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6.xml" ContentType="application/vnd.openxmlformats-officedocument.spreadsheetml.externalLink+xml"/>
  <Override PartName="/xl/comments3.xml" ContentType="application/vnd.openxmlformats-officedocument.spreadsheetml.comments+xml"/>
  <Override PartName="/xl/externalLinks/externalLink5.xml" ContentType="application/vnd.openxmlformats-officedocument.spreadsheetml.externalLink+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2.xml" ContentType="application/vnd.openxmlformats-officedocument.spreadsheetml.comments+xml"/>
  <Override PartName="/xl/externalLinks/externalLink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1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3925" windowHeight="14505" tabRatio="613" activeTab="5"/>
  </bookViews>
  <sheets>
    <sheet name="1. Directives" sheetId="40" r:id="rId1"/>
    <sheet name="2. Baseline" sheetId="2" r:id="rId2"/>
    <sheet name="3. Unit Costs" sheetId="33" r:id="rId3"/>
    <sheet name="4. Micro-positioning Plan" sheetId="27" r:id="rId4"/>
    <sheet name="5. Budget" sheetId="35" r:id="rId5"/>
    <sheet name="6. Additional information" sheetId="4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3" hidden="1">'4. Micro-positioning Plan'!$A$23:$AS$46</definedName>
    <definedName name="BigSubApplicant" localSheetId="4">SUBSTITUTE(SUBSTITUTE(SUBSTITUTE('5. Budget'!BigSubApplicant2," ","_"),"-",""),"(","_")</definedName>
    <definedName name="BigSubApplicant">#N/A</definedName>
    <definedName name="BigSubApplicant2" localSheetId="4">SUBSTITUTE(SUBSTITUTE(SUBSTITUTE(SUBSTITUTE(SUBSTITUTE(SUBSTITUTE(SUBSTITUTE(#REF!,"Non-",""),"Sub-",""),"CCM ",""),")",""),"'","_"),"+",""),"&amp;","")</definedName>
    <definedName name="BigSubApplicant2">SUBSTITUTE(SUBSTITUTE(SUBSTITUTE(SUBSTITUTE(SUBSTITUTE(SUBSTITUTE(SUBSTITUTE('[1]Performance Framework'!$D$4,"Non-",""),"Sub-",""),"CCM ",""),")",""),"'","_"),"+",""),"&amp;","")</definedName>
    <definedName name="Budget_Categories">'[2]Budget categories'!$B$4:$B$16</definedName>
    <definedName name="BudgetLineNumbers" localSheetId="5">'[3]Budget Lines'!$D$2:INDEX('[3]Budget Lines'!$D$2:$D$503,COUNT('[3]Budget Lines'!$D$2:$D$503,"?*"))</definedName>
    <definedName name="BudgetLineNumbers">'[4]Budget Lines'!$D$2:INDEX('[4]Budget Lines'!$D$2:$D$503,COUNT('[4]Budget Lines'!$D$2:$D$503,"?*"))</definedName>
    <definedName name="Carnot2UR">#N/A</definedName>
    <definedName name="Catégories_budgétaires" localSheetId="5">'[5]Catégories budgétaires'!$B$4:$B$15</definedName>
    <definedName name="Catégories_budgétaires">'[6]Catégories budgétaires'!$B$4:$B$15</definedName>
    <definedName name="coding" localSheetId="5">#REF!</definedName>
    <definedName name="coding">#REF!</definedName>
    <definedName name="col_num" localSheetId="0">MATCH(District,District_List,0)</definedName>
    <definedName name="col_num">MATCH(District,District_List,0)</definedName>
    <definedName name="Communication_Materials">'[2]Cout unitaires'!$B$100:$B$131</definedName>
    <definedName name="CompName">#N/A</definedName>
    <definedName name="Component">[1]Definitions!$AK$3:$AK$7</definedName>
    <definedName name="ComponentCode">[1]Translations!$D$1</definedName>
    <definedName name="Components" localSheetId="4">#REF!</definedName>
    <definedName name="Components" localSheetId="5">#REF!</definedName>
    <definedName name="Components">#REF!</definedName>
    <definedName name="ComponentSelected">'[7]Performance Framework'!$D$5</definedName>
    <definedName name="ComponentSelectedDataSource">#N/A</definedName>
    <definedName name="ComponentSelectedII">#N/A</definedName>
    <definedName name="ComponentSelectedOI">#N/A</definedName>
    <definedName name="ComponentSelectedSDA">#N/A</definedName>
    <definedName name="ComponentSelectedTop10">#N/A</definedName>
    <definedName name="cost_categories">'[8]Working Summary category &amp; SDA'!$A$3:$A$15</definedName>
    <definedName name="Cost_category" localSheetId="5">[9]Definitions!$F$3:$F$15</definedName>
    <definedName name="Cost_category">[10]Definitions!$F$3:$F$15</definedName>
    <definedName name="CostInputs" localSheetId="0">#N/A</definedName>
    <definedName name="CostInputs">OFFSET('[11]Cost Inputs'!$N$3,0,VLOOKUP([0]!ComponentSelected,[11]CatCmp!$C:$H,6,FALSE),'[11]Cost Inputs'!$S$2,1)</definedName>
    <definedName name="Country_Applicant" localSheetId="4">#REF!</definedName>
    <definedName name="Country_Applicant">[1]Definitions!$T$4:$T$153</definedName>
    <definedName name="Coûts_unitaires" localSheetId="5">'[5]Coûts unitaires'!$B$2:$E$762</definedName>
    <definedName name="Coûts_unitaires">'[6]Coûts unitaires'!$B$2:$E$762</definedName>
    <definedName name="Currency" localSheetId="4">#REF!</definedName>
    <definedName name="Currency" localSheetId="5">#REF!</definedName>
    <definedName name="Currency">#REF!</definedName>
    <definedName name="DataEntry">[12]!Table4[#All]</definedName>
    <definedName name="DD" localSheetId="4">[13]Definitions!#REF!</definedName>
    <definedName name="DD" localSheetId="5">[14]Definitions!#REF!</definedName>
    <definedName name="DD">[13]Definitions!#REF!</definedName>
    <definedName name="Disease_components" localSheetId="4">[15]Definitions!$A$2:$D$2</definedName>
    <definedName name="Disease_components" localSheetId="5">[9]Definitions!$A$2:$D$2</definedName>
    <definedName name="Disease_components">[10]Definitions!$A$2:$D$2</definedName>
    <definedName name="DiseaseComponent" localSheetId="4">#REF!</definedName>
    <definedName name="DiseaseComponent" localSheetId="5">#REF!</definedName>
    <definedName name="DiseaseComponent">#REF!</definedName>
    <definedName name="District">'[12]Microplanning Template General'!$A$1</definedName>
    <definedName name="District_List">[12]!Facilities_Table[#Headers]</definedName>
    <definedName name="DocType">[7]Definitions!$E$3</definedName>
    <definedName name="dod" localSheetId="4">#REF!</definedName>
    <definedName name="dod" localSheetId="5">#REF!</definedName>
    <definedName name="dod">#REF!</definedName>
    <definedName name="DPtype" localSheetId="0">#REF!</definedName>
    <definedName name="DPtype">#REF!</definedName>
    <definedName name="EndDate_Default">[16]Settings!$B$17</definedName>
    <definedName name="entire_col" localSheetId="0">INDEX([12]!Facilities_Table[#Data],,'1. Directives'!col_num)</definedName>
    <definedName name="entire_col">INDEX([12]!Facilities_Table[#Data],,col_num)</definedName>
    <definedName name="Facilities_List" localSheetId="0">INDEX([12]!Facilities_Table[#Data],,MATCH(District,District_List,0))</definedName>
    <definedName name="Facilities_List">INDEX([12]!Facilities_Table[#Data],,MATCH(District,District_List,0))</definedName>
    <definedName name="Facilities_List2" localSheetId="0">INDEX([12]!Facilities_Table[#Data],1,'1. Directives'!col_num) : INDEX([12]!Facilities_Table[#Data], COUNTA('1. Directives'!entire_col), '1. Directives'!col_num)</definedName>
    <definedName name="Facilities_List2">INDEX([12]!Facilities_Table[#Data],1,col_num) : INDEX([12]!Facilities_Table[#Data], COUNTA(entire_col), col_num)</definedName>
    <definedName name="fanja">#N/A</definedName>
    <definedName name="FSanitaires" localSheetId="4">[17]Prog_data!$C$8:$C$137</definedName>
    <definedName name="FSanitaires" localSheetId="5">[18]Prog_data!$C$8:$C$137</definedName>
    <definedName name="FSanitaires">[19]Prog_data!$C$8:$C$137</definedName>
    <definedName name="geo" localSheetId="5">#REF!</definedName>
    <definedName name="geo">#REF!</definedName>
    <definedName name="GoalCount">OFFSET('[7]Performance Framework'!$A$23,0,0,COUNTIF('[7]Performance Framework'!$A$23:A$26,"&gt;"&amp;"0")-1,1)</definedName>
    <definedName name="Grantcycle" localSheetId="4">[20]Definitions!#REF!</definedName>
    <definedName name="Grantcycle">#N/A</definedName>
    <definedName name="HFCA">OFFSET([12]Metadata!$A$2,0,0,COUNTIF([12]Metadata!$A:$A,"?*")-1,1)</definedName>
    <definedName name="HIV_AIDS" localSheetId="5">[7]Definitions!#REF!</definedName>
    <definedName name="HIV_AIDS">[7]Definitions!#REF!</definedName>
    <definedName name="HIV_Top10">[1]HIV!$Z$2:$Z$5</definedName>
    <definedName name="HIVII">[1]HIV!$G$2:$G$13</definedName>
    <definedName name="HIVOI">[1]HIV!$M$2:$M$16</definedName>
    <definedName name="HIVSDA">[1]HIV!$A$2:$A$34</definedName>
    <definedName name="HIVSource">[1]HIV!$S$2:$S$19</definedName>
    <definedName name="HSS_Section_4B" localSheetId="5">[7]Definitions!#REF!</definedName>
    <definedName name="HSS_Section_4B">[7]Definitions!#REF!</definedName>
    <definedName name="HSS_Top10">[1]HSS!$E$2:$E$5</definedName>
    <definedName name="HSSII">[1]HSS!$B$2:$B$11</definedName>
    <definedName name="HSSOI">[1]HSS!$C$2:$C$14</definedName>
    <definedName name="HSSSDA">[1]HSS!$A$2:$A$20</definedName>
    <definedName name="HSSSource">[1]HSS!$D$2:$D$31</definedName>
    <definedName name="IMPLEMENTATION_PHASE" localSheetId="4">[20]Definitions!#REF!</definedName>
    <definedName name="IMPLEMENTATION_PHASE">#N/A</definedName>
    <definedName name="Implementing_Entity_Type" localSheetId="4">[15]Definitions!$H$3:$H$9</definedName>
    <definedName name="Implementing_Entity_Type" localSheetId="5">[9]Definitions!$H$3:$H$9</definedName>
    <definedName name="Implementing_Entity_Type">[10]Definitions!$H$3:$H$9</definedName>
    <definedName name="Infrastructure_and_Other_Equipment">'[2]Cout unitaires'!$B$153:$B$154</definedName>
    <definedName name="LangOffset">[7]Translations!$C$1</definedName>
    <definedName name="Language">'[7]Performance Framework'!$AF$1</definedName>
    <definedName name="List_District">[21]Sheet1!$F$1:$F$41</definedName>
    <definedName name="listdd" localSheetId="4">#REF!</definedName>
    <definedName name="listdd" localSheetId="5">#REF!</definedName>
    <definedName name="listdd">#REF!</definedName>
    <definedName name="listH" localSheetId="4">[20]Definitions!#REF!</definedName>
    <definedName name="listH">#N/A</definedName>
    <definedName name="listie" localSheetId="4">[20]Definitions!$B$31:$B$38</definedName>
    <definedName name="listie">#N/A</definedName>
    <definedName name="listnew" localSheetId="4">#REF!</definedName>
    <definedName name="listnew" localSheetId="5">#REF!</definedName>
    <definedName name="listnew">#REF!</definedName>
    <definedName name="listS" localSheetId="4">#REF!</definedName>
    <definedName name="listS">#REF!</definedName>
    <definedName name="listsda" localSheetId="4">#REF!</definedName>
    <definedName name="listsda">#REF!</definedName>
    <definedName name="listserv" localSheetId="4">#REF!</definedName>
    <definedName name="listserv">#REF!</definedName>
    <definedName name="listtwo" localSheetId="4">#REF!</definedName>
    <definedName name="listtwo">#REF!</definedName>
    <definedName name="Location">OFFSET([12]Metadata!$B$2,0,0,COUNTIF([12]Metadata!$B:$B,"?*")-1,1)</definedName>
    <definedName name="MacrocategoriesALL" localSheetId="4">#REF!</definedName>
    <definedName name="MacrocategoriesALL">#N/A</definedName>
    <definedName name="Malaria" localSheetId="5">[7]Definitions!#REF!</definedName>
    <definedName name="Malaria">[7]Definitions!#REF!</definedName>
    <definedName name="Malaria_Top10">[1]Malaria!$Y$2:$Y$5</definedName>
    <definedName name="MalariaII">[1]Malaria!$G$2:$G$19</definedName>
    <definedName name="MalariaOI">[1]Malaria!$M$2:$M$23</definedName>
    <definedName name="MalariaSDA">[1]Malaria!$A$2:$A$29</definedName>
    <definedName name="MalariaSource">[1]Malaria!$S$2:$S$20</definedName>
    <definedName name="MasterCurrency">[16]!TableCurrencies[Code]</definedName>
    <definedName name="MasterExpectedResults">[16]!TableExpectedResults[Code]</definedName>
    <definedName name="MasterUnitOfMeasure">[16]Settings!$A$36:$A$98</definedName>
    <definedName name="MD">[7]Definitions!#REF!</definedName>
    <definedName name="MILIEU">[22]Hypotheses!#REF!</definedName>
    <definedName name="ModulesInCmp" localSheetId="0">OFFSET([11]ModInCmp!$C$2,0,0,NbrOfModulesInCmp,1)</definedName>
    <definedName name="ModulesInCmp">OFFSET([11]ModInCmp!$C$2,0,0,NbrOfModulesInCmp,1)</definedName>
    <definedName name="Monitoring_and_Evaluation">'[2]Cout unitaires'!$B$133:$B$151</definedName>
    <definedName name="MonthIndex">[7]Definitions!$S$3</definedName>
    <definedName name="Months">[1]Definitions!$M$3:$M$15</definedName>
    <definedName name="MonthSelected">'[7]Performance Framework'!$D$7</definedName>
    <definedName name="MP">#REF!</definedName>
    <definedName name="n_2">[23]Translation!$C$38</definedName>
    <definedName name="NbrOfModulesInCmp">COUNT([11]ModInCmp!$A:$A)</definedName>
    <definedName name="newname" localSheetId="4">#REF!</definedName>
    <definedName name="newname" localSheetId="5">#REF!</definedName>
    <definedName name="newname">#REF!</definedName>
    <definedName name="NewRange9" localSheetId="0">Target [24]assumptions!$A$1:$R$5</definedName>
    <definedName name="NewRange9" localSheetId="2">Target [24]assumptions!$A$1:$R$5</definedName>
    <definedName name="NewRange9" localSheetId="5">Target [25]assumptions!$A$1:$R$5</definedName>
    <definedName name="NewRange9">Target [24]assumptions!$A$1:$R$5</definedName>
    <definedName name="Niveau">[21]Sheet1!$A$2:$A$8</definedName>
    <definedName name="NRMPF1" localSheetId="0">Performance [26]Framework!$D$4:$G$7</definedName>
    <definedName name="NRMPF1" localSheetId="2">Performance [26]Framework!$D$4:$G$7</definedName>
    <definedName name="NRMPF1" localSheetId="5">Performance [27]Framework!$D$4:$G$7</definedName>
    <definedName name="NRMPF1">Performance [26]Framework!$D$4:$G$7</definedName>
    <definedName name="NRMPF2" localSheetId="0">Performance [26]Framework!$L$4:$Y$8</definedName>
    <definedName name="NRMPF2" localSheetId="2">Performance [26]Framework!$L$4:$Y$8</definedName>
    <definedName name="NRMPF2" localSheetId="5">Performance [27]Framework!$L$4:$Y$8</definedName>
    <definedName name="NRMPF2">Performance [26]Framework!$L$4:$Y$8</definedName>
    <definedName name="NRMPF3" localSheetId="0">Performance [26]Framework!$D$11:$Y$12</definedName>
    <definedName name="NRMPF3" localSheetId="2">Performance [26]Framework!$D$11:$Y$12</definedName>
    <definedName name="NRMPF3" localSheetId="5">Performance [27]Framework!$D$11:$Y$12</definedName>
    <definedName name="NRMPF3">Performance [26]Framework!$D$11:$Y$12</definedName>
    <definedName name="NRMPF4" localSheetId="0">Performance [26]Framework!$A$20:$AH$20</definedName>
    <definedName name="NRMPF4" localSheetId="2">Performance [26]Framework!$A$20:$AH$20</definedName>
    <definedName name="NRMPF4" localSheetId="5">Performance [27]Framework!$A$20:$AH$20</definedName>
    <definedName name="NRMPF4">Performance [26]Framework!$A$20:$AH$20</definedName>
    <definedName name="NRMPF5" localSheetId="0">Performance [26]Framework!$A$29:$AH$33</definedName>
    <definedName name="NRMPF5" localSheetId="2">Performance [26]Framework!$A$29:$AH$33</definedName>
    <definedName name="NRMPF5" localSheetId="5">Performance [27]Framework!$A$29:$AH$33</definedName>
    <definedName name="NRMPF5">Performance [26]Framework!$A$29:$AH$33</definedName>
    <definedName name="NRMPF6" localSheetId="0">Performance [26]Framework!$A$36:$AH$36</definedName>
    <definedName name="NRMPF6" localSheetId="2">Performance [26]Framework!$A$36:$AH$36</definedName>
    <definedName name="NRMPF6" localSheetId="5">Performance [27]Framework!$A$36:$AH$36</definedName>
    <definedName name="NRMPF6">Performance [26]Framework!$A$36:$AH$36</definedName>
    <definedName name="NRMPF7" localSheetId="0">Performance [26]Framework!$A$47:$AH$51</definedName>
    <definedName name="NRMPF7" localSheetId="2">Performance [26]Framework!$A$47:$AH$51</definedName>
    <definedName name="NRMPF7" localSheetId="5">Performance [27]Framework!$A$47:$AH$51</definedName>
    <definedName name="NRMPF7">Performance [26]Framework!$A$47:$AH$51</definedName>
    <definedName name="NRMPF8" localSheetId="0">Performance [26]Framework!$A$58:$BC$97</definedName>
    <definedName name="NRMPF8" localSheetId="2">Performance [26]Framework!$A$58:$BC$97</definedName>
    <definedName name="NRMPF8" localSheetId="5">Performance [27]Framework!$A$58:$BC$97</definedName>
    <definedName name="NRMPF8">Performance [26]Framework!$A$58:$BC$97</definedName>
    <definedName name="NRMPF9" localSheetId="0">Target [24]assumptions!$A$1:$R$5</definedName>
    <definedName name="NRMPF9" localSheetId="2">Target [24]assumptions!$A$1:$R$5</definedName>
    <definedName name="NRMPF9" localSheetId="5">Target [25]assumptions!$A$1:$R$5</definedName>
    <definedName name="NRMPF9">Target [24]assumptions!$A$1:$R$5</definedName>
    <definedName name="ObjectiveCount">OFFSET('[7]Performance Framework'!$A$38,0,0,COUNTIF('[7]Performance Framework'!$A$38:A$43,"&gt;"&amp;"0")-1,1)</definedName>
    <definedName name="paper" localSheetId="0">#REF!</definedName>
    <definedName name="paper">#REF!</definedName>
    <definedName name="Planning_and_Administration">'[2]Cout unitaires'!$B$156:$B$224</definedName>
    <definedName name="Please_Select" localSheetId="5">#REF!</definedName>
    <definedName name="Please_Select">#REF!</definedName>
    <definedName name="PRnumbers">'[1]Performance Framework'!$K$4:$K$8</definedName>
    <definedName name="PRsSelected">OFFSET('[7]Performance Framework'!$L$4,0,0,COUNTIF('[7]Performance Framework'!$L$4:$L$8,"*"),1)</definedName>
    <definedName name="Quarters">#N/A</definedName>
    <definedName name="SD" localSheetId="4">#REF!</definedName>
    <definedName name="SD" localSheetId="5">#REF!</definedName>
    <definedName name="SD">#REF!</definedName>
    <definedName name="SDA" localSheetId="4">#REF!</definedName>
    <definedName name="SDA">#REF!</definedName>
    <definedName name="SDAList">[28]SDAs!$A$2:$A$50</definedName>
    <definedName name="SDAs" localSheetId="0">IF(ComponentSelected="HIV_AIDS",INDIRECT("HIV_AIDS"),IF(ComponentSelected="Malaria",INDIRECT("Malaria"),IF(ComponentSelected="Tuberculosis",INDIRECT("Tuberculosis"),IF(ComponentSelected="Health Systems Strengthening",INDIRECT("HSS_Section_4B")))))</definedName>
    <definedName name="SDAs" localSheetId="5">IF(ComponentSelected="HIV_AIDS",INDIRECT("HIV_AIDS"),IF(ComponentSelected="Malaria",INDIRECT("Malaria"),IF(ComponentSelected="Tuberculosis",INDIRECT("Tuberculosis"),IF(ComponentSelected="Health Systems Strengthening",INDIRECT("HSS_Section_4B")))))</definedName>
    <definedName name="SDAs">IF(ComponentSelected="HIV_AIDS",INDIRECT("HIV_AIDS"),IF(ComponentSelected="Malaria",INDIRECT("Malaria"),IF(ComponentSelected="Tuberculosis",INDIRECT("Tuberculosis"),IF(ComponentSelected="Health Systems Strengthening",INDIRECT("HSS_Section_4B")))))</definedName>
    <definedName name="sigfrido">#N/A</definedName>
    <definedName name="SourcesList" localSheetId="5">'[29]DPS_impact_sources de données'!$E$2:$E$15</definedName>
    <definedName name="SourcesList">'[30]DPS_impact_sources de données'!$E$2:$E$15</definedName>
    <definedName name="Soutien_humain_aux_patients">'[29]Coûts unitaires'!#REF!</definedName>
    <definedName name="StartDate_Default">[16]Settings!$B$16</definedName>
    <definedName name="StartYearSelected">'[7]Performance Framework'!$D$6</definedName>
    <definedName name="Summary">#REF!</definedName>
    <definedName name="TargetCumulation">[1]Definitions!$Y$3:$Y$5</definedName>
    <definedName name="TB" localSheetId="5">#REF!</definedName>
    <definedName name="TB">#REF!</definedName>
    <definedName name="TB_Top10">[1]TB!$Y$2:$Y$5</definedName>
    <definedName name="TBII">[1]TB!$G$2:$G$9</definedName>
    <definedName name="TBOI">[1]TB!$M$2:$M$9</definedName>
    <definedName name="TBSDA">[1]TB!$A$2:$A$33</definedName>
    <definedName name="TBSource">[1]TB!$S$2:$S$17</definedName>
    <definedName name="Technical_Assistance">'[2]Cout unitaires'!$B$65:$B$74</definedName>
    <definedName name="TiedTo">[1]Definitions!$AE$3:$AE$7</definedName>
    <definedName name="Top_10">#N/A</definedName>
    <definedName name="Training">'[2]Cout unitaires'!$B$76:$B$98</definedName>
    <definedName name="transport" localSheetId="0">#REF!</definedName>
    <definedName name="transport">#REF!</definedName>
    <definedName name="Tuberculosis" localSheetId="5">[7]Definitions!#REF!</definedName>
    <definedName name="Tuberculosis">[7]Definitions!#REF!</definedName>
    <definedName name="Use" localSheetId="5">'[1]Performance Framework'!#REF!</definedName>
    <definedName name="Use">'[1]Performance Framework'!#REF!</definedName>
    <definedName name="Vaccine_list" localSheetId="4">[31]prog!$F$65:$F$93</definedName>
    <definedName name="Vaccine_list" localSheetId="5">[32]prog!$F$65:$F$93</definedName>
    <definedName name="Vaccine_list">[33]prog!$F$65:$F$93</definedName>
    <definedName name="w" localSheetId="5">#REF!</definedName>
    <definedName name="w">#REF!</definedName>
    <definedName name="wilflo" localSheetId="5">[14]Definitions!$B$31:$B$38</definedName>
    <definedName name="wilflo">[13]Definitions!$B$31:$B$38</definedName>
    <definedName name="Years">[1]Definitions!$G$3:$G$8</definedName>
    <definedName name="YearSelected">'[7]Performance Framework'!$D$6</definedName>
    <definedName name="YesNo">[12]Metadata!$D$2:$D$3</definedName>
    <definedName name="YET_TO_BE_COVERED">#REF!</definedName>
    <definedName name="Yr3_CostCat" localSheetId="5">#REF!</definedName>
    <definedName name="Yr3_CostCat">#REF!</definedName>
    <definedName name="Yr3_Expenses" localSheetId="5">#REF!</definedName>
    <definedName name="Yr3_Expenses">#REF!</definedName>
    <definedName name="Yr3_Zone">#REF!</definedName>
    <definedName name="Yr4_CostCat">#REF!</definedName>
    <definedName name="Yr4_Expenses">#REF!</definedName>
    <definedName name="Yr4_Zone">#REF!</definedName>
    <definedName name="Yr5_CostCat">#REF!</definedName>
    <definedName name="Yr5_Expenses">#REF!</definedName>
    <definedName name="Yr5_Zone">#REF!</definedName>
    <definedName name="Z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Q132" i="27" l="1"/>
  <c r="AO132" i="27"/>
  <c r="AN132" i="27"/>
  <c r="AM132" i="27"/>
  <c r="AL132" i="27"/>
  <c r="AK132" i="27"/>
  <c r="AI132" i="27"/>
  <c r="AG132" i="27"/>
  <c r="AF132" i="27"/>
  <c r="AD132" i="27"/>
  <c r="AC132" i="27"/>
  <c r="AQ130" i="27"/>
  <c r="AO130" i="27"/>
  <c r="AM130" i="27"/>
  <c r="AK130" i="27"/>
  <c r="AI130" i="27"/>
  <c r="AG130" i="27"/>
  <c r="AC130" i="27"/>
  <c r="AQ120" i="27"/>
  <c r="AO120" i="27"/>
  <c r="AN120" i="27"/>
  <c r="AN130" i="27" s="1"/>
  <c r="AM120" i="27"/>
  <c r="AL120" i="27"/>
  <c r="AL130" i="27" s="1"/>
  <c r="AK120" i="27"/>
  <c r="AJ120" i="27"/>
  <c r="AJ130" i="27" s="1"/>
  <c r="AI120" i="27"/>
  <c r="AG120" i="27"/>
  <c r="AF120" i="27"/>
  <c r="AF130" i="27" s="1"/>
  <c r="AD120" i="27"/>
  <c r="AD130" i="27" s="1"/>
  <c r="AE120" i="27" s="1"/>
  <c r="AE130" i="27" s="1"/>
  <c r="AC120" i="27"/>
  <c r="AQ118" i="27"/>
  <c r="AO118" i="27"/>
  <c r="AM118" i="27"/>
  <c r="AK118" i="27"/>
  <c r="AI118" i="27"/>
  <c r="AG118" i="27"/>
  <c r="AC118" i="27"/>
  <c r="AQ108" i="27"/>
  <c r="AO108" i="27"/>
  <c r="AN108" i="27"/>
  <c r="AN118" i="27" s="1"/>
  <c r="AM108" i="27"/>
  <c r="AL108" i="27"/>
  <c r="AL118" i="27" s="1"/>
  <c r="AK108" i="27"/>
  <c r="AJ108" i="27"/>
  <c r="AJ118" i="27" s="1"/>
  <c r="AI108" i="27"/>
  <c r="AG108" i="27"/>
  <c r="AF108" i="27"/>
  <c r="AF118" i="27" s="1"/>
  <c r="AD108" i="27"/>
  <c r="AD118" i="27" s="1"/>
  <c r="AE108" i="27" s="1"/>
  <c r="AE118" i="27" s="1"/>
  <c r="AC108" i="27"/>
  <c r="AQ106" i="27"/>
  <c r="AO106" i="27"/>
  <c r="AM106" i="27"/>
  <c r="AK106" i="27"/>
  <c r="AI106" i="27"/>
  <c r="AG106" i="27"/>
  <c r="AC106" i="27"/>
  <c r="AQ96" i="27"/>
  <c r="AO96" i="27"/>
  <c r="AN96" i="27"/>
  <c r="AN106" i="27" s="1"/>
  <c r="AM96" i="27"/>
  <c r="AL96" i="27"/>
  <c r="AL106" i="27" s="1"/>
  <c r="AK96" i="27"/>
  <c r="AJ96" i="27"/>
  <c r="AJ106" i="27" s="1"/>
  <c r="AI96" i="27"/>
  <c r="AG96" i="27"/>
  <c r="AF96" i="27"/>
  <c r="AF106" i="27" s="1"/>
  <c r="AD96" i="27"/>
  <c r="AD106" i="27" s="1"/>
  <c r="AE96" i="27" s="1"/>
  <c r="AE106" i="27" s="1"/>
  <c r="AC96" i="27"/>
  <c r="AQ94" i="27"/>
  <c r="AO94" i="27"/>
  <c r="AM94" i="27"/>
  <c r="AK94" i="27"/>
  <c r="AI94" i="27"/>
  <c r="AG94" i="27"/>
  <c r="AC94" i="27"/>
  <c r="AQ84" i="27"/>
  <c r="AO84" i="27"/>
  <c r="AN84" i="27"/>
  <c r="AN94" i="27" s="1"/>
  <c r="AM84" i="27"/>
  <c r="AL84" i="27"/>
  <c r="AL94" i="27" s="1"/>
  <c r="AK84" i="27"/>
  <c r="AJ84" i="27"/>
  <c r="AJ94" i="27" s="1"/>
  <c r="AI84" i="27"/>
  <c r="AG84" i="27"/>
  <c r="AF84" i="27"/>
  <c r="AF94" i="27" s="1"/>
  <c r="AD84" i="27"/>
  <c r="AD94" i="27" s="1"/>
  <c r="AE84" i="27" s="1"/>
  <c r="AE94" i="27" s="1"/>
  <c r="AC84" i="27"/>
  <c r="AQ82" i="27"/>
  <c r="AO82" i="27"/>
  <c r="AM82" i="27"/>
  <c r="AK82" i="27"/>
  <c r="AI82" i="27"/>
  <c r="AG82" i="27"/>
  <c r="AC82" i="27"/>
  <c r="AQ72" i="27"/>
  <c r="AO72" i="27"/>
  <c r="AN72" i="27"/>
  <c r="AN82" i="27" s="1"/>
  <c r="AM72" i="27"/>
  <c r="AL72" i="27"/>
  <c r="AL82" i="27" s="1"/>
  <c r="AK72" i="27"/>
  <c r="AJ72" i="27"/>
  <c r="AJ82" i="27" s="1"/>
  <c r="AI72" i="27"/>
  <c r="AG72" i="27"/>
  <c r="AF72" i="27"/>
  <c r="AF82" i="27" s="1"/>
  <c r="AD72" i="27"/>
  <c r="AD82" i="27" s="1"/>
  <c r="AE72" i="27" s="1"/>
  <c r="AE82" i="27" s="1"/>
  <c r="AC72" i="27"/>
  <c r="AQ70" i="27"/>
  <c r="AO70" i="27"/>
  <c r="AM70" i="27"/>
  <c r="AK70" i="27"/>
  <c r="AI70" i="27"/>
  <c r="AG70" i="27"/>
  <c r="AC70" i="27"/>
  <c r="AQ60" i="27"/>
  <c r="AO60" i="27"/>
  <c r="AN60" i="27"/>
  <c r="AN70" i="27" s="1"/>
  <c r="AM60" i="27"/>
  <c r="AL60" i="27"/>
  <c r="AL70" i="27" s="1"/>
  <c r="AK60" i="27"/>
  <c r="AJ60" i="27"/>
  <c r="AJ70" i="27" s="1"/>
  <c r="AI60" i="27"/>
  <c r="AG60" i="27"/>
  <c r="AF60" i="27"/>
  <c r="AF70" i="27" s="1"/>
  <c r="AD60" i="27"/>
  <c r="AD70" i="27" s="1"/>
  <c r="AE60" i="27" s="1"/>
  <c r="AE70" i="27" s="1"/>
  <c r="AC60" i="27"/>
  <c r="AQ58" i="27"/>
  <c r="AO58" i="27"/>
  <c r="AM58" i="27"/>
  <c r="AK58" i="27"/>
  <c r="AI58" i="27"/>
  <c r="AG58" i="27"/>
  <c r="AC58" i="27"/>
  <c r="AQ48" i="27"/>
  <c r="AO48" i="27"/>
  <c r="AN48" i="27"/>
  <c r="AN58" i="27" s="1"/>
  <c r="AM48" i="27"/>
  <c r="AL48" i="27"/>
  <c r="AL58" i="27" s="1"/>
  <c r="AK48" i="27"/>
  <c r="AJ48" i="27"/>
  <c r="AJ58" i="27" s="1"/>
  <c r="AI48" i="27"/>
  <c r="AG48" i="27"/>
  <c r="AF48" i="27"/>
  <c r="AF58" i="27" s="1"/>
  <c r="AD48" i="27"/>
  <c r="AD58" i="27" s="1"/>
  <c r="AE48" i="27" s="1"/>
  <c r="AE58" i="27" s="1"/>
  <c r="AC48" i="27"/>
  <c r="AQ46" i="27"/>
  <c r="AO46" i="27"/>
  <c r="AM46" i="27"/>
  <c r="AK46" i="27"/>
  <c r="AI46" i="27"/>
  <c r="AG46" i="27"/>
  <c r="AC46" i="27"/>
  <c r="AJ36" i="27" s="1"/>
  <c r="AJ46" i="27" s="1"/>
  <c r="AQ36" i="27"/>
  <c r="AO36" i="27"/>
  <c r="AN36" i="27"/>
  <c r="AN46" i="27" s="1"/>
  <c r="AM36" i="27"/>
  <c r="AL36" i="27"/>
  <c r="AL46" i="27" s="1"/>
  <c r="AK36" i="27"/>
  <c r="AI36" i="27"/>
  <c r="AG36" i="27"/>
  <c r="AF36" i="27"/>
  <c r="AF46" i="27" s="1"/>
  <c r="AD36" i="27"/>
  <c r="AD46" i="27" s="1"/>
  <c r="AE36" i="27" s="1"/>
  <c r="AE46" i="27" s="1"/>
  <c r="AC36" i="27"/>
  <c r="AQ34" i="27"/>
  <c r="AO34" i="27"/>
  <c r="AM34" i="27"/>
  <c r="AK34" i="27"/>
  <c r="AI34" i="27"/>
  <c r="AG34" i="27"/>
  <c r="AC34" i="27"/>
  <c r="AQ24" i="27"/>
  <c r="AO24" i="27"/>
  <c r="AN24" i="27"/>
  <c r="AN34" i="27" s="1"/>
  <c r="AM24" i="27"/>
  <c r="AL24" i="27"/>
  <c r="AL34" i="27" s="1"/>
  <c r="AK24" i="27"/>
  <c r="AJ24" i="27"/>
  <c r="AJ34" i="27" s="1"/>
  <c r="AI24" i="27"/>
  <c r="AG24" i="27"/>
  <c r="AF24" i="27"/>
  <c r="AF34" i="27" s="1"/>
  <c r="AD24" i="27"/>
  <c r="AD34" i="27" s="1"/>
  <c r="AE24" i="27" s="1"/>
  <c r="AE34" i="27" s="1"/>
  <c r="AC24" i="27"/>
  <c r="F103" i="33"/>
  <c r="G103" i="33" s="1"/>
  <c r="F102" i="33"/>
  <c r="G102" i="33" s="1"/>
  <c r="F101" i="33"/>
  <c r="G101" i="33" s="1"/>
  <c r="F100" i="33"/>
  <c r="G100" i="33" s="1"/>
  <c r="F99" i="33"/>
  <c r="G99" i="33" s="1"/>
  <c r="G98" i="33"/>
  <c r="G94" i="33"/>
  <c r="G93" i="33"/>
  <c r="G92" i="33"/>
  <c r="G91" i="33"/>
  <c r="G90" i="33"/>
  <c r="G89" i="33"/>
  <c r="G88" i="33"/>
  <c r="G87" i="33"/>
  <c r="G63" i="33"/>
  <c r="G61" i="33"/>
  <c r="G58" i="33"/>
  <c r="G55" i="33"/>
  <c r="G54" i="33"/>
  <c r="G53" i="33"/>
  <c r="G51" i="33"/>
  <c r="G50" i="33"/>
  <c r="G49" i="33"/>
  <c r="G47" i="33"/>
  <c r="G46" i="33"/>
  <c r="G45" i="33"/>
  <c r="G42" i="33"/>
  <c r="G41" i="33"/>
  <c r="G38" i="33"/>
  <c r="G37" i="33"/>
  <c r="G34" i="33"/>
  <c r="G33" i="33"/>
  <c r="G32" i="33"/>
  <c r="G31" i="33"/>
  <c r="G27" i="33"/>
  <c r="G26" i="33"/>
  <c r="G25" i="33"/>
  <c r="G24" i="33"/>
  <c r="G23" i="33"/>
  <c r="G22" i="33"/>
  <c r="G18" i="33"/>
  <c r="G17" i="33"/>
  <c r="G16" i="33"/>
  <c r="G15" i="33"/>
  <c r="G12" i="33"/>
  <c r="F11" i="33"/>
  <c r="G11" i="33" s="1"/>
  <c r="G10" i="33"/>
  <c r="G9" i="33"/>
  <c r="C5" i="33"/>
  <c r="F18" i="2"/>
  <c r="C8" i="2"/>
  <c r="C7" i="2"/>
  <c r="AP60" i="27" l="1"/>
  <c r="AP70" i="27" s="1"/>
  <c r="AH60" i="27"/>
  <c r="AH70" i="27" s="1"/>
  <c r="AH48" i="27"/>
  <c r="AH58" i="27" s="1"/>
  <c r="AP48" i="27"/>
  <c r="AP58" i="27" s="1"/>
  <c r="AP96" i="27"/>
  <c r="AP106" i="27" s="1"/>
  <c r="AH96" i="27"/>
  <c r="AH106" i="27" s="1"/>
  <c r="AP108" i="27"/>
  <c r="AP118" i="27" s="1"/>
  <c r="AH108" i="27"/>
  <c r="AH118" i="27" s="1"/>
  <c r="AP84" i="27"/>
  <c r="AP94" i="27" s="1"/>
  <c r="AH84" i="27"/>
  <c r="AH94" i="27" s="1"/>
  <c r="AP24" i="27"/>
  <c r="AP34" i="27" s="1"/>
  <c r="AH24" i="27"/>
  <c r="AH34" i="27" s="1"/>
  <c r="AP36" i="27"/>
  <c r="AP46" i="27" s="1"/>
  <c r="AH36" i="27"/>
  <c r="AH46" i="27" s="1"/>
  <c r="AH72" i="27"/>
  <c r="AH82" i="27" s="1"/>
  <c r="AP72" i="27"/>
  <c r="AP82" i="27" s="1"/>
  <c r="AP120" i="27"/>
  <c r="AP130" i="27" s="1"/>
  <c r="AH120" i="27"/>
  <c r="AH130" i="27" s="1"/>
  <c r="D9" i="35"/>
  <c r="D10" i="35"/>
  <c r="D11" i="35"/>
  <c r="D12" i="35"/>
  <c r="D13" i="35"/>
  <c r="D15" i="35"/>
  <c r="D25" i="35"/>
  <c r="D27" i="35"/>
  <c r="D33" i="35"/>
  <c r="D34" i="35"/>
  <c r="D35" i="35"/>
  <c r="D41" i="35"/>
  <c r="D42" i="35"/>
  <c r="D59" i="35"/>
  <c r="D61" i="35"/>
  <c r="D81" i="35"/>
  <c r="U10" i="27"/>
  <c r="S1221" i="27"/>
  <c r="R1221" i="27"/>
  <c r="O1221" i="27"/>
  <c r="P1221" i="27" s="1"/>
  <c r="X1221" i="27" s="1"/>
  <c r="S1220" i="27"/>
  <c r="R1220" i="27"/>
  <c r="O1220" i="27"/>
  <c r="S1219" i="27"/>
  <c r="R1219" i="27"/>
  <c r="O1219" i="27"/>
  <c r="S1218" i="27"/>
  <c r="R1218" i="27"/>
  <c r="O1218" i="27"/>
  <c r="P1218" i="27" s="1"/>
  <c r="X1218" i="27" s="1"/>
  <c r="S1217" i="27"/>
  <c r="R1217" i="27"/>
  <c r="O1217" i="27"/>
  <c r="S1216" i="27"/>
  <c r="X1216" i="27" s="1"/>
  <c r="R1216" i="27"/>
  <c r="O1216" i="27"/>
  <c r="P1216" i="27" s="1"/>
  <c r="S1215" i="27"/>
  <c r="X1215" i="27" s="1"/>
  <c r="R1215" i="27"/>
  <c r="O1215" i="27"/>
  <c r="S1214" i="27"/>
  <c r="X1214" i="27" s="1"/>
  <c r="R1214" i="27"/>
  <c r="O1214" i="27"/>
  <c r="P1214" i="27" s="1"/>
  <c r="S1213" i="27"/>
  <c r="X1213" i="27" s="1"/>
  <c r="R1213" i="27"/>
  <c r="O1213" i="27"/>
  <c r="AQ1212" i="27"/>
  <c r="AQ1222" i="27" s="1"/>
  <c r="AI1212" i="27"/>
  <c r="AI1222" i="27" s="1"/>
  <c r="S1212" i="27"/>
  <c r="X1212" i="27" s="1"/>
  <c r="R1212" i="27"/>
  <c r="O1212" i="27"/>
  <c r="P1212" i="27" s="1"/>
  <c r="AI1210" i="27"/>
  <c r="S1209" i="27"/>
  <c r="R1209" i="27"/>
  <c r="O1209" i="27"/>
  <c r="P1209" i="27" s="1"/>
  <c r="X1209" i="27" s="1"/>
  <c r="S1208" i="27"/>
  <c r="R1208" i="27"/>
  <c r="O1208" i="27"/>
  <c r="S1207" i="27"/>
  <c r="R1207" i="27"/>
  <c r="O1207" i="27"/>
  <c r="S1206" i="27"/>
  <c r="R1206" i="27"/>
  <c r="O1206" i="27"/>
  <c r="S1205" i="27"/>
  <c r="R1205" i="27"/>
  <c r="O1205" i="27"/>
  <c r="P1205" i="27" s="1"/>
  <c r="X1205" i="27" s="1"/>
  <c r="S1204" i="27"/>
  <c r="X1204" i="27" s="1"/>
  <c r="R1204" i="27"/>
  <c r="O1204" i="27"/>
  <c r="S1203" i="27"/>
  <c r="X1203" i="27" s="1"/>
  <c r="R1203" i="27"/>
  <c r="O1203" i="27"/>
  <c r="P1203" i="27" s="1"/>
  <c r="S1202" i="27"/>
  <c r="X1202" i="27" s="1"/>
  <c r="R1202" i="27"/>
  <c r="O1202" i="27"/>
  <c r="S1201" i="27"/>
  <c r="X1201" i="27" s="1"/>
  <c r="R1201" i="27"/>
  <c r="O1201" i="27"/>
  <c r="P1201" i="27" s="1"/>
  <c r="AQ1200" i="27"/>
  <c r="AQ1210" i="27" s="1"/>
  <c r="AI1200" i="27"/>
  <c r="S1200" i="27"/>
  <c r="X1200" i="27" s="1"/>
  <c r="R1200" i="27"/>
  <c r="O1200" i="27"/>
  <c r="S1197" i="27"/>
  <c r="R1197" i="27"/>
  <c r="O1197" i="27"/>
  <c r="P1197" i="27" s="1"/>
  <c r="X1197" i="27" s="1"/>
  <c r="S1196" i="27"/>
  <c r="R1196" i="27"/>
  <c r="O1196" i="27"/>
  <c r="P1196" i="27" s="1"/>
  <c r="X1196" i="27" s="1"/>
  <c r="S1195" i="27"/>
  <c r="R1195" i="27"/>
  <c r="O1195" i="27"/>
  <c r="S1194" i="27"/>
  <c r="R1194" i="27"/>
  <c r="O1194" i="27"/>
  <c r="S1193" i="27"/>
  <c r="R1193" i="27"/>
  <c r="P1193" i="27"/>
  <c r="X1193" i="27" s="1"/>
  <c r="O1193" i="27"/>
  <c r="S1192" i="27"/>
  <c r="X1192" i="27" s="1"/>
  <c r="R1192" i="27"/>
  <c r="O1192" i="27"/>
  <c r="P1192" i="27" s="1"/>
  <c r="S1191" i="27"/>
  <c r="X1191" i="27" s="1"/>
  <c r="R1191" i="27"/>
  <c r="O1191" i="27"/>
  <c r="P1191" i="27" s="1"/>
  <c r="S1190" i="27"/>
  <c r="X1190" i="27" s="1"/>
  <c r="R1190" i="27"/>
  <c r="O1190" i="27"/>
  <c r="P1190" i="27" s="1"/>
  <c r="S1189" i="27"/>
  <c r="X1189" i="27" s="1"/>
  <c r="R1189" i="27"/>
  <c r="O1189" i="27"/>
  <c r="AQ1188" i="27"/>
  <c r="AQ1198" i="27" s="1"/>
  <c r="AI1188" i="27"/>
  <c r="AI1198" i="27" s="1"/>
  <c r="S1188" i="27"/>
  <c r="X1188" i="27" s="1"/>
  <c r="R1188" i="27"/>
  <c r="R1198" i="27" s="1"/>
  <c r="O1188" i="27"/>
  <c r="P1188" i="27" s="1"/>
  <c r="X1185" i="27"/>
  <c r="S1185" i="27"/>
  <c r="R1185" i="27"/>
  <c r="O1185" i="27"/>
  <c r="P1185" i="27" s="1"/>
  <c r="S1184" i="27"/>
  <c r="R1184" i="27"/>
  <c r="O1184" i="27"/>
  <c r="S1183" i="27"/>
  <c r="R1183" i="27"/>
  <c r="O1183" i="27"/>
  <c r="S1182" i="27"/>
  <c r="R1182" i="27"/>
  <c r="P1182" i="27"/>
  <c r="X1182" i="27" s="1"/>
  <c r="O1182" i="27"/>
  <c r="S1181" i="27"/>
  <c r="R1181" i="27"/>
  <c r="O1181" i="27"/>
  <c r="P1181" i="27" s="1"/>
  <c r="X1181" i="27" s="1"/>
  <c r="S1180" i="27"/>
  <c r="X1180" i="27" s="1"/>
  <c r="R1180" i="27"/>
  <c r="O1180" i="27"/>
  <c r="P1180" i="27" s="1"/>
  <c r="S1179" i="27"/>
  <c r="X1179" i="27" s="1"/>
  <c r="R1179" i="27"/>
  <c r="O1179" i="27"/>
  <c r="P1179" i="27" s="1"/>
  <c r="S1178" i="27"/>
  <c r="X1178" i="27" s="1"/>
  <c r="R1178" i="27"/>
  <c r="O1178" i="27"/>
  <c r="S1177" i="27"/>
  <c r="X1177" i="27" s="1"/>
  <c r="R1177" i="27"/>
  <c r="O1177" i="27"/>
  <c r="P1177" i="27" s="1"/>
  <c r="AQ1176" i="27"/>
  <c r="AQ1186" i="27" s="1"/>
  <c r="AI1176" i="27"/>
  <c r="AI1186" i="27" s="1"/>
  <c r="S1176" i="27"/>
  <c r="X1176" i="27" s="1"/>
  <c r="R1176" i="27"/>
  <c r="O1176" i="27"/>
  <c r="S1173" i="27"/>
  <c r="R1173" i="27"/>
  <c r="O1173" i="27"/>
  <c r="P1173" i="27" s="1"/>
  <c r="X1173" i="27" s="1"/>
  <c r="S1172" i="27"/>
  <c r="R1172" i="27"/>
  <c r="O1172" i="27"/>
  <c r="P1172" i="27" s="1"/>
  <c r="X1172" i="27" s="1"/>
  <c r="S1171" i="27"/>
  <c r="R1171" i="27"/>
  <c r="O1171" i="27"/>
  <c r="S1170" i="27"/>
  <c r="R1170" i="27"/>
  <c r="O1170" i="27"/>
  <c r="P1170" i="27" s="1"/>
  <c r="X1170" i="27" s="1"/>
  <c r="S1169" i="27"/>
  <c r="R1169" i="27"/>
  <c r="O1169" i="27"/>
  <c r="S1168" i="27"/>
  <c r="X1168" i="27" s="1"/>
  <c r="R1168" i="27"/>
  <c r="O1168" i="27"/>
  <c r="P1168" i="27" s="1"/>
  <c r="S1167" i="27"/>
  <c r="X1167" i="27" s="1"/>
  <c r="R1167" i="27"/>
  <c r="O1167" i="27"/>
  <c r="S1166" i="27"/>
  <c r="X1166" i="27" s="1"/>
  <c r="R1166" i="27"/>
  <c r="O1166" i="27"/>
  <c r="X1165" i="27"/>
  <c r="S1165" i="27"/>
  <c r="R1165" i="27"/>
  <c r="O1165" i="27"/>
  <c r="AQ1164" i="27"/>
  <c r="AQ1174" i="27" s="1"/>
  <c r="AI1164" i="27"/>
  <c r="AI1174" i="27" s="1"/>
  <c r="S1164" i="27"/>
  <c r="X1164" i="27" s="1"/>
  <c r="R1164" i="27"/>
  <c r="O1164" i="27"/>
  <c r="P1164" i="27" s="1"/>
  <c r="AI1162" i="27"/>
  <c r="S1161" i="27"/>
  <c r="R1161" i="27"/>
  <c r="O1161" i="27"/>
  <c r="P1161" i="27" s="1"/>
  <c r="X1161" i="27" s="1"/>
  <c r="S1160" i="27"/>
  <c r="R1160" i="27"/>
  <c r="O1160" i="27"/>
  <c r="S1159" i="27"/>
  <c r="R1159" i="27"/>
  <c r="O1159" i="27"/>
  <c r="S1158" i="27"/>
  <c r="R1158" i="27"/>
  <c r="O1158" i="27"/>
  <c r="S1157" i="27"/>
  <c r="R1157" i="27"/>
  <c r="O1157" i="27"/>
  <c r="P1157" i="27" s="1"/>
  <c r="X1157" i="27" s="1"/>
  <c r="S1156" i="27"/>
  <c r="X1156" i="27" s="1"/>
  <c r="R1156" i="27"/>
  <c r="O1156" i="27"/>
  <c r="S1155" i="27"/>
  <c r="X1155" i="27" s="1"/>
  <c r="R1155" i="27"/>
  <c r="O1155" i="27"/>
  <c r="P1155" i="27" s="1"/>
  <c r="S1154" i="27"/>
  <c r="X1154" i="27" s="1"/>
  <c r="R1154" i="27"/>
  <c r="O1154" i="27"/>
  <c r="S1153" i="27"/>
  <c r="X1153" i="27" s="1"/>
  <c r="R1153" i="27"/>
  <c r="R1162" i="27" s="1"/>
  <c r="O1153" i="27"/>
  <c r="P1153" i="27" s="1"/>
  <c r="AQ1152" i="27"/>
  <c r="AQ1162" i="27" s="1"/>
  <c r="AI1152" i="27"/>
  <c r="S1152" i="27"/>
  <c r="X1152" i="27" s="1"/>
  <c r="R1152" i="27"/>
  <c r="O1152" i="27"/>
  <c r="S1149" i="27"/>
  <c r="R1149" i="27"/>
  <c r="P1149" i="27"/>
  <c r="X1149" i="27" s="1"/>
  <c r="O1149" i="27"/>
  <c r="S1148" i="27"/>
  <c r="R1148" i="27"/>
  <c r="O1148" i="27"/>
  <c r="S1147" i="27"/>
  <c r="R1147" i="27"/>
  <c r="O1147" i="27"/>
  <c r="S1146" i="27"/>
  <c r="R1146" i="27"/>
  <c r="O1146" i="27"/>
  <c r="P1146" i="27" s="1"/>
  <c r="X1146" i="27" s="1"/>
  <c r="S1145" i="27"/>
  <c r="R1145" i="27"/>
  <c r="P1145" i="27"/>
  <c r="X1145" i="27" s="1"/>
  <c r="O1145" i="27"/>
  <c r="S1144" i="27"/>
  <c r="X1144" i="27" s="1"/>
  <c r="R1144" i="27"/>
  <c r="O1144" i="27"/>
  <c r="S1143" i="27"/>
  <c r="X1143" i="27" s="1"/>
  <c r="R1143" i="27"/>
  <c r="O1143" i="27"/>
  <c r="S1142" i="27"/>
  <c r="X1142" i="27" s="1"/>
  <c r="R1142" i="27"/>
  <c r="O1142" i="27"/>
  <c r="P1142" i="27" s="1"/>
  <c r="S1141" i="27"/>
  <c r="X1141" i="27" s="1"/>
  <c r="R1141" i="27"/>
  <c r="P1141" i="27"/>
  <c r="O1141" i="27"/>
  <c r="AQ1140" i="27"/>
  <c r="AQ1150" i="27" s="1"/>
  <c r="AI1140" i="27"/>
  <c r="AI1150" i="27" s="1"/>
  <c r="S1140" i="27"/>
  <c r="X1140" i="27" s="1"/>
  <c r="R1140" i="27"/>
  <c r="O1140" i="27"/>
  <c r="X1137" i="27"/>
  <c r="S1137" i="27"/>
  <c r="R1137" i="27"/>
  <c r="O1137" i="27"/>
  <c r="P1137" i="27" s="1"/>
  <c r="S1136" i="27"/>
  <c r="R1136" i="27"/>
  <c r="O1136" i="27"/>
  <c r="S1135" i="27"/>
  <c r="R1135" i="27"/>
  <c r="O1135" i="27"/>
  <c r="P1135" i="27" s="1"/>
  <c r="X1135" i="27" s="1"/>
  <c r="S1134" i="27"/>
  <c r="R1134" i="27"/>
  <c r="O1134" i="27"/>
  <c r="S1133" i="27"/>
  <c r="R1133" i="27"/>
  <c r="O1133" i="27"/>
  <c r="P1133" i="27" s="1"/>
  <c r="X1133" i="27" s="1"/>
  <c r="S1132" i="27"/>
  <c r="X1132" i="27" s="1"/>
  <c r="R1132" i="27"/>
  <c r="O1132" i="27"/>
  <c r="P1132" i="27" s="1"/>
  <c r="S1131" i="27"/>
  <c r="X1131" i="27" s="1"/>
  <c r="R1131" i="27"/>
  <c r="O1131" i="27"/>
  <c r="S1130" i="27"/>
  <c r="X1130" i="27" s="1"/>
  <c r="R1130" i="27"/>
  <c r="O1130" i="27"/>
  <c r="S1129" i="27"/>
  <c r="X1129" i="27" s="1"/>
  <c r="R1129" i="27"/>
  <c r="O1129" i="27"/>
  <c r="P1129" i="27" s="1"/>
  <c r="AQ1128" i="27"/>
  <c r="AQ1138" i="27" s="1"/>
  <c r="AI1128" i="27"/>
  <c r="AI1138" i="27" s="1"/>
  <c r="S1128" i="27"/>
  <c r="X1128" i="27" s="1"/>
  <c r="R1128" i="27"/>
  <c r="O1128" i="27"/>
  <c r="P1128" i="27" s="1"/>
  <c r="S1125" i="27"/>
  <c r="R1125" i="27"/>
  <c r="O1125" i="27"/>
  <c r="P1125" i="27" s="1"/>
  <c r="X1125" i="27" s="1"/>
  <c r="S1124" i="27"/>
  <c r="R1124" i="27"/>
  <c r="O1124" i="27"/>
  <c r="P1124" i="27" s="1"/>
  <c r="X1124" i="27" s="1"/>
  <c r="S1123" i="27"/>
  <c r="R1123" i="27"/>
  <c r="O1123" i="27"/>
  <c r="P1123" i="27" s="1"/>
  <c r="X1123" i="27" s="1"/>
  <c r="S1122" i="27"/>
  <c r="R1122" i="27"/>
  <c r="O1122" i="27"/>
  <c r="P1122" i="27" s="1"/>
  <c r="X1122" i="27" s="1"/>
  <c r="S1121" i="27"/>
  <c r="R1121" i="27"/>
  <c r="P1121" i="27"/>
  <c r="X1121" i="27" s="1"/>
  <c r="O1121" i="27"/>
  <c r="S1120" i="27"/>
  <c r="X1120" i="27" s="1"/>
  <c r="R1120" i="27"/>
  <c r="O1120" i="27"/>
  <c r="P1120" i="27" s="1"/>
  <c r="S1119" i="27"/>
  <c r="X1119" i="27" s="1"/>
  <c r="R1119" i="27"/>
  <c r="O1119" i="27"/>
  <c r="P1119" i="27" s="1"/>
  <c r="S1118" i="27"/>
  <c r="X1118" i="27" s="1"/>
  <c r="R1118" i="27"/>
  <c r="O1118" i="27"/>
  <c r="P1118" i="27" s="1"/>
  <c r="S1117" i="27"/>
  <c r="X1117" i="27" s="1"/>
  <c r="R1117" i="27"/>
  <c r="O1117" i="27"/>
  <c r="AQ1116" i="27"/>
  <c r="AQ1126" i="27" s="1"/>
  <c r="AI1116" i="27"/>
  <c r="AI1126" i="27" s="1"/>
  <c r="S1116" i="27"/>
  <c r="X1116" i="27" s="1"/>
  <c r="R1116" i="27"/>
  <c r="O1116" i="27"/>
  <c r="P1116" i="27" s="1"/>
  <c r="S1113" i="27"/>
  <c r="R1113" i="27"/>
  <c r="O1113" i="27"/>
  <c r="P1113" i="27" s="1"/>
  <c r="X1113" i="27" s="1"/>
  <c r="S1112" i="27"/>
  <c r="R1112" i="27"/>
  <c r="O1112" i="27"/>
  <c r="S1111" i="27"/>
  <c r="R1111" i="27"/>
  <c r="O1111" i="27"/>
  <c r="P1111" i="27" s="1"/>
  <c r="X1111" i="27" s="1"/>
  <c r="S1110" i="27"/>
  <c r="R1110" i="27"/>
  <c r="O1110" i="27"/>
  <c r="S1109" i="27"/>
  <c r="R1109" i="27"/>
  <c r="O1109" i="27"/>
  <c r="P1109" i="27" s="1"/>
  <c r="X1109" i="27" s="1"/>
  <c r="S1108" i="27"/>
  <c r="X1108" i="27" s="1"/>
  <c r="R1108" i="27"/>
  <c r="O1108" i="27"/>
  <c r="P1108" i="27" s="1"/>
  <c r="S1107" i="27"/>
  <c r="X1107" i="27" s="1"/>
  <c r="R1107" i="27"/>
  <c r="O1107" i="27"/>
  <c r="S1106" i="27"/>
  <c r="X1106" i="27" s="1"/>
  <c r="R1106" i="27"/>
  <c r="O1106" i="27"/>
  <c r="S1105" i="27"/>
  <c r="X1105" i="27" s="1"/>
  <c r="R1105" i="27"/>
  <c r="O1105" i="27"/>
  <c r="P1105" i="27" s="1"/>
  <c r="AQ1104" i="27"/>
  <c r="AQ1114" i="27" s="1"/>
  <c r="AI1104" i="27"/>
  <c r="AI1114" i="27" s="1"/>
  <c r="S1104" i="27"/>
  <c r="X1104" i="27" s="1"/>
  <c r="R1104" i="27"/>
  <c r="O1104" i="27"/>
  <c r="S1101" i="27"/>
  <c r="R1101" i="27"/>
  <c r="O1101" i="27"/>
  <c r="P1101" i="27" s="1"/>
  <c r="X1101" i="27" s="1"/>
  <c r="S1100" i="27"/>
  <c r="R1100" i="27"/>
  <c r="O1100" i="27"/>
  <c r="S1099" i="27"/>
  <c r="R1099" i="27"/>
  <c r="O1099" i="27"/>
  <c r="S1098" i="27"/>
  <c r="R1098" i="27"/>
  <c r="O1098" i="27"/>
  <c r="P1098" i="27" s="1"/>
  <c r="X1098" i="27" s="1"/>
  <c r="S1097" i="27"/>
  <c r="R1097" i="27"/>
  <c r="O1097" i="27"/>
  <c r="S1096" i="27"/>
  <c r="X1096" i="27" s="1"/>
  <c r="R1096" i="27"/>
  <c r="O1096" i="27"/>
  <c r="X1095" i="27"/>
  <c r="S1095" i="27"/>
  <c r="R1095" i="27"/>
  <c r="O1095" i="27"/>
  <c r="S1094" i="27"/>
  <c r="X1094" i="27" s="1"/>
  <c r="R1094" i="27"/>
  <c r="O1094" i="27"/>
  <c r="X1093" i="27"/>
  <c r="S1093" i="27"/>
  <c r="R1093" i="27"/>
  <c r="O1093" i="27"/>
  <c r="AQ1092" i="27"/>
  <c r="AQ1102" i="27" s="1"/>
  <c r="AI1092" i="27"/>
  <c r="AI1102" i="27" s="1"/>
  <c r="S1092" i="27"/>
  <c r="X1092" i="27" s="1"/>
  <c r="R1092" i="27"/>
  <c r="R1102" i="27" s="1"/>
  <c r="O1092" i="27"/>
  <c r="P1092" i="27" s="1"/>
  <c r="S1089" i="27"/>
  <c r="R1089" i="27"/>
  <c r="O1089" i="27"/>
  <c r="P1089" i="27" s="1"/>
  <c r="X1089" i="27" s="1"/>
  <c r="S1088" i="27"/>
  <c r="R1088" i="27"/>
  <c r="O1088" i="27"/>
  <c r="S1087" i="27"/>
  <c r="R1087" i="27"/>
  <c r="O1087" i="27"/>
  <c r="P1087" i="27" s="1"/>
  <c r="X1087" i="27" s="1"/>
  <c r="S1086" i="27"/>
  <c r="R1086" i="27"/>
  <c r="O1086" i="27"/>
  <c r="S1085" i="27"/>
  <c r="R1085" i="27"/>
  <c r="O1085" i="27"/>
  <c r="S1084" i="27"/>
  <c r="X1084" i="27" s="1"/>
  <c r="R1084" i="27"/>
  <c r="O1084" i="27"/>
  <c r="S1083" i="27"/>
  <c r="X1083" i="27" s="1"/>
  <c r="R1083" i="27"/>
  <c r="O1083" i="27"/>
  <c r="P1083" i="27" s="1"/>
  <c r="S1082" i="27"/>
  <c r="X1082" i="27" s="1"/>
  <c r="R1082" i="27"/>
  <c r="O1082" i="27"/>
  <c r="S1081" i="27"/>
  <c r="X1081" i="27" s="1"/>
  <c r="R1081" i="27"/>
  <c r="O1081" i="27"/>
  <c r="AQ1080" i="27"/>
  <c r="AQ1090" i="27" s="1"/>
  <c r="AI1080" i="27"/>
  <c r="AI1090" i="27" s="1"/>
  <c r="S1080" i="27"/>
  <c r="X1080" i="27" s="1"/>
  <c r="R1080" i="27"/>
  <c r="O1080" i="27"/>
  <c r="S1077" i="27"/>
  <c r="R1077" i="27"/>
  <c r="P1077" i="27"/>
  <c r="X1077" i="27" s="1"/>
  <c r="O1077" i="27"/>
  <c r="S1076" i="27"/>
  <c r="R1076" i="27"/>
  <c r="O1076" i="27"/>
  <c r="S1075" i="27"/>
  <c r="R1075" i="27"/>
  <c r="O1075" i="27"/>
  <c r="S1074" i="27"/>
  <c r="R1074" i="27"/>
  <c r="O1074" i="27"/>
  <c r="P1074" i="27" s="1"/>
  <c r="X1074" i="27" s="1"/>
  <c r="S1073" i="27"/>
  <c r="R1073" i="27"/>
  <c r="P1073" i="27"/>
  <c r="X1073" i="27" s="1"/>
  <c r="O1073" i="27"/>
  <c r="S1072" i="27"/>
  <c r="X1072" i="27" s="1"/>
  <c r="R1072" i="27"/>
  <c r="O1072" i="27"/>
  <c r="S1071" i="27"/>
  <c r="X1071" i="27" s="1"/>
  <c r="R1071" i="27"/>
  <c r="O1071" i="27"/>
  <c r="P1071" i="27" s="1"/>
  <c r="S1070" i="27"/>
  <c r="X1070" i="27" s="1"/>
  <c r="R1070" i="27"/>
  <c r="O1070" i="27"/>
  <c r="P1070" i="27" s="1"/>
  <c r="S1069" i="27"/>
  <c r="X1069" i="27" s="1"/>
  <c r="R1069" i="27"/>
  <c r="O1069" i="27"/>
  <c r="AQ1068" i="27"/>
  <c r="AQ1078" i="27" s="1"/>
  <c r="AI1068" i="27"/>
  <c r="AI1078" i="27" s="1"/>
  <c r="S1068" i="27"/>
  <c r="X1068" i="27" s="1"/>
  <c r="R1068" i="27"/>
  <c r="O1068" i="27"/>
  <c r="P1068" i="27" s="1"/>
  <c r="X1065" i="27"/>
  <c r="S1065" i="27"/>
  <c r="R1065" i="27"/>
  <c r="O1065" i="27"/>
  <c r="P1065" i="27" s="1"/>
  <c r="S1064" i="27"/>
  <c r="R1064" i="27"/>
  <c r="O1064" i="27"/>
  <c r="S1063" i="27"/>
  <c r="R1063" i="27"/>
  <c r="O1063" i="27"/>
  <c r="S1062" i="27"/>
  <c r="R1062" i="27"/>
  <c r="P1062" i="27"/>
  <c r="X1062" i="27" s="1"/>
  <c r="O1062" i="27"/>
  <c r="S1061" i="27"/>
  <c r="R1061" i="27"/>
  <c r="O1061" i="27"/>
  <c r="P1061" i="27" s="1"/>
  <c r="X1061" i="27" s="1"/>
  <c r="S1060" i="27"/>
  <c r="X1060" i="27" s="1"/>
  <c r="R1060" i="27"/>
  <c r="O1060" i="27"/>
  <c r="P1060" i="27" s="1"/>
  <c r="S1059" i="27"/>
  <c r="X1059" i="27" s="1"/>
  <c r="R1059" i="27"/>
  <c r="O1059" i="27"/>
  <c r="S1058" i="27"/>
  <c r="X1058" i="27" s="1"/>
  <c r="R1058" i="27"/>
  <c r="O1058" i="27"/>
  <c r="S1057" i="27"/>
  <c r="X1057" i="27" s="1"/>
  <c r="R1057" i="27"/>
  <c r="O1057" i="27"/>
  <c r="P1057" i="27" s="1"/>
  <c r="AQ1056" i="27"/>
  <c r="AQ1066" i="27" s="1"/>
  <c r="AI1056" i="27"/>
  <c r="AI1066" i="27" s="1"/>
  <c r="S1056" i="27"/>
  <c r="X1056" i="27" s="1"/>
  <c r="R1056" i="27"/>
  <c r="P1056" i="27"/>
  <c r="O1056" i="27"/>
  <c r="S1053" i="27"/>
  <c r="R1053" i="27"/>
  <c r="O1053" i="27"/>
  <c r="P1053" i="27" s="1"/>
  <c r="X1053" i="27" s="1"/>
  <c r="S1052" i="27"/>
  <c r="R1052" i="27"/>
  <c r="O1052" i="27"/>
  <c r="S1051" i="27"/>
  <c r="R1051" i="27"/>
  <c r="O1051" i="27"/>
  <c r="S1050" i="27"/>
  <c r="R1050" i="27"/>
  <c r="O1050" i="27"/>
  <c r="P1050" i="27" s="1"/>
  <c r="X1050" i="27" s="1"/>
  <c r="S1049" i="27"/>
  <c r="R1049" i="27"/>
  <c r="O1049" i="27"/>
  <c r="S1048" i="27"/>
  <c r="X1048" i="27" s="1"/>
  <c r="R1048" i="27"/>
  <c r="O1048" i="27"/>
  <c r="X1047" i="27"/>
  <c r="S1047" i="27"/>
  <c r="R1047" i="27"/>
  <c r="O1047" i="27"/>
  <c r="S1046" i="27"/>
  <c r="X1046" i="27" s="1"/>
  <c r="R1046" i="27"/>
  <c r="O1046" i="27"/>
  <c r="P1046" i="27" s="1"/>
  <c r="S1045" i="27"/>
  <c r="X1045" i="27" s="1"/>
  <c r="R1045" i="27"/>
  <c r="O1045" i="27"/>
  <c r="AQ1044" i="27"/>
  <c r="AQ1054" i="27" s="1"/>
  <c r="AI1044" i="27"/>
  <c r="AI1054" i="27" s="1"/>
  <c r="S1044" i="27"/>
  <c r="X1044" i="27" s="1"/>
  <c r="R1044" i="27"/>
  <c r="O1044" i="27"/>
  <c r="P1044" i="27" s="1"/>
  <c r="S1041" i="27"/>
  <c r="R1041" i="27"/>
  <c r="O1041" i="27"/>
  <c r="P1041" i="27" s="1"/>
  <c r="X1041" i="27" s="1"/>
  <c r="S1040" i="27"/>
  <c r="R1040" i="27"/>
  <c r="O1040" i="27"/>
  <c r="S1039" i="27"/>
  <c r="R1039" i="27"/>
  <c r="O1039" i="27"/>
  <c r="P1039" i="27" s="1"/>
  <c r="X1039" i="27" s="1"/>
  <c r="S1038" i="27"/>
  <c r="R1038" i="27"/>
  <c r="O1038" i="27"/>
  <c r="S1037" i="27"/>
  <c r="R1037" i="27"/>
  <c r="O1037" i="27"/>
  <c r="S1036" i="27"/>
  <c r="X1036" i="27" s="1"/>
  <c r="R1036" i="27"/>
  <c r="O1036" i="27"/>
  <c r="S1035" i="27"/>
  <c r="X1035" i="27" s="1"/>
  <c r="R1035" i="27"/>
  <c r="O1035" i="27"/>
  <c r="P1035" i="27" s="1"/>
  <c r="S1034" i="27"/>
  <c r="X1034" i="27" s="1"/>
  <c r="R1034" i="27"/>
  <c r="O1034" i="27"/>
  <c r="S1033" i="27"/>
  <c r="X1033" i="27" s="1"/>
  <c r="R1033" i="27"/>
  <c r="O1033" i="27"/>
  <c r="P1033" i="27" s="1"/>
  <c r="AQ1032" i="27"/>
  <c r="AQ1042" i="27" s="1"/>
  <c r="AI1032" i="27"/>
  <c r="AI1042" i="27" s="1"/>
  <c r="S1032" i="27"/>
  <c r="X1032" i="27" s="1"/>
  <c r="R1032" i="27"/>
  <c r="O1032" i="27"/>
  <c r="S1029" i="27"/>
  <c r="R1029" i="27"/>
  <c r="P1029" i="27"/>
  <c r="X1029" i="27" s="1"/>
  <c r="O1029" i="27"/>
  <c r="S1028" i="27"/>
  <c r="R1028" i="27"/>
  <c r="O1028" i="27"/>
  <c r="P1028" i="27" s="1"/>
  <c r="X1028" i="27" s="1"/>
  <c r="S1027" i="27"/>
  <c r="R1027" i="27"/>
  <c r="P1027" i="27"/>
  <c r="X1027" i="27" s="1"/>
  <c r="O1027" i="27"/>
  <c r="S1026" i="27"/>
  <c r="R1026" i="27"/>
  <c r="O1026" i="27"/>
  <c r="S1025" i="27"/>
  <c r="R1025" i="27"/>
  <c r="P1025" i="27"/>
  <c r="X1025" i="27" s="1"/>
  <c r="O1025" i="27"/>
  <c r="S1024" i="27"/>
  <c r="X1024" i="27" s="1"/>
  <c r="R1024" i="27"/>
  <c r="O1024" i="27"/>
  <c r="P1024" i="27" s="1"/>
  <c r="S1023" i="27"/>
  <c r="X1023" i="27" s="1"/>
  <c r="R1023" i="27"/>
  <c r="P1023" i="27"/>
  <c r="O1023" i="27"/>
  <c r="S1022" i="27"/>
  <c r="X1022" i="27" s="1"/>
  <c r="R1022" i="27"/>
  <c r="O1022" i="27"/>
  <c r="S1021" i="27"/>
  <c r="X1021" i="27" s="1"/>
  <c r="R1021" i="27"/>
  <c r="P1021" i="27"/>
  <c r="O1021" i="27"/>
  <c r="AQ1020" i="27"/>
  <c r="AQ1030" i="27" s="1"/>
  <c r="AI1020" i="27"/>
  <c r="AI1030" i="27" s="1"/>
  <c r="S1020" i="27"/>
  <c r="X1020" i="27" s="1"/>
  <c r="R1020" i="27"/>
  <c r="O1020" i="27"/>
  <c r="S1017" i="27"/>
  <c r="R1017" i="27"/>
  <c r="O1017" i="27"/>
  <c r="P1017" i="27" s="1"/>
  <c r="X1017" i="27" s="1"/>
  <c r="S1016" i="27"/>
  <c r="R1016" i="27"/>
  <c r="O1016" i="27"/>
  <c r="S1015" i="27"/>
  <c r="R1015" i="27"/>
  <c r="O1015" i="27"/>
  <c r="S1014" i="27"/>
  <c r="R1014" i="27"/>
  <c r="O1014" i="27"/>
  <c r="S1013" i="27"/>
  <c r="R1013" i="27"/>
  <c r="O1013" i="27"/>
  <c r="P1013" i="27" s="1"/>
  <c r="X1013" i="27" s="1"/>
  <c r="X1012" i="27"/>
  <c r="S1012" i="27"/>
  <c r="R1012" i="27"/>
  <c r="P1012" i="27"/>
  <c r="O1012" i="27"/>
  <c r="S1011" i="27"/>
  <c r="X1011" i="27" s="1"/>
  <c r="R1011" i="27"/>
  <c r="O1011" i="27"/>
  <c r="P1011" i="27" s="1"/>
  <c r="S1010" i="27"/>
  <c r="X1010" i="27" s="1"/>
  <c r="R1010" i="27"/>
  <c r="O1010" i="27"/>
  <c r="S1009" i="27"/>
  <c r="X1009" i="27" s="1"/>
  <c r="R1009" i="27"/>
  <c r="O1009" i="27"/>
  <c r="P1009" i="27" s="1"/>
  <c r="AQ1008" i="27"/>
  <c r="AQ1018" i="27" s="1"/>
  <c r="AI1008" i="27"/>
  <c r="AI1018" i="27" s="1"/>
  <c r="X1008" i="27"/>
  <c r="S1008" i="27"/>
  <c r="R1008" i="27"/>
  <c r="P1008" i="27"/>
  <c r="O1008" i="27"/>
  <c r="S1005" i="27"/>
  <c r="R1005" i="27"/>
  <c r="O1005" i="27"/>
  <c r="P1005" i="27" s="1"/>
  <c r="X1005" i="27" s="1"/>
  <c r="S1004" i="27"/>
  <c r="R1004" i="27"/>
  <c r="O1004" i="27"/>
  <c r="P1004" i="27" s="1"/>
  <c r="X1004" i="27" s="1"/>
  <c r="S1003" i="27"/>
  <c r="R1003" i="27"/>
  <c r="O1003" i="27"/>
  <c r="S1002" i="27"/>
  <c r="R1002" i="27"/>
  <c r="O1002" i="27"/>
  <c r="S1001" i="27"/>
  <c r="R1001" i="27"/>
  <c r="P1001" i="27"/>
  <c r="X1001" i="27" s="1"/>
  <c r="O1001" i="27"/>
  <c r="S1000" i="27"/>
  <c r="X1000" i="27" s="1"/>
  <c r="R1000" i="27"/>
  <c r="O1000" i="27"/>
  <c r="X999" i="27"/>
  <c r="S999" i="27"/>
  <c r="R999" i="27"/>
  <c r="P999" i="27"/>
  <c r="O999" i="27"/>
  <c r="S998" i="27"/>
  <c r="X998" i="27" s="1"/>
  <c r="R998" i="27"/>
  <c r="O998" i="27"/>
  <c r="X997" i="27"/>
  <c r="S997" i="27"/>
  <c r="R997" i="27"/>
  <c r="P997" i="27"/>
  <c r="O997" i="27"/>
  <c r="AQ996" i="27"/>
  <c r="AQ1006" i="27" s="1"/>
  <c r="AI996" i="27"/>
  <c r="AI1006" i="27" s="1"/>
  <c r="S996" i="27"/>
  <c r="X996" i="27" s="1"/>
  <c r="R996" i="27"/>
  <c r="O996" i="27"/>
  <c r="S993" i="27"/>
  <c r="R993" i="27"/>
  <c r="O993" i="27"/>
  <c r="P993" i="27" s="1"/>
  <c r="X993" i="27" s="1"/>
  <c r="S992" i="27"/>
  <c r="R992" i="27"/>
  <c r="O992" i="27"/>
  <c r="P992" i="27" s="1"/>
  <c r="X992" i="27" s="1"/>
  <c r="S991" i="27"/>
  <c r="R991" i="27"/>
  <c r="O991" i="27"/>
  <c r="S990" i="27"/>
  <c r="R990" i="27"/>
  <c r="P990" i="27"/>
  <c r="X990" i="27" s="1"/>
  <c r="O990" i="27"/>
  <c r="S989" i="27"/>
  <c r="R989" i="27"/>
  <c r="O989" i="27"/>
  <c r="X988" i="27"/>
  <c r="S988" i="27"/>
  <c r="R988" i="27"/>
  <c r="P988" i="27"/>
  <c r="O988" i="27"/>
  <c r="S987" i="27"/>
  <c r="X987" i="27" s="1"/>
  <c r="R987" i="27"/>
  <c r="O987" i="27"/>
  <c r="X986" i="27"/>
  <c r="S986" i="27"/>
  <c r="R986" i="27"/>
  <c r="P986" i="27"/>
  <c r="O986" i="27"/>
  <c r="S985" i="27"/>
  <c r="X985" i="27" s="1"/>
  <c r="R985" i="27"/>
  <c r="O985" i="27"/>
  <c r="AQ984" i="27"/>
  <c r="AQ994" i="27" s="1"/>
  <c r="AI984" i="27"/>
  <c r="AI994" i="27" s="1"/>
  <c r="S984" i="27"/>
  <c r="X984" i="27" s="1"/>
  <c r="R984" i="27"/>
  <c r="O984" i="27"/>
  <c r="P984" i="27" s="1"/>
  <c r="S981" i="27"/>
  <c r="R981" i="27"/>
  <c r="O981" i="27"/>
  <c r="P981" i="27" s="1"/>
  <c r="X981" i="27" s="1"/>
  <c r="S980" i="27"/>
  <c r="R980" i="27"/>
  <c r="O980" i="27"/>
  <c r="S979" i="27"/>
  <c r="R979" i="27"/>
  <c r="O979" i="27"/>
  <c r="S978" i="27"/>
  <c r="R978" i="27"/>
  <c r="O978" i="27"/>
  <c r="P978" i="27" s="1"/>
  <c r="X978" i="27" s="1"/>
  <c r="S977" i="27"/>
  <c r="R977" i="27"/>
  <c r="O977" i="27"/>
  <c r="P977" i="27" s="1"/>
  <c r="X977" i="27" s="1"/>
  <c r="S976" i="27"/>
  <c r="X976" i="27" s="1"/>
  <c r="R976" i="27"/>
  <c r="O976" i="27"/>
  <c r="S975" i="27"/>
  <c r="X975" i="27" s="1"/>
  <c r="R975" i="27"/>
  <c r="O975" i="27"/>
  <c r="S974" i="27"/>
  <c r="X974" i="27" s="1"/>
  <c r="R974" i="27"/>
  <c r="O974" i="27"/>
  <c r="P974" i="27" s="1"/>
  <c r="S973" i="27"/>
  <c r="X973" i="27" s="1"/>
  <c r="R973" i="27"/>
  <c r="O973" i="27"/>
  <c r="P973" i="27" s="1"/>
  <c r="AQ972" i="27"/>
  <c r="AQ982" i="27" s="1"/>
  <c r="AI972" i="27"/>
  <c r="AI982" i="27" s="1"/>
  <c r="S972" i="27"/>
  <c r="X972" i="27" s="1"/>
  <c r="R972" i="27"/>
  <c r="O972" i="27"/>
  <c r="P972" i="27" s="1"/>
  <c r="S969" i="27"/>
  <c r="R969" i="27"/>
  <c r="O969" i="27"/>
  <c r="P969" i="27" s="1"/>
  <c r="X969" i="27" s="1"/>
  <c r="S968" i="27"/>
  <c r="R968" i="27"/>
  <c r="O968" i="27"/>
  <c r="P968" i="27" s="1"/>
  <c r="X968" i="27" s="1"/>
  <c r="S967" i="27"/>
  <c r="R967" i="27"/>
  <c r="O967" i="27"/>
  <c r="P967" i="27" s="1"/>
  <c r="X967" i="27" s="1"/>
  <c r="S966" i="27"/>
  <c r="R966" i="27"/>
  <c r="O966" i="27"/>
  <c r="P966" i="27" s="1"/>
  <c r="X966" i="27" s="1"/>
  <c r="S965" i="27"/>
  <c r="R965" i="27"/>
  <c r="O965" i="27"/>
  <c r="S964" i="27"/>
  <c r="X964" i="27" s="1"/>
  <c r="R964" i="27"/>
  <c r="O964" i="27"/>
  <c r="S963" i="27"/>
  <c r="X963" i="27" s="1"/>
  <c r="R963" i="27"/>
  <c r="O963" i="27"/>
  <c r="P963" i="27" s="1"/>
  <c r="S962" i="27"/>
  <c r="X962" i="27" s="1"/>
  <c r="R962" i="27"/>
  <c r="O962" i="27"/>
  <c r="S961" i="27"/>
  <c r="X961" i="27" s="1"/>
  <c r="R961" i="27"/>
  <c r="O961" i="27"/>
  <c r="AQ960" i="27"/>
  <c r="AQ970" i="27" s="1"/>
  <c r="AI960" i="27"/>
  <c r="AI970" i="27" s="1"/>
  <c r="S960" i="27"/>
  <c r="X960" i="27" s="1"/>
  <c r="R960" i="27"/>
  <c r="O960" i="27"/>
  <c r="S957" i="27"/>
  <c r="R957" i="27"/>
  <c r="O957" i="27"/>
  <c r="P957" i="27" s="1"/>
  <c r="X957" i="27" s="1"/>
  <c r="S956" i="27"/>
  <c r="R956" i="27"/>
  <c r="O956" i="27"/>
  <c r="S955" i="27"/>
  <c r="R955" i="27"/>
  <c r="O955" i="27"/>
  <c r="S954" i="27"/>
  <c r="R954" i="27"/>
  <c r="O954" i="27"/>
  <c r="P954" i="27" s="1"/>
  <c r="X954" i="27" s="1"/>
  <c r="S953" i="27"/>
  <c r="R953" i="27"/>
  <c r="O953" i="27"/>
  <c r="P953" i="27" s="1"/>
  <c r="X953" i="27" s="1"/>
  <c r="S952" i="27"/>
  <c r="X952" i="27" s="1"/>
  <c r="R952" i="27"/>
  <c r="O952" i="27"/>
  <c r="P952" i="27" s="1"/>
  <c r="S951" i="27"/>
  <c r="X951" i="27" s="1"/>
  <c r="R951" i="27"/>
  <c r="O951" i="27"/>
  <c r="S950" i="27"/>
  <c r="X950" i="27" s="1"/>
  <c r="R950" i="27"/>
  <c r="O950" i="27"/>
  <c r="S949" i="27"/>
  <c r="X949" i="27" s="1"/>
  <c r="R949" i="27"/>
  <c r="O949" i="27"/>
  <c r="P949" i="27" s="1"/>
  <c r="AQ948" i="27"/>
  <c r="AQ958" i="27" s="1"/>
  <c r="AI948" i="27"/>
  <c r="AI958" i="27" s="1"/>
  <c r="S948" i="27"/>
  <c r="X948" i="27" s="1"/>
  <c r="R948" i="27"/>
  <c r="O948" i="27"/>
  <c r="S945" i="27"/>
  <c r="R945" i="27"/>
  <c r="O945" i="27"/>
  <c r="P945" i="27" s="1"/>
  <c r="X945" i="27" s="1"/>
  <c r="S944" i="27"/>
  <c r="R944" i="27"/>
  <c r="O944" i="27"/>
  <c r="P944" i="27" s="1"/>
  <c r="X944" i="27" s="1"/>
  <c r="S943" i="27"/>
  <c r="R943" i="27"/>
  <c r="O943" i="27"/>
  <c r="S942" i="27"/>
  <c r="R942" i="27"/>
  <c r="O942" i="27"/>
  <c r="P942" i="27" s="1"/>
  <c r="X942" i="27" s="1"/>
  <c r="S941" i="27"/>
  <c r="R941" i="27"/>
  <c r="O941" i="27"/>
  <c r="S940" i="27"/>
  <c r="X940" i="27" s="1"/>
  <c r="R940" i="27"/>
  <c r="O940" i="27"/>
  <c r="S939" i="27"/>
  <c r="X939" i="27" s="1"/>
  <c r="R939" i="27"/>
  <c r="O939" i="27"/>
  <c r="P939" i="27" s="1"/>
  <c r="S938" i="27"/>
  <c r="X938" i="27" s="1"/>
  <c r="R938" i="27"/>
  <c r="O938" i="27"/>
  <c r="X937" i="27"/>
  <c r="S937" i="27"/>
  <c r="R937" i="27"/>
  <c r="O937" i="27"/>
  <c r="AQ936" i="27"/>
  <c r="AQ946" i="27" s="1"/>
  <c r="AI936" i="27"/>
  <c r="AI946" i="27" s="1"/>
  <c r="S936" i="27"/>
  <c r="X936" i="27" s="1"/>
  <c r="R936" i="27"/>
  <c r="O936" i="27"/>
  <c r="X933" i="27"/>
  <c r="S933" i="27"/>
  <c r="R933" i="27"/>
  <c r="O933" i="27"/>
  <c r="P933" i="27" s="1"/>
  <c r="S932" i="27"/>
  <c r="R932" i="27"/>
  <c r="O932" i="27"/>
  <c r="P932" i="27" s="1"/>
  <c r="X932" i="27" s="1"/>
  <c r="S931" i="27"/>
  <c r="R931" i="27"/>
  <c r="O931" i="27"/>
  <c r="S930" i="27"/>
  <c r="R930" i="27"/>
  <c r="O930" i="27"/>
  <c r="P930" i="27" s="1"/>
  <c r="X930" i="27" s="1"/>
  <c r="S929" i="27"/>
  <c r="R929" i="27"/>
  <c r="O929" i="27"/>
  <c r="P929" i="27" s="1"/>
  <c r="X929" i="27" s="1"/>
  <c r="S928" i="27"/>
  <c r="X928" i="27" s="1"/>
  <c r="R928" i="27"/>
  <c r="O928" i="27"/>
  <c r="P928" i="27" s="1"/>
  <c r="S927" i="27"/>
  <c r="X927" i="27" s="1"/>
  <c r="R927" i="27"/>
  <c r="O927" i="27"/>
  <c r="S926" i="27"/>
  <c r="X926" i="27" s="1"/>
  <c r="R926" i="27"/>
  <c r="O926" i="27"/>
  <c r="P926" i="27" s="1"/>
  <c r="S925" i="27"/>
  <c r="X925" i="27" s="1"/>
  <c r="R925" i="27"/>
  <c r="O925" i="27"/>
  <c r="P925" i="27" s="1"/>
  <c r="AQ924" i="27"/>
  <c r="AQ934" i="27" s="1"/>
  <c r="AI924" i="27"/>
  <c r="AI934" i="27" s="1"/>
  <c r="S924" i="27"/>
  <c r="X924" i="27" s="1"/>
  <c r="R924" i="27"/>
  <c r="O924" i="27"/>
  <c r="P924" i="27" s="1"/>
  <c r="S921" i="27"/>
  <c r="R921" i="27"/>
  <c r="O921" i="27"/>
  <c r="P921" i="27" s="1"/>
  <c r="X921" i="27" s="1"/>
  <c r="S920" i="27"/>
  <c r="R920" i="27"/>
  <c r="O920" i="27"/>
  <c r="P920" i="27" s="1"/>
  <c r="X920" i="27" s="1"/>
  <c r="S919" i="27"/>
  <c r="R919" i="27"/>
  <c r="O919" i="27"/>
  <c r="P919" i="27" s="1"/>
  <c r="X919" i="27" s="1"/>
  <c r="S918" i="27"/>
  <c r="R918" i="27"/>
  <c r="O918" i="27"/>
  <c r="P918" i="27" s="1"/>
  <c r="X918" i="27" s="1"/>
  <c r="S917" i="27"/>
  <c r="R917" i="27"/>
  <c r="O917" i="27"/>
  <c r="S916" i="27"/>
  <c r="X916" i="27" s="1"/>
  <c r="R916" i="27"/>
  <c r="O916" i="27"/>
  <c r="P916" i="27" s="1"/>
  <c r="S915" i="27"/>
  <c r="X915" i="27" s="1"/>
  <c r="R915" i="27"/>
  <c r="O915" i="27"/>
  <c r="P915" i="27" s="1"/>
  <c r="S914" i="27"/>
  <c r="X914" i="27" s="1"/>
  <c r="R914" i="27"/>
  <c r="O914" i="27"/>
  <c r="S913" i="27"/>
  <c r="X913" i="27" s="1"/>
  <c r="R913" i="27"/>
  <c r="O913" i="27"/>
  <c r="AQ912" i="27"/>
  <c r="AQ922" i="27" s="1"/>
  <c r="AI912" i="27"/>
  <c r="AI922" i="27" s="1"/>
  <c r="S912" i="27"/>
  <c r="X912" i="27" s="1"/>
  <c r="R912" i="27"/>
  <c r="O912" i="27"/>
  <c r="S909" i="27"/>
  <c r="R909" i="27"/>
  <c r="P909" i="27"/>
  <c r="X909" i="27" s="1"/>
  <c r="O909" i="27"/>
  <c r="S908" i="27"/>
  <c r="R908" i="27"/>
  <c r="O908" i="27"/>
  <c r="S907" i="27"/>
  <c r="R907" i="27"/>
  <c r="P907" i="27"/>
  <c r="X907" i="27" s="1"/>
  <c r="O907" i="27"/>
  <c r="S906" i="27"/>
  <c r="R906" i="27"/>
  <c r="O906" i="27"/>
  <c r="S905" i="27"/>
  <c r="R905" i="27"/>
  <c r="O905" i="27"/>
  <c r="S904" i="27"/>
  <c r="X904" i="27" s="1"/>
  <c r="R904" i="27"/>
  <c r="O904" i="27"/>
  <c r="X903" i="27"/>
  <c r="S903" i="27"/>
  <c r="R903" i="27"/>
  <c r="P903" i="27"/>
  <c r="O903" i="27"/>
  <c r="S902" i="27"/>
  <c r="X902" i="27" s="1"/>
  <c r="R902" i="27"/>
  <c r="O902" i="27"/>
  <c r="S901" i="27"/>
  <c r="X901" i="27" s="1"/>
  <c r="R901" i="27"/>
  <c r="P901" i="27"/>
  <c r="O901" i="27"/>
  <c r="AQ900" i="27"/>
  <c r="AQ910" i="27" s="1"/>
  <c r="AI900" i="27"/>
  <c r="AI910" i="27" s="1"/>
  <c r="S900" i="27"/>
  <c r="X900" i="27" s="1"/>
  <c r="R900" i="27"/>
  <c r="O900" i="27"/>
  <c r="AQ898" i="27"/>
  <c r="S897" i="27"/>
  <c r="R897" i="27"/>
  <c r="O897" i="27"/>
  <c r="P897" i="27" s="1"/>
  <c r="X897" i="27" s="1"/>
  <c r="S896" i="27"/>
  <c r="R896" i="27"/>
  <c r="P896" i="27"/>
  <c r="X896" i="27" s="1"/>
  <c r="O896" i="27"/>
  <c r="S895" i="27"/>
  <c r="R895" i="27"/>
  <c r="O895" i="27"/>
  <c r="S894" i="27"/>
  <c r="R894" i="27"/>
  <c r="O894" i="27"/>
  <c r="S893" i="27"/>
  <c r="R893" i="27"/>
  <c r="O893" i="27"/>
  <c r="S892" i="27"/>
  <c r="X892" i="27" s="1"/>
  <c r="R892" i="27"/>
  <c r="O892" i="27"/>
  <c r="P892" i="27" s="1"/>
  <c r="S891" i="27"/>
  <c r="X891" i="27" s="1"/>
  <c r="R891" i="27"/>
  <c r="O891" i="27"/>
  <c r="S890" i="27"/>
  <c r="X890" i="27" s="1"/>
  <c r="R890" i="27"/>
  <c r="O890" i="27"/>
  <c r="S889" i="27"/>
  <c r="X889" i="27" s="1"/>
  <c r="R889" i="27"/>
  <c r="O889" i="27"/>
  <c r="AQ888" i="27"/>
  <c r="AI888" i="27"/>
  <c r="AI898" i="27" s="1"/>
  <c r="X888" i="27"/>
  <c r="S888" i="27"/>
  <c r="R888" i="27"/>
  <c r="O888" i="27"/>
  <c r="S885" i="27"/>
  <c r="R885" i="27"/>
  <c r="O885" i="27"/>
  <c r="P885" i="27" s="1"/>
  <c r="X885" i="27" s="1"/>
  <c r="S884" i="27"/>
  <c r="R884" i="27"/>
  <c r="O884" i="27"/>
  <c r="P884" i="27" s="1"/>
  <c r="X884" i="27" s="1"/>
  <c r="S883" i="27"/>
  <c r="R883" i="27"/>
  <c r="P883" i="27"/>
  <c r="X883" i="27" s="1"/>
  <c r="O883" i="27"/>
  <c r="S882" i="27"/>
  <c r="R882" i="27"/>
  <c r="O882" i="27"/>
  <c r="P882" i="27" s="1"/>
  <c r="X882" i="27" s="1"/>
  <c r="S881" i="27"/>
  <c r="R881" i="27"/>
  <c r="O881" i="27"/>
  <c r="S880" i="27"/>
  <c r="X880" i="27" s="1"/>
  <c r="R880" i="27"/>
  <c r="O880" i="27"/>
  <c r="S879" i="27"/>
  <c r="X879" i="27" s="1"/>
  <c r="R879" i="27"/>
  <c r="O879" i="27"/>
  <c r="P879" i="27" s="1"/>
  <c r="S878" i="27"/>
  <c r="X878" i="27" s="1"/>
  <c r="R878" i="27"/>
  <c r="O878" i="27"/>
  <c r="P878" i="27" s="1"/>
  <c r="S877" i="27"/>
  <c r="X877" i="27" s="1"/>
  <c r="R877" i="27"/>
  <c r="O877" i="27"/>
  <c r="AQ876" i="27"/>
  <c r="AQ886" i="27" s="1"/>
  <c r="AI876" i="27"/>
  <c r="AI886" i="27" s="1"/>
  <c r="S876" i="27"/>
  <c r="X876" i="27" s="1"/>
  <c r="R876" i="27"/>
  <c r="O876" i="27"/>
  <c r="AQ874" i="27"/>
  <c r="S873" i="27"/>
  <c r="R873" i="27"/>
  <c r="O873" i="27"/>
  <c r="P873" i="27" s="1"/>
  <c r="X873" i="27" s="1"/>
  <c r="S872" i="27"/>
  <c r="R872" i="27"/>
  <c r="O872" i="27"/>
  <c r="S871" i="27"/>
  <c r="R871" i="27"/>
  <c r="O871" i="27"/>
  <c r="S870" i="27"/>
  <c r="R870" i="27"/>
  <c r="O870" i="27"/>
  <c r="P870" i="27" s="1"/>
  <c r="X870" i="27" s="1"/>
  <c r="S869" i="27"/>
  <c r="R869" i="27"/>
  <c r="P869" i="27"/>
  <c r="X869" i="27" s="1"/>
  <c r="O869" i="27"/>
  <c r="S868" i="27"/>
  <c r="X868" i="27" s="1"/>
  <c r="R868" i="27"/>
  <c r="O868" i="27"/>
  <c r="S867" i="27"/>
  <c r="X867" i="27" s="1"/>
  <c r="R867" i="27"/>
  <c r="P867" i="27"/>
  <c r="O867" i="27"/>
  <c r="S866" i="27"/>
  <c r="X866" i="27" s="1"/>
  <c r="R866" i="27"/>
  <c r="O866" i="27"/>
  <c r="P866" i="27" s="1"/>
  <c r="S865" i="27"/>
  <c r="X865" i="27" s="1"/>
  <c r="R865" i="27"/>
  <c r="P865" i="27"/>
  <c r="O865" i="27"/>
  <c r="AQ864" i="27"/>
  <c r="AI864" i="27"/>
  <c r="AI874" i="27" s="1"/>
  <c r="S864" i="27"/>
  <c r="X864" i="27" s="1"/>
  <c r="R864" i="27"/>
  <c r="O864" i="27"/>
  <c r="S861" i="27"/>
  <c r="R861" i="27"/>
  <c r="O861" i="27"/>
  <c r="P861" i="27" s="1"/>
  <c r="X861" i="27" s="1"/>
  <c r="S860" i="27"/>
  <c r="R860" i="27"/>
  <c r="O860" i="27"/>
  <c r="P860" i="27" s="1"/>
  <c r="X860" i="27" s="1"/>
  <c r="S859" i="27"/>
  <c r="R859" i="27"/>
  <c r="O859" i="27"/>
  <c r="S858" i="27"/>
  <c r="R858" i="27"/>
  <c r="O858" i="27"/>
  <c r="S857" i="27"/>
  <c r="R857" i="27"/>
  <c r="O857" i="27"/>
  <c r="S856" i="27"/>
  <c r="X856" i="27" s="1"/>
  <c r="R856" i="27"/>
  <c r="O856" i="27"/>
  <c r="S855" i="27"/>
  <c r="X855" i="27" s="1"/>
  <c r="R855" i="27"/>
  <c r="O855" i="27"/>
  <c r="S854" i="27"/>
  <c r="X854" i="27" s="1"/>
  <c r="R854" i="27"/>
  <c r="O854" i="27"/>
  <c r="S853" i="27"/>
  <c r="X853" i="27" s="1"/>
  <c r="R853" i="27"/>
  <c r="O853" i="27"/>
  <c r="AQ852" i="27"/>
  <c r="AQ862" i="27" s="1"/>
  <c r="AI852" i="27"/>
  <c r="AI862" i="27" s="1"/>
  <c r="S852" i="27"/>
  <c r="X852" i="27" s="1"/>
  <c r="R852" i="27"/>
  <c r="O852" i="27"/>
  <c r="P852" i="27" s="1"/>
  <c r="S849" i="27"/>
  <c r="R849" i="27"/>
  <c r="O849" i="27"/>
  <c r="P849" i="27" s="1"/>
  <c r="X849" i="27" s="1"/>
  <c r="S848" i="27"/>
  <c r="R848" i="27"/>
  <c r="O848" i="27"/>
  <c r="S847" i="27"/>
  <c r="R847" i="27"/>
  <c r="O847" i="27"/>
  <c r="P847" i="27" s="1"/>
  <c r="X847" i="27" s="1"/>
  <c r="S846" i="27"/>
  <c r="R846" i="27"/>
  <c r="O846" i="27"/>
  <c r="S845" i="27"/>
  <c r="R845" i="27"/>
  <c r="O845" i="27"/>
  <c r="P845" i="27" s="1"/>
  <c r="X845" i="27" s="1"/>
  <c r="S844" i="27"/>
  <c r="X844" i="27" s="1"/>
  <c r="R844" i="27"/>
  <c r="O844" i="27"/>
  <c r="S843" i="27"/>
  <c r="X843" i="27" s="1"/>
  <c r="R843" i="27"/>
  <c r="O843" i="27"/>
  <c r="S842" i="27"/>
  <c r="X842" i="27" s="1"/>
  <c r="R842" i="27"/>
  <c r="O842" i="27"/>
  <c r="S841" i="27"/>
  <c r="X841" i="27" s="1"/>
  <c r="R841" i="27"/>
  <c r="O841" i="27"/>
  <c r="AQ840" i="27"/>
  <c r="AQ850" i="27" s="1"/>
  <c r="AI840" i="27"/>
  <c r="AI850" i="27" s="1"/>
  <c r="S840" i="27"/>
  <c r="X840" i="27" s="1"/>
  <c r="R840" i="27"/>
  <c r="R850" i="27" s="1"/>
  <c r="O840" i="27"/>
  <c r="X837" i="27"/>
  <c r="S837" i="27"/>
  <c r="R837" i="27"/>
  <c r="O837" i="27"/>
  <c r="P837" i="27" s="1"/>
  <c r="S836" i="27"/>
  <c r="R836" i="27"/>
  <c r="O836" i="27"/>
  <c r="P836" i="27" s="1"/>
  <c r="X836" i="27" s="1"/>
  <c r="S835" i="27"/>
  <c r="R835" i="27"/>
  <c r="O835" i="27"/>
  <c r="S834" i="27"/>
  <c r="R834" i="27"/>
  <c r="O834" i="27"/>
  <c r="S833" i="27"/>
  <c r="R833" i="27"/>
  <c r="O833" i="27"/>
  <c r="P833" i="27" s="1"/>
  <c r="X833" i="27" s="1"/>
  <c r="S832" i="27"/>
  <c r="X832" i="27" s="1"/>
  <c r="R832" i="27"/>
  <c r="O832" i="27"/>
  <c r="P832" i="27" s="1"/>
  <c r="S831" i="27"/>
  <c r="X831" i="27" s="1"/>
  <c r="R831" i="27"/>
  <c r="O831" i="27"/>
  <c r="S830" i="27"/>
  <c r="X830" i="27" s="1"/>
  <c r="R830" i="27"/>
  <c r="O830" i="27"/>
  <c r="S829" i="27"/>
  <c r="X829" i="27" s="1"/>
  <c r="R829" i="27"/>
  <c r="O829" i="27"/>
  <c r="P829" i="27" s="1"/>
  <c r="AQ828" i="27"/>
  <c r="AQ838" i="27" s="1"/>
  <c r="AI828" i="27"/>
  <c r="AI838" i="27" s="1"/>
  <c r="S828" i="27"/>
  <c r="X828" i="27" s="1"/>
  <c r="R828" i="27"/>
  <c r="O828" i="27"/>
  <c r="P828" i="27" s="1"/>
  <c r="S825" i="27"/>
  <c r="R825" i="27"/>
  <c r="O825" i="27"/>
  <c r="P825" i="27" s="1"/>
  <c r="X825" i="27" s="1"/>
  <c r="S824" i="27"/>
  <c r="R824" i="27"/>
  <c r="O824" i="27"/>
  <c r="S823" i="27"/>
  <c r="R823" i="27"/>
  <c r="O823" i="27"/>
  <c r="P823" i="27" s="1"/>
  <c r="X823" i="27" s="1"/>
  <c r="S822" i="27"/>
  <c r="R822" i="27"/>
  <c r="O822" i="27"/>
  <c r="P822" i="27" s="1"/>
  <c r="X822" i="27" s="1"/>
  <c r="S821" i="27"/>
  <c r="R821" i="27"/>
  <c r="O821" i="27"/>
  <c r="P821" i="27" s="1"/>
  <c r="X821" i="27" s="1"/>
  <c r="S820" i="27"/>
  <c r="X820" i="27" s="1"/>
  <c r="R820" i="27"/>
  <c r="O820" i="27"/>
  <c r="S819" i="27"/>
  <c r="X819" i="27" s="1"/>
  <c r="R819" i="27"/>
  <c r="O819" i="27"/>
  <c r="P819" i="27" s="1"/>
  <c r="S818" i="27"/>
  <c r="X818" i="27" s="1"/>
  <c r="R818" i="27"/>
  <c r="O818" i="27"/>
  <c r="S817" i="27"/>
  <c r="X817" i="27" s="1"/>
  <c r="R817" i="27"/>
  <c r="O817" i="27"/>
  <c r="P817" i="27" s="1"/>
  <c r="AQ816" i="27"/>
  <c r="AQ826" i="27" s="1"/>
  <c r="AI816" i="27"/>
  <c r="AI826" i="27" s="1"/>
  <c r="S816" i="27"/>
  <c r="X816" i="27" s="1"/>
  <c r="R816" i="27"/>
  <c r="O816" i="27"/>
  <c r="S813" i="27"/>
  <c r="R813" i="27"/>
  <c r="O813" i="27"/>
  <c r="P813" i="27" s="1"/>
  <c r="X813" i="27" s="1"/>
  <c r="S812" i="27"/>
  <c r="R812" i="27"/>
  <c r="O812" i="27"/>
  <c r="S811" i="27"/>
  <c r="R811" i="27"/>
  <c r="O811" i="27"/>
  <c r="S810" i="27"/>
  <c r="R810" i="27"/>
  <c r="O810" i="27"/>
  <c r="S809" i="27"/>
  <c r="R809" i="27"/>
  <c r="O809" i="27"/>
  <c r="P809" i="27" s="1"/>
  <c r="X809" i="27" s="1"/>
  <c r="X808" i="27"/>
  <c r="S808" i="27"/>
  <c r="R808" i="27"/>
  <c r="O808" i="27"/>
  <c r="S807" i="27"/>
  <c r="X807" i="27" s="1"/>
  <c r="R807" i="27"/>
  <c r="O807" i="27"/>
  <c r="P807" i="27" s="1"/>
  <c r="S806" i="27"/>
  <c r="X806" i="27" s="1"/>
  <c r="R806" i="27"/>
  <c r="O806" i="27"/>
  <c r="S805" i="27"/>
  <c r="X805" i="27" s="1"/>
  <c r="R805" i="27"/>
  <c r="R814" i="27" s="1"/>
  <c r="O805" i="27"/>
  <c r="P805" i="27" s="1"/>
  <c r="AQ804" i="27"/>
  <c r="AQ814" i="27" s="1"/>
  <c r="AI804" i="27"/>
  <c r="AI814" i="27" s="1"/>
  <c r="S804" i="27"/>
  <c r="X804" i="27" s="1"/>
  <c r="R804" i="27"/>
  <c r="P804" i="27"/>
  <c r="O804" i="27"/>
  <c r="S801" i="27"/>
  <c r="R801" i="27"/>
  <c r="O801" i="27"/>
  <c r="P801" i="27" s="1"/>
  <c r="X801" i="27" s="1"/>
  <c r="S800" i="27"/>
  <c r="R800" i="27"/>
  <c r="O800" i="27"/>
  <c r="P800" i="27" s="1"/>
  <c r="X800" i="27" s="1"/>
  <c r="S799" i="27"/>
  <c r="R799" i="27"/>
  <c r="P799" i="27"/>
  <c r="X799" i="27" s="1"/>
  <c r="O799" i="27"/>
  <c r="S798" i="27"/>
  <c r="R798" i="27"/>
  <c r="O798" i="27"/>
  <c r="S797" i="27"/>
  <c r="R797" i="27"/>
  <c r="P797" i="27"/>
  <c r="X797" i="27" s="1"/>
  <c r="O797" i="27"/>
  <c r="S796" i="27"/>
  <c r="X796" i="27" s="1"/>
  <c r="R796" i="27"/>
  <c r="O796" i="27"/>
  <c r="P796" i="27" s="1"/>
  <c r="S795" i="27"/>
  <c r="X795" i="27" s="1"/>
  <c r="R795" i="27"/>
  <c r="P795" i="27"/>
  <c r="O795" i="27"/>
  <c r="S794" i="27"/>
  <c r="X794" i="27" s="1"/>
  <c r="R794" i="27"/>
  <c r="O794" i="27"/>
  <c r="S793" i="27"/>
  <c r="X793" i="27" s="1"/>
  <c r="R793" i="27"/>
  <c r="P793" i="27"/>
  <c r="O793" i="27"/>
  <c r="AQ792" i="27"/>
  <c r="AQ802" i="27" s="1"/>
  <c r="AI792" i="27"/>
  <c r="AI802" i="27" s="1"/>
  <c r="S792" i="27"/>
  <c r="X792" i="27" s="1"/>
  <c r="R792" i="27"/>
  <c r="O792" i="27"/>
  <c r="S789" i="27"/>
  <c r="R789" i="27"/>
  <c r="O789" i="27"/>
  <c r="P789" i="27" s="1"/>
  <c r="X789" i="27" s="1"/>
  <c r="S788" i="27"/>
  <c r="R788" i="27"/>
  <c r="O788" i="27"/>
  <c r="P788" i="27" s="1"/>
  <c r="X788" i="27" s="1"/>
  <c r="S787" i="27"/>
  <c r="R787" i="27"/>
  <c r="O787" i="27"/>
  <c r="S786" i="27"/>
  <c r="R786" i="27"/>
  <c r="O786" i="27"/>
  <c r="S785" i="27"/>
  <c r="R785" i="27"/>
  <c r="O785" i="27"/>
  <c r="P785" i="27" s="1"/>
  <c r="X785" i="27" s="1"/>
  <c r="S784" i="27"/>
  <c r="X784" i="27" s="1"/>
  <c r="R784" i="27"/>
  <c r="P784" i="27"/>
  <c r="O784" i="27"/>
  <c r="S783" i="27"/>
  <c r="X783" i="27" s="1"/>
  <c r="R783" i="27"/>
  <c r="O783" i="27"/>
  <c r="X782" i="27"/>
  <c r="S782" i="27"/>
  <c r="R782" i="27"/>
  <c r="P782" i="27"/>
  <c r="O782" i="27"/>
  <c r="S781" i="27"/>
  <c r="X781" i="27" s="1"/>
  <c r="R781" i="27"/>
  <c r="P781" i="27"/>
  <c r="O781" i="27"/>
  <c r="AQ780" i="27"/>
  <c r="AQ790" i="27" s="1"/>
  <c r="AI780" i="27"/>
  <c r="AI790" i="27" s="1"/>
  <c r="S780" i="27"/>
  <c r="X780" i="27" s="1"/>
  <c r="R780" i="27"/>
  <c r="O780" i="27"/>
  <c r="S777" i="27"/>
  <c r="R777" i="27"/>
  <c r="O777" i="27"/>
  <c r="P777" i="27" s="1"/>
  <c r="X777" i="27" s="1"/>
  <c r="S776" i="27"/>
  <c r="R776" i="27"/>
  <c r="O776" i="27"/>
  <c r="S775" i="27"/>
  <c r="R775" i="27"/>
  <c r="O775" i="27"/>
  <c r="S774" i="27"/>
  <c r="R774" i="27"/>
  <c r="O774" i="27"/>
  <c r="S773" i="27"/>
  <c r="R773" i="27"/>
  <c r="O773" i="27"/>
  <c r="S772" i="27"/>
  <c r="X772" i="27" s="1"/>
  <c r="R772" i="27"/>
  <c r="O772" i="27"/>
  <c r="S771" i="27"/>
  <c r="X771" i="27" s="1"/>
  <c r="R771" i="27"/>
  <c r="O771" i="27"/>
  <c r="S770" i="27"/>
  <c r="X770" i="27" s="1"/>
  <c r="R770" i="27"/>
  <c r="O770" i="27"/>
  <c r="S769" i="27"/>
  <c r="X769" i="27" s="1"/>
  <c r="R769" i="27"/>
  <c r="O769" i="27"/>
  <c r="O778" i="27" s="1"/>
  <c r="P778" i="27" s="1"/>
  <c r="AQ768" i="27"/>
  <c r="AQ778" i="27" s="1"/>
  <c r="AI768" i="27"/>
  <c r="AI778" i="27" s="1"/>
  <c r="X768" i="27"/>
  <c r="S768" i="27"/>
  <c r="R768" i="27"/>
  <c r="P768" i="27"/>
  <c r="O768" i="27"/>
  <c r="S765" i="27"/>
  <c r="R765" i="27"/>
  <c r="P765" i="27"/>
  <c r="X765" i="27" s="1"/>
  <c r="O765" i="27"/>
  <c r="S764" i="27"/>
  <c r="R764" i="27"/>
  <c r="O764" i="27"/>
  <c r="S763" i="27"/>
  <c r="R763" i="27"/>
  <c r="P763" i="27"/>
  <c r="X763" i="27" s="1"/>
  <c r="O763" i="27"/>
  <c r="S762" i="27"/>
  <c r="R762" i="27"/>
  <c r="O762" i="27"/>
  <c r="S761" i="27"/>
  <c r="R761" i="27"/>
  <c r="O761" i="27"/>
  <c r="P761" i="27" s="1"/>
  <c r="X761" i="27" s="1"/>
  <c r="S760" i="27"/>
  <c r="X760" i="27" s="1"/>
  <c r="R760" i="27"/>
  <c r="O760" i="27"/>
  <c r="S759" i="27"/>
  <c r="X759" i="27" s="1"/>
  <c r="R759" i="27"/>
  <c r="O759" i="27"/>
  <c r="P759" i="27" s="1"/>
  <c r="S758" i="27"/>
  <c r="X758" i="27" s="1"/>
  <c r="R758" i="27"/>
  <c r="O758" i="27"/>
  <c r="P758" i="27" s="1"/>
  <c r="S757" i="27"/>
  <c r="X757" i="27" s="1"/>
  <c r="R757" i="27"/>
  <c r="O757" i="27"/>
  <c r="AQ756" i="27"/>
  <c r="AQ766" i="27" s="1"/>
  <c r="AI756" i="27"/>
  <c r="AI766" i="27" s="1"/>
  <c r="S756" i="27"/>
  <c r="X756" i="27" s="1"/>
  <c r="R756" i="27"/>
  <c r="O756" i="27"/>
  <c r="S753" i="27"/>
  <c r="R753" i="27"/>
  <c r="O753" i="27"/>
  <c r="P753" i="27" s="1"/>
  <c r="X753" i="27" s="1"/>
  <c r="S752" i="27"/>
  <c r="R752" i="27"/>
  <c r="P752" i="27"/>
  <c r="X752" i="27" s="1"/>
  <c r="O752" i="27"/>
  <c r="S751" i="27"/>
  <c r="R751" i="27"/>
  <c r="O751" i="27"/>
  <c r="P751" i="27" s="1"/>
  <c r="X751" i="27" s="1"/>
  <c r="S750" i="27"/>
  <c r="R750" i="27"/>
  <c r="O750" i="27"/>
  <c r="P750" i="27" s="1"/>
  <c r="X750" i="27" s="1"/>
  <c r="S749" i="27"/>
  <c r="R749" i="27"/>
  <c r="O749" i="27"/>
  <c r="P749" i="27" s="1"/>
  <c r="X749" i="27" s="1"/>
  <c r="X748" i="27"/>
  <c r="S748" i="27"/>
  <c r="R748" i="27"/>
  <c r="O748" i="27"/>
  <c r="S747" i="27"/>
  <c r="X747" i="27" s="1"/>
  <c r="R747" i="27"/>
  <c r="O747" i="27"/>
  <c r="P747" i="27" s="1"/>
  <c r="S746" i="27"/>
  <c r="X746" i="27" s="1"/>
  <c r="R746" i="27"/>
  <c r="O746" i="27"/>
  <c r="S745" i="27"/>
  <c r="X745" i="27" s="1"/>
  <c r="R745" i="27"/>
  <c r="O745" i="27"/>
  <c r="P745" i="27" s="1"/>
  <c r="AQ744" i="27"/>
  <c r="AQ754" i="27" s="1"/>
  <c r="AI744" i="27"/>
  <c r="AI754" i="27" s="1"/>
  <c r="S744" i="27"/>
  <c r="X744" i="27" s="1"/>
  <c r="R744" i="27"/>
  <c r="R754" i="27" s="1"/>
  <c r="P744" i="27"/>
  <c r="O744" i="27"/>
  <c r="S741" i="27"/>
  <c r="R741" i="27"/>
  <c r="O741" i="27"/>
  <c r="P741" i="27" s="1"/>
  <c r="X741" i="27" s="1"/>
  <c r="S740" i="27"/>
  <c r="R740" i="27"/>
  <c r="O740" i="27"/>
  <c r="P740" i="27" s="1"/>
  <c r="X740" i="27" s="1"/>
  <c r="S739" i="27"/>
  <c r="R739" i="27"/>
  <c r="O739" i="27"/>
  <c r="S738" i="27"/>
  <c r="R738" i="27"/>
  <c r="O738" i="27"/>
  <c r="P738" i="27" s="1"/>
  <c r="X738" i="27" s="1"/>
  <c r="S737" i="27"/>
  <c r="R737" i="27"/>
  <c r="O737" i="27"/>
  <c r="S736" i="27"/>
  <c r="X736" i="27" s="1"/>
  <c r="R736" i="27"/>
  <c r="O736" i="27"/>
  <c r="P736" i="27" s="1"/>
  <c r="X735" i="27"/>
  <c r="S735" i="27"/>
  <c r="R735" i="27"/>
  <c r="O735" i="27"/>
  <c r="S734" i="27"/>
  <c r="X734" i="27" s="1"/>
  <c r="R734" i="27"/>
  <c r="O734" i="27"/>
  <c r="X733" i="27"/>
  <c r="S733" i="27"/>
  <c r="R733" i="27"/>
  <c r="O733" i="27"/>
  <c r="AQ732" i="27"/>
  <c r="AQ742" i="27" s="1"/>
  <c r="AI732" i="27"/>
  <c r="AI742" i="27" s="1"/>
  <c r="S732" i="27"/>
  <c r="X732" i="27" s="1"/>
  <c r="R732" i="27"/>
  <c r="O732" i="27"/>
  <c r="P732" i="27" s="1"/>
  <c r="S729" i="27"/>
  <c r="R729" i="27"/>
  <c r="O729" i="27"/>
  <c r="P729" i="27" s="1"/>
  <c r="X729" i="27" s="1"/>
  <c r="S728" i="27"/>
  <c r="R728" i="27"/>
  <c r="O728" i="27"/>
  <c r="S727" i="27"/>
  <c r="R727" i="27"/>
  <c r="O727" i="27"/>
  <c r="P727" i="27" s="1"/>
  <c r="X727" i="27" s="1"/>
  <c r="S726" i="27"/>
  <c r="R726" i="27"/>
  <c r="O726" i="27"/>
  <c r="S725" i="27"/>
  <c r="R725" i="27"/>
  <c r="O725" i="27"/>
  <c r="S724" i="27"/>
  <c r="X724" i="27" s="1"/>
  <c r="R724" i="27"/>
  <c r="O724" i="27"/>
  <c r="S723" i="27"/>
  <c r="X723" i="27" s="1"/>
  <c r="R723" i="27"/>
  <c r="O723" i="27"/>
  <c r="X722" i="27"/>
  <c r="S722" i="27"/>
  <c r="R722" i="27"/>
  <c r="O722" i="27"/>
  <c r="S721" i="27"/>
  <c r="X721" i="27" s="1"/>
  <c r="R721" i="27"/>
  <c r="O721" i="27"/>
  <c r="AQ720" i="27"/>
  <c r="AQ730" i="27" s="1"/>
  <c r="AI720" i="27"/>
  <c r="AI730" i="27" s="1"/>
  <c r="S720" i="27"/>
  <c r="X720" i="27" s="1"/>
  <c r="R720" i="27"/>
  <c r="O720" i="27"/>
  <c r="S717" i="27"/>
  <c r="R717" i="27"/>
  <c r="P717" i="27"/>
  <c r="X717" i="27" s="1"/>
  <c r="O717" i="27"/>
  <c r="S716" i="27"/>
  <c r="R716" i="27"/>
  <c r="O716" i="27"/>
  <c r="S715" i="27"/>
  <c r="R715" i="27"/>
  <c r="P715" i="27"/>
  <c r="X715" i="27" s="1"/>
  <c r="O715" i="27"/>
  <c r="S714" i="27"/>
  <c r="R714" i="27"/>
  <c r="O714" i="27"/>
  <c r="P714" i="27" s="1"/>
  <c r="X714" i="27" s="1"/>
  <c r="S713" i="27"/>
  <c r="R713" i="27"/>
  <c r="O713" i="27"/>
  <c r="S712" i="27"/>
  <c r="X712" i="27" s="1"/>
  <c r="R712" i="27"/>
  <c r="O712" i="27"/>
  <c r="P712" i="27" s="1"/>
  <c r="S711" i="27"/>
  <c r="X711" i="27" s="1"/>
  <c r="R711" i="27"/>
  <c r="O711" i="27"/>
  <c r="S710" i="27"/>
  <c r="X710" i="27" s="1"/>
  <c r="R710" i="27"/>
  <c r="O710" i="27"/>
  <c r="P710" i="27" s="1"/>
  <c r="S709" i="27"/>
  <c r="X709" i="27" s="1"/>
  <c r="R709" i="27"/>
  <c r="O709" i="27"/>
  <c r="AQ708" i="27"/>
  <c r="AQ718" i="27" s="1"/>
  <c r="AI708" i="27"/>
  <c r="AI718" i="27" s="1"/>
  <c r="S708" i="27"/>
  <c r="X708" i="27" s="1"/>
  <c r="R708" i="27"/>
  <c r="O708" i="27"/>
  <c r="P708" i="27" s="1"/>
  <c r="S705" i="27"/>
  <c r="R705" i="27"/>
  <c r="O705" i="27"/>
  <c r="P705" i="27" s="1"/>
  <c r="X705" i="27" s="1"/>
  <c r="S704" i="27"/>
  <c r="R704" i="27"/>
  <c r="O704" i="27"/>
  <c r="S703" i="27"/>
  <c r="R703" i="27"/>
  <c r="O703" i="27"/>
  <c r="S702" i="27"/>
  <c r="R702" i="27"/>
  <c r="O702" i="27"/>
  <c r="P702" i="27" s="1"/>
  <c r="X702" i="27" s="1"/>
  <c r="S701" i="27"/>
  <c r="R701" i="27"/>
  <c r="O701" i="27"/>
  <c r="P701" i="27" s="1"/>
  <c r="X701" i="27" s="1"/>
  <c r="S700" i="27"/>
  <c r="X700" i="27" s="1"/>
  <c r="R700" i="27"/>
  <c r="O700" i="27"/>
  <c r="S699" i="27"/>
  <c r="X699" i="27" s="1"/>
  <c r="R699" i="27"/>
  <c r="O699" i="27"/>
  <c r="P699" i="27" s="1"/>
  <c r="S698" i="27"/>
  <c r="X698" i="27" s="1"/>
  <c r="R698" i="27"/>
  <c r="O698" i="27"/>
  <c r="S697" i="27"/>
  <c r="X697" i="27" s="1"/>
  <c r="R697" i="27"/>
  <c r="O697" i="27"/>
  <c r="AQ696" i="27"/>
  <c r="AQ706" i="27" s="1"/>
  <c r="AI696" i="27"/>
  <c r="AI706" i="27" s="1"/>
  <c r="X696" i="27"/>
  <c r="S696" i="27"/>
  <c r="R696" i="27"/>
  <c r="O696" i="27"/>
  <c r="S693" i="27"/>
  <c r="R693" i="27"/>
  <c r="P693" i="27"/>
  <c r="X693" i="27" s="1"/>
  <c r="O693" i="27"/>
  <c r="S692" i="27"/>
  <c r="R692" i="27"/>
  <c r="O692" i="27"/>
  <c r="S691" i="27"/>
  <c r="R691" i="27"/>
  <c r="O691" i="27"/>
  <c r="P691" i="27" s="1"/>
  <c r="X691" i="27" s="1"/>
  <c r="S690" i="27"/>
  <c r="R690" i="27"/>
  <c r="O690" i="27"/>
  <c r="S689" i="27"/>
  <c r="R689" i="27"/>
  <c r="P689" i="27"/>
  <c r="X689" i="27" s="1"/>
  <c r="O689" i="27"/>
  <c r="S688" i="27"/>
  <c r="X688" i="27" s="1"/>
  <c r="R688" i="27"/>
  <c r="O688" i="27"/>
  <c r="X687" i="27"/>
  <c r="S687" i="27"/>
  <c r="R687" i="27"/>
  <c r="P687" i="27"/>
  <c r="O687" i="27"/>
  <c r="S686" i="27"/>
  <c r="X686" i="27" s="1"/>
  <c r="R686" i="27"/>
  <c r="O686" i="27"/>
  <c r="X685" i="27"/>
  <c r="S685" i="27"/>
  <c r="R685" i="27"/>
  <c r="P685" i="27"/>
  <c r="O685" i="27"/>
  <c r="AQ684" i="27"/>
  <c r="AQ694" i="27" s="1"/>
  <c r="AI684" i="27"/>
  <c r="AI694" i="27" s="1"/>
  <c r="S684" i="27"/>
  <c r="X684" i="27" s="1"/>
  <c r="R684" i="27"/>
  <c r="O684" i="27"/>
  <c r="S681" i="27"/>
  <c r="R681" i="27"/>
  <c r="O681" i="27"/>
  <c r="P681" i="27" s="1"/>
  <c r="X681" i="27" s="1"/>
  <c r="S680" i="27"/>
  <c r="R680" i="27"/>
  <c r="P680" i="27"/>
  <c r="X680" i="27" s="1"/>
  <c r="O680" i="27"/>
  <c r="S679" i="27"/>
  <c r="R679" i="27"/>
  <c r="O679" i="27"/>
  <c r="S678" i="27"/>
  <c r="R678" i="27"/>
  <c r="P678" i="27"/>
  <c r="X678" i="27" s="1"/>
  <c r="O678" i="27"/>
  <c r="S677" i="27"/>
  <c r="R677" i="27"/>
  <c r="O677" i="27"/>
  <c r="S676" i="27"/>
  <c r="X676" i="27" s="1"/>
  <c r="R676" i="27"/>
  <c r="O676" i="27"/>
  <c r="S675" i="27"/>
  <c r="X675" i="27" s="1"/>
  <c r="R675" i="27"/>
  <c r="O675" i="27"/>
  <c r="X674" i="27"/>
  <c r="S674" i="27"/>
  <c r="R674" i="27"/>
  <c r="O674" i="27"/>
  <c r="S673" i="27"/>
  <c r="X673" i="27" s="1"/>
  <c r="R673" i="27"/>
  <c r="O673" i="27"/>
  <c r="AQ672" i="27"/>
  <c r="AQ682" i="27" s="1"/>
  <c r="AI672" i="27"/>
  <c r="AI682" i="27" s="1"/>
  <c r="S672" i="27"/>
  <c r="X672" i="27" s="1"/>
  <c r="R672" i="27"/>
  <c r="P672" i="27"/>
  <c r="O672" i="27"/>
  <c r="S669" i="27"/>
  <c r="R669" i="27"/>
  <c r="O669" i="27"/>
  <c r="P669" i="27" s="1"/>
  <c r="X669" i="27" s="1"/>
  <c r="S668" i="27"/>
  <c r="R668" i="27"/>
  <c r="O668" i="27"/>
  <c r="S667" i="27"/>
  <c r="R667" i="27"/>
  <c r="P667" i="27"/>
  <c r="X667" i="27" s="1"/>
  <c r="O667" i="27"/>
  <c r="S666" i="27"/>
  <c r="R666" i="27"/>
  <c r="O666" i="27"/>
  <c r="S665" i="27"/>
  <c r="R665" i="27"/>
  <c r="P665" i="27"/>
  <c r="X665" i="27" s="1"/>
  <c r="O665" i="27"/>
  <c r="S664" i="27"/>
  <c r="X664" i="27" s="1"/>
  <c r="R664" i="27"/>
  <c r="O664" i="27"/>
  <c r="X663" i="27"/>
  <c r="S663" i="27"/>
  <c r="R663" i="27"/>
  <c r="P663" i="27"/>
  <c r="O663" i="27"/>
  <c r="X662" i="27"/>
  <c r="S662" i="27"/>
  <c r="R662" i="27"/>
  <c r="O662" i="27"/>
  <c r="S661" i="27"/>
  <c r="X661" i="27" s="1"/>
  <c r="R661" i="27"/>
  <c r="O661" i="27"/>
  <c r="AQ660" i="27"/>
  <c r="AQ670" i="27" s="1"/>
  <c r="AI660" i="27"/>
  <c r="AI670" i="27" s="1"/>
  <c r="X660" i="27"/>
  <c r="S660" i="27"/>
  <c r="R660" i="27"/>
  <c r="O660" i="27"/>
  <c r="S657" i="27"/>
  <c r="R657" i="27"/>
  <c r="O657" i="27"/>
  <c r="P657" i="27" s="1"/>
  <c r="X657" i="27" s="1"/>
  <c r="S656" i="27"/>
  <c r="R656" i="27"/>
  <c r="P656" i="27"/>
  <c r="X656" i="27" s="1"/>
  <c r="O656" i="27"/>
  <c r="S655" i="27"/>
  <c r="R655" i="27"/>
  <c r="P655" i="27"/>
  <c r="X655" i="27" s="1"/>
  <c r="O655" i="27"/>
  <c r="S654" i="27"/>
  <c r="R654" i="27"/>
  <c r="P654" i="27"/>
  <c r="X654" i="27" s="1"/>
  <c r="O654" i="27"/>
  <c r="S653" i="27"/>
  <c r="R653" i="27"/>
  <c r="O653" i="27"/>
  <c r="S652" i="27"/>
  <c r="X652" i="27" s="1"/>
  <c r="R652" i="27"/>
  <c r="O652" i="27"/>
  <c r="S651" i="27"/>
  <c r="X651" i="27" s="1"/>
  <c r="R651" i="27"/>
  <c r="O651" i="27"/>
  <c r="S650" i="27"/>
  <c r="X650" i="27" s="1"/>
  <c r="R650" i="27"/>
  <c r="O650" i="27"/>
  <c r="S649" i="27"/>
  <c r="X649" i="27" s="1"/>
  <c r="R649" i="27"/>
  <c r="O649" i="27"/>
  <c r="AQ648" i="27"/>
  <c r="AQ658" i="27" s="1"/>
  <c r="AI648" i="27"/>
  <c r="AI658" i="27" s="1"/>
  <c r="X648" i="27"/>
  <c r="S648" i="27"/>
  <c r="R648" i="27"/>
  <c r="P648" i="27"/>
  <c r="O648" i="27"/>
  <c r="AI646" i="27"/>
  <c r="S645" i="27"/>
  <c r="R645" i="27"/>
  <c r="P645" i="27"/>
  <c r="X645" i="27" s="1"/>
  <c r="O645" i="27"/>
  <c r="S644" i="27"/>
  <c r="R644" i="27"/>
  <c r="O644" i="27"/>
  <c r="S643" i="27"/>
  <c r="R643" i="27"/>
  <c r="O643" i="27"/>
  <c r="S642" i="27"/>
  <c r="R642" i="27"/>
  <c r="O642" i="27"/>
  <c r="S641" i="27"/>
  <c r="R641" i="27"/>
  <c r="O641" i="27"/>
  <c r="S640" i="27"/>
  <c r="X640" i="27" s="1"/>
  <c r="R640" i="27"/>
  <c r="O640" i="27"/>
  <c r="X639" i="27"/>
  <c r="S639" i="27"/>
  <c r="R639" i="27"/>
  <c r="P639" i="27"/>
  <c r="O639" i="27"/>
  <c r="S638" i="27"/>
  <c r="X638" i="27" s="1"/>
  <c r="R638" i="27"/>
  <c r="O638" i="27"/>
  <c r="X637" i="27"/>
  <c r="S637" i="27"/>
  <c r="R637" i="27"/>
  <c r="P637" i="27"/>
  <c r="O637" i="27"/>
  <c r="AQ636" i="27"/>
  <c r="AQ646" i="27" s="1"/>
  <c r="AI636" i="27"/>
  <c r="S636" i="27"/>
  <c r="X636" i="27" s="1"/>
  <c r="R636" i="27"/>
  <c r="O636" i="27"/>
  <c r="P636" i="27" s="1"/>
  <c r="AI634" i="27"/>
  <c r="S633" i="27"/>
  <c r="R633" i="27"/>
  <c r="O633" i="27"/>
  <c r="P633" i="27" s="1"/>
  <c r="X633" i="27" s="1"/>
  <c r="S632" i="27"/>
  <c r="R632" i="27"/>
  <c r="O632" i="27"/>
  <c r="P632" i="27" s="1"/>
  <c r="X632" i="27" s="1"/>
  <c r="S631" i="27"/>
  <c r="R631" i="27"/>
  <c r="O631" i="27"/>
  <c r="S630" i="27"/>
  <c r="R630" i="27"/>
  <c r="P630" i="27"/>
  <c r="X630" i="27" s="1"/>
  <c r="O630" i="27"/>
  <c r="S629" i="27"/>
  <c r="R629" i="27"/>
  <c r="P629" i="27"/>
  <c r="X629" i="27" s="1"/>
  <c r="O629" i="27"/>
  <c r="S628" i="27"/>
  <c r="X628" i="27" s="1"/>
  <c r="R628" i="27"/>
  <c r="O628" i="27"/>
  <c r="P628" i="27" s="1"/>
  <c r="X627" i="27"/>
  <c r="S627" i="27"/>
  <c r="R627" i="27"/>
  <c r="O627" i="27"/>
  <c r="X626" i="27"/>
  <c r="S626" i="27"/>
  <c r="R626" i="27"/>
  <c r="P626" i="27"/>
  <c r="O626" i="27"/>
  <c r="S625" i="27"/>
  <c r="X625" i="27" s="1"/>
  <c r="R625" i="27"/>
  <c r="O625" i="27"/>
  <c r="AQ624" i="27"/>
  <c r="AQ634" i="27" s="1"/>
  <c r="AI624" i="27"/>
  <c r="S624" i="27"/>
  <c r="X624" i="27" s="1"/>
  <c r="R624" i="27"/>
  <c r="O624" i="27"/>
  <c r="S621" i="27"/>
  <c r="R621" i="27"/>
  <c r="O621" i="27"/>
  <c r="P621" i="27" s="1"/>
  <c r="X621" i="27" s="1"/>
  <c r="S620" i="27"/>
  <c r="R620" i="27"/>
  <c r="O620" i="27"/>
  <c r="S619" i="27"/>
  <c r="R619" i="27"/>
  <c r="O619" i="27"/>
  <c r="S618" i="27"/>
  <c r="R618" i="27"/>
  <c r="O618" i="27"/>
  <c r="P618" i="27" s="1"/>
  <c r="X618" i="27" s="1"/>
  <c r="S617" i="27"/>
  <c r="R617" i="27"/>
  <c r="O617" i="27"/>
  <c r="P617" i="27" s="1"/>
  <c r="X617" i="27" s="1"/>
  <c r="S616" i="27"/>
  <c r="X616" i="27" s="1"/>
  <c r="R616" i="27"/>
  <c r="O616" i="27"/>
  <c r="S615" i="27"/>
  <c r="X615" i="27" s="1"/>
  <c r="R615" i="27"/>
  <c r="O615" i="27"/>
  <c r="S614" i="27"/>
  <c r="X614" i="27" s="1"/>
  <c r="R614" i="27"/>
  <c r="O614" i="27"/>
  <c r="S613" i="27"/>
  <c r="X613" i="27" s="1"/>
  <c r="R613" i="27"/>
  <c r="O613" i="27"/>
  <c r="AQ612" i="27"/>
  <c r="AQ622" i="27" s="1"/>
  <c r="AI612" i="27"/>
  <c r="AI622" i="27" s="1"/>
  <c r="S612" i="27"/>
  <c r="X612" i="27" s="1"/>
  <c r="R612" i="27"/>
  <c r="O612" i="27"/>
  <c r="AI610" i="27"/>
  <c r="S609" i="27"/>
  <c r="R609" i="27"/>
  <c r="O609" i="27"/>
  <c r="P609" i="27" s="1"/>
  <c r="X609" i="27" s="1"/>
  <c r="S608" i="27"/>
  <c r="R608" i="27"/>
  <c r="O608" i="27"/>
  <c r="S607" i="27"/>
  <c r="R607" i="27"/>
  <c r="O607" i="27"/>
  <c r="P607" i="27" s="1"/>
  <c r="X607" i="27" s="1"/>
  <c r="S606" i="27"/>
  <c r="R606" i="27"/>
  <c r="O606" i="27"/>
  <c r="S605" i="27"/>
  <c r="R605" i="27"/>
  <c r="O605" i="27"/>
  <c r="S604" i="27"/>
  <c r="X604" i="27" s="1"/>
  <c r="R604" i="27"/>
  <c r="O604" i="27"/>
  <c r="P604" i="27" s="1"/>
  <c r="S603" i="27"/>
  <c r="X603" i="27" s="1"/>
  <c r="R603" i="27"/>
  <c r="O603" i="27"/>
  <c r="P603" i="27" s="1"/>
  <c r="S602" i="27"/>
  <c r="X602" i="27" s="1"/>
  <c r="R602" i="27"/>
  <c r="O602" i="27"/>
  <c r="S601" i="27"/>
  <c r="X601" i="27" s="1"/>
  <c r="R601" i="27"/>
  <c r="O601" i="27"/>
  <c r="P601" i="27" s="1"/>
  <c r="AQ600" i="27"/>
  <c r="AQ610" i="27" s="1"/>
  <c r="AI600" i="27"/>
  <c r="S600" i="27"/>
  <c r="X600" i="27" s="1"/>
  <c r="R600" i="27"/>
  <c r="O600" i="27"/>
  <c r="O598" i="27"/>
  <c r="P598" i="27" s="1"/>
  <c r="S597" i="27"/>
  <c r="R597" i="27"/>
  <c r="O597" i="27"/>
  <c r="P597" i="27" s="1"/>
  <c r="X597" i="27" s="1"/>
  <c r="S596" i="27"/>
  <c r="R596" i="27"/>
  <c r="O596" i="27"/>
  <c r="P596" i="27" s="1"/>
  <c r="X596" i="27" s="1"/>
  <c r="S595" i="27"/>
  <c r="R595" i="27"/>
  <c r="O595" i="27"/>
  <c r="S594" i="27"/>
  <c r="R594" i="27"/>
  <c r="O594" i="27"/>
  <c r="S593" i="27"/>
  <c r="R593" i="27"/>
  <c r="O593" i="27"/>
  <c r="S592" i="27"/>
  <c r="X592" i="27" s="1"/>
  <c r="R592" i="27"/>
  <c r="O592" i="27"/>
  <c r="P592" i="27" s="1"/>
  <c r="S591" i="27"/>
  <c r="X591" i="27" s="1"/>
  <c r="R591" i="27"/>
  <c r="O591" i="27"/>
  <c r="S590" i="27"/>
  <c r="X590" i="27" s="1"/>
  <c r="R590" i="27"/>
  <c r="O590" i="27"/>
  <c r="P590" i="27" s="1"/>
  <c r="S589" i="27"/>
  <c r="X589" i="27" s="1"/>
  <c r="R589" i="27"/>
  <c r="O589" i="27"/>
  <c r="AQ588" i="27"/>
  <c r="AQ598" i="27" s="1"/>
  <c r="AI588" i="27"/>
  <c r="AI598" i="27" s="1"/>
  <c r="S588" i="27"/>
  <c r="X588" i="27" s="1"/>
  <c r="R588" i="27"/>
  <c r="O588" i="27"/>
  <c r="X585" i="27"/>
  <c r="S585" i="27"/>
  <c r="R585" i="27"/>
  <c r="O585" i="27"/>
  <c r="P585" i="27" s="1"/>
  <c r="S584" i="27"/>
  <c r="R584" i="27"/>
  <c r="O584" i="27"/>
  <c r="S583" i="27"/>
  <c r="R583" i="27"/>
  <c r="O583" i="27"/>
  <c r="S582" i="27"/>
  <c r="R582" i="27"/>
  <c r="P582" i="27"/>
  <c r="X582" i="27" s="1"/>
  <c r="O582" i="27"/>
  <c r="S581" i="27"/>
  <c r="R581" i="27"/>
  <c r="O581" i="27"/>
  <c r="S580" i="27"/>
  <c r="X580" i="27" s="1"/>
  <c r="R580" i="27"/>
  <c r="O580" i="27"/>
  <c r="P580" i="27" s="1"/>
  <c r="S579" i="27"/>
  <c r="X579" i="27" s="1"/>
  <c r="R579" i="27"/>
  <c r="O579" i="27"/>
  <c r="S578" i="27"/>
  <c r="X578" i="27" s="1"/>
  <c r="R578" i="27"/>
  <c r="O578" i="27"/>
  <c r="S577" i="27"/>
  <c r="X577" i="27" s="1"/>
  <c r="R577" i="27"/>
  <c r="O577" i="27"/>
  <c r="P577" i="27" s="1"/>
  <c r="AQ576" i="27"/>
  <c r="AQ586" i="27" s="1"/>
  <c r="AI576" i="27"/>
  <c r="AI586" i="27" s="1"/>
  <c r="S576" i="27"/>
  <c r="X576" i="27" s="1"/>
  <c r="R576" i="27"/>
  <c r="P576" i="27"/>
  <c r="O576" i="27"/>
  <c r="S573" i="27"/>
  <c r="R573" i="27"/>
  <c r="O573" i="27"/>
  <c r="P573" i="27" s="1"/>
  <c r="X573" i="27" s="1"/>
  <c r="S572" i="27"/>
  <c r="R572" i="27"/>
  <c r="O572" i="27"/>
  <c r="P572" i="27" s="1"/>
  <c r="X572" i="27" s="1"/>
  <c r="S571" i="27"/>
  <c r="R571" i="27"/>
  <c r="O571" i="27"/>
  <c r="S570" i="27"/>
  <c r="R570" i="27"/>
  <c r="O570" i="27"/>
  <c r="P570" i="27" s="1"/>
  <c r="X570" i="27" s="1"/>
  <c r="S569" i="27"/>
  <c r="R569" i="27"/>
  <c r="O569" i="27"/>
  <c r="S568" i="27"/>
  <c r="X568" i="27" s="1"/>
  <c r="R568" i="27"/>
  <c r="O568" i="27"/>
  <c r="P568" i="27" s="1"/>
  <c r="X567" i="27"/>
  <c r="S567" i="27"/>
  <c r="R567" i="27"/>
  <c r="O567" i="27"/>
  <c r="S566" i="27"/>
  <c r="X566" i="27" s="1"/>
  <c r="R566" i="27"/>
  <c r="O566" i="27"/>
  <c r="P566" i="27" s="1"/>
  <c r="S565" i="27"/>
  <c r="X565" i="27" s="1"/>
  <c r="R565" i="27"/>
  <c r="O565" i="27"/>
  <c r="AQ564" i="27"/>
  <c r="AQ574" i="27" s="1"/>
  <c r="AI564" i="27"/>
  <c r="AI574" i="27" s="1"/>
  <c r="S564" i="27"/>
  <c r="X564" i="27" s="1"/>
  <c r="R564" i="27"/>
  <c r="O564" i="27"/>
  <c r="P564" i="27" s="1"/>
  <c r="S561" i="27"/>
  <c r="R561" i="27"/>
  <c r="O561" i="27"/>
  <c r="P561" i="27" s="1"/>
  <c r="X561" i="27" s="1"/>
  <c r="S560" i="27"/>
  <c r="R560" i="27"/>
  <c r="O560" i="27"/>
  <c r="S559" i="27"/>
  <c r="R559" i="27"/>
  <c r="O559" i="27"/>
  <c r="S558" i="27"/>
  <c r="R558" i="27"/>
  <c r="P558" i="27"/>
  <c r="X558" i="27" s="1"/>
  <c r="O558" i="27"/>
  <c r="S557" i="27"/>
  <c r="R557" i="27"/>
  <c r="O557" i="27"/>
  <c r="P557" i="27" s="1"/>
  <c r="X557" i="27" s="1"/>
  <c r="S556" i="27"/>
  <c r="X556" i="27" s="1"/>
  <c r="R556" i="27"/>
  <c r="P556" i="27"/>
  <c r="O556" i="27"/>
  <c r="S555" i="27"/>
  <c r="X555" i="27" s="1"/>
  <c r="R555" i="27"/>
  <c r="O555" i="27"/>
  <c r="S554" i="27"/>
  <c r="X554" i="27" s="1"/>
  <c r="R554" i="27"/>
  <c r="P554" i="27"/>
  <c r="O554" i="27"/>
  <c r="S553" i="27"/>
  <c r="X553" i="27" s="1"/>
  <c r="R553" i="27"/>
  <c r="O553" i="27"/>
  <c r="P553" i="27" s="1"/>
  <c r="AQ552" i="27"/>
  <c r="AQ562" i="27" s="1"/>
  <c r="AI552" i="27"/>
  <c r="AI562" i="27" s="1"/>
  <c r="X552" i="27"/>
  <c r="S552" i="27"/>
  <c r="R552" i="27"/>
  <c r="O552" i="27"/>
  <c r="S549" i="27"/>
  <c r="R549" i="27"/>
  <c r="P549" i="27"/>
  <c r="X549" i="27" s="1"/>
  <c r="O549" i="27"/>
  <c r="S548" i="27"/>
  <c r="R548" i="27"/>
  <c r="O548" i="27"/>
  <c r="P548" i="27" s="1"/>
  <c r="X548" i="27" s="1"/>
  <c r="S547" i="27"/>
  <c r="R547" i="27"/>
  <c r="P547" i="27"/>
  <c r="X547" i="27" s="1"/>
  <c r="O547" i="27"/>
  <c r="S546" i="27"/>
  <c r="R546" i="27"/>
  <c r="O546" i="27"/>
  <c r="S545" i="27"/>
  <c r="R545" i="27"/>
  <c r="P545" i="27"/>
  <c r="X545" i="27" s="1"/>
  <c r="O545" i="27"/>
  <c r="S544" i="27"/>
  <c r="X544" i="27" s="1"/>
  <c r="R544" i="27"/>
  <c r="O544" i="27"/>
  <c r="P544" i="27" s="1"/>
  <c r="S543" i="27"/>
  <c r="X543" i="27" s="1"/>
  <c r="R543" i="27"/>
  <c r="O543" i="27"/>
  <c r="S542" i="27"/>
  <c r="X542" i="27" s="1"/>
  <c r="R542" i="27"/>
  <c r="O542" i="27"/>
  <c r="S541" i="27"/>
  <c r="X541" i="27" s="1"/>
  <c r="R541" i="27"/>
  <c r="O541" i="27"/>
  <c r="P541" i="27" s="1"/>
  <c r="AQ540" i="27"/>
  <c r="AQ550" i="27" s="1"/>
  <c r="AI540" i="27"/>
  <c r="AI550" i="27" s="1"/>
  <c r="S540" i="27"/>
  <c r="X540" i="27" s="1"/>
  <c r="R540" i="27"/>
  <c r="O540" i="27"/>
  <c r="X537" i="27"/>
  <c r="S537" i="27"/>
  <c r="R537" i="27"/>
  <c r="O537" i="27"/>
  <c r="P537" i="27" s="1"/>
  <c r="S536" i="27"/>
  <c r="R536" i="27"/>
  <c r="O536" i="27"/>
  <c r="S535" i="27"/>
  <c r="R535" i="27"/>
  <c r="O535" i="27"/>
  <c r="P535" i="27" s="1"/>
  <c r="X535" i="27" s="1"/>
  <c r="S534" i="27"/>
  <c r="R534" i="27"/>
  <c r="O534" i="27"/>
  <c r="S533" i="27"/>
  <c r="R533" i="27"/>
  <c r="O533" i="27"/>
  <c r="P533" i="27" s="1"/>
  <c r="X533" i="27" s="1"/>
  <c r="X532" i="27"/>
  <c r="S532" i="27"/>
  <c r="R532" i="27"/>
  <c r="O532" i="27"/>
  <c r="S531" i="27"/>
  <c r="X531" i="27" s="1"/>
  <c r="R531" i="27"/>
  <c r="O531" i="27"/>
  <c r="S530" i="27"/>
  <c r="X530" i="27" s="1"/>
  <c r="R530" i="27"/>
  <c r="O530" i="27"/>
  <c r="P530" i="27" s="1"/>
  <c r="S529" i="27"/>
  <c r="X529" i="27" s="1"/>
  <c r="R529" i="27"/>
  <c r="O529" i="27"/>
  <c r="AQ528" i="27"/>
  <c r="AQ538" i="27" s="1"/>
  <c r="AI528" i="27"/>
  <c r="AI538" i="27" s="1"/>
  <c r="X528" i="27"/>
  <c r="S528" i="27"/>
  <c r="R528" i="27"/>
  <c r="P528" i="27"/>
  <c r="O528" i="27"/>
  <c r="S525" i="27"/>
  <c r="R525" i="27"/>
  <c r="O525" i="27"/>
  <c r="P525" i="27" s="1"/>
  <c r="X525" i="27" s="1"/>
  <c r="S524" i="27"/>
  <c r="R524" i="27"/>
  <c r="O524" i="27"/>
  <c r="S523" i="27"/>
  <c r="R523" i="27"/>
  <c r="O523" i="27"/>
  <c r="S522" i="27"/>
  <c r="R522" i="27"/>
  <c r="O522" i="27"/>
  <c r="P522" i="27" s="1"/>
  <c r="X522" i="27" s="1"/>
  <c r="S521" i="27"/>
  <c r="R521" i="27"/>
  <c r="O521" i="27"/>
  <c r="S520" i="27"/>
  <c r="X520" i="27" s="1"/>
  <c r="R520" i="27"/>
  <c r="O520" i="27"/>
  <c r="P520" i="27" s="1"/>
  <c r="S519" i="27"/>
  <c r="X519" i="27" s="1"/>
  <c r="R519" i="27"/>
  <c r="P519" i="27"/>
  <c r="O519" i="27"/>
  <c r="S518" i="27"/>
  <c r="X518" i="27" s="1"/>
  <c r="R518" i="27"/>
  <c r="O518" i="27"/>
  <c r="S517" i="27"/>
  <c r="X517" i="27" s="1"/>
  <c r="R517" i="27"/>
  <c r="O517" i="27"/>
  <c r="P517" i="27" s="1"/>
  <c r="AQ516" i="27"/>
  <c r="AQ526" i="27" s="1"/>
  <c r="AI516" i="27"/>
  <c r="AI526" i="27" s="1"/>
  <c r="S516" i="27"/>
  <c r="X516" i="27" s="1"/>
  <c r="R516" i="27"/>
  <c r="O516" i="27"/>
  <c r="S513" i="27"/>
  <c r="R513" i="27"/>
  <c r="O513" i="27"/>
  <c r="P513" i="27" s="1"/>
  <c r="X513" i="27" s="1"/>
  <c r="S512" i="27"/>
  <c r="R512" i="27"/>
  <c r="O512" i="27"/>
  <c r="S511" i="27"/>
  <c r="R511" i="27"/>
  <c r="O511" i="27"/>
  <c r="S510" i="27"/>
  <c r="R510" i="27"/>
  <c r="P510" i="27"/>
  <c r="X510" i="27" s="1"/>
  <c r="O510" i="27"/>
  <c r="S509" i="27"/>
  <c r="R509" i="27"/>
  <c r="P509" i="27"/>
  <c r="X509" i="27" s="1"/>
  <c r="O509" i="27"/>
  <c r="S508" i="27"/>
  <c r="X508" i="27" s="1"/>
  <c r="R508" i="27"/>
  <c r="O508" i="27"/>
  <c r="X507" i="27"/>
  <c r="S507" i="27"/>
  <c r="R507" i="27"/>
  <c r="P507" i="27"/>
  <c r="O507" i="27"/>
  <c r="X506" i="27"/>
  <c r="S506" i="27"/>
  <c r="R506" i="27"/>
  <c r="P506" i="27"/>
  <c r="O506" i="27"/>
  <c r="X505" i="27"/>
  <c r="S505" i="27"/>
  <c r="R505" i="27"/>
  <c r="O505" i="27"/>
  <c r="AQ504" i="27"/>
  <c r="AQ514" i="27" s="1"/>
  <c r="AI504" i="27"/>
  <c r="AI514" i="27" s="1"/>
  <c r="X504" i="27"/>
  <c r="S504" i="27"/>
  <c r="R504" i="27"/>
  <c r="O504" i="27"/>
  <c r="S501" i="27"/>
  <c r="R501" i="27"/>
  <c r="O501" i="27"/>
  <c r="P501" i="27" s="1"/>
  <c r="X501" i="27" s="1"/>
  <c r="S500" i="27"/>
  <c r="R500" i="27"/>
  <c r="O500" i="27"/>
  <c r="P500" i="27" s="1"/>
  <c r="X500" i="27" s="1"/>
  <c r="S499" i="27"/>
  <c r="R499" i="27"/>
  <c r="O499" i="27"/>
  <c r="S498" i="27"/>
  <c r="R498" i="27"/>
  <c r="O498" i="27"/>
  <c r="S497" i="27"/>
  <c r="R497" i="27"/>
  <c r="O497" i="27"/>
  <c r="S496" i="27"/>
  <c r="X496" i="27" s="1"/>
  <c r="R496" i="27"/>
  <c r="O496" i="27"/>
  <c r="P496" i="27" s="1"/>
  <c r="X495" i="27"/>
  <c r="S495" i="27"/>
  <c r="R495" i="27"/>
  <c r="O495" i="27"/>
  <c r="S494" i="27"/>
  <c r="X494" i="27" s="1"/>
  <c r="R494" i="27"/>
  <c r="O494" i="27"/>
  <c r="P494" i="27" s="1"/>
  <c r="S493" i="27"/>
  <c r="X493" i="27" s="1"/>
  <c r="R493" i="27"/>
  <c r="O493" i="27"/>
  <c r="AQ492" i="27"/>
  <c r="AQ502" i="27" s="1"/>
  <c r="AI492" i="27"/>
  <c r="AI502" i="27" s="1"/>
  <c r="S492" i="27"/>
  <c r="X492" i="27" s="1"/>
  <c r="R492" i="27"/>
  <c r="O492" i="27"/>
  <c r="AI490" i="27"/>
  <c r="S489" i="27"/>
  <c r="R489" i="27"/>
  <c r="O489" i="27"/>
  <c r="P489" i="27" s="1"/>
  <c r="X489" i="27" s="1"/>
  <c r="S488" i="27"/>
  <c r="R488" i="27"/>
  <c r="O488" i="27"/>
  <c r="S487" i="27"/>
  <c r="R487" i="27"/>
  <c r="O487" i="27"/>
  <c r="S486" i="27"/>
  <c r="R486" i="27"/>
  <c r="O486" i="27"/>
  <c r="S485" i="27"/>
  <c r="R485" i="27"/>
  <c r="O485" i="27"/>
  <c r="P485" i="27" s="1"/>
  <c r="X485" i="27" s="1"/>
  <c r="S484" i="27"/>
  <c r="X484" i="27" s="1"/>
  <c r="R484" i="27"/>
  <c r="O484" i="27"/>
  <c r="S483" i="27"/>
  <c r="X483" i="27" s="1"/>
  <c r="R483" i="27"/>
  <c r="O483" i="27"/>
  <c r="P483" i="27" s="1"/>
  <c r="X482" i="27"/>
  <c r="S482" i="27"/>
  <c r="R482" i="27"/>
  <c r="O482" i="27"/>
  <c r="S481" i="27"/>
  <c r="X481" i="27" s="1"/>
  <c r="R481" i="27"/>
  <c r="O481" i="27"/>
  <c r="P481" i="27" s="1"/>
  <c r="AQ480" i="27"/>
  <c r="AQ490" i="27" s="1"/>
  <c r="AI480" i="27"/>
  <c r="S480" i="27"/>
  <c r="X480" i="27" s="1"/>
  <c r="R480" i="27"/>
  <c r="O480" i="27"/>
  <c r="S477" i="27"/>
  <c r="R477" i="27"/>
  <c r="P477" i="27"/>
  <c r="X477" i="27" s="1"/>
  <c r="O477" i="27"/>
  <c r="S476" i="27"/>
  <c r="R476" i="27"/>
  <c r="O476" i="27"/>
  <c r="P476" i="27" s="1"/>
  <c r="X476" i="27" s="1"/>
  <c r="S475" i="27"/>
  <c r="R475" i="27"/>
  <c r="P475" i="27"/>
  <c r="X475" i="27" s="1"/>
  <c r="O475" i="27"/>
  <c r="S474" i="27"/>
  <c r="R474" i="27"/>
  <c r="O474" i="27"/>
  <c r="S473" i="27"/>
  <c r="R473" i="27"/>
  <c r="P473" i="27"/>
  <c r="X473" i="27" s="1"/>
  <c r="O473" i="27"/>
  <c r="S472" i="27"/>
  <c r="X472" i="27" s="1"/>
  <c r="R472" i="27"/>
  <c r="O472" i="27"/>
  <c r="P472" i="27" s="1"/>
  <c r="S471" i="27"/>
  <c r="X471" i="27" s="1"/>
  <c r="R471" i="27"/>
  <c r="O471" i="27"/>
  <c r="S470" i="27"/>
  <c r="X470" i="27" s="1"/>
  <c r="R470" i="27"/>
  <c r="O470" i="27"/>
  <c r="P470" i="27" s="1"/>
  <c r="S469" i="27"/>
  <c r="X469" i="27" s="1"/>
  <c r="R469" i="27"/>
  <c r="O469" i="27"/>
  <c r="AQ468" i="27"/>
  <c r="AQ478" i="27" s="1"/>
  <c r="AI468" i="27"/>
  <c r="AI478" i="27" s="1"/>
  <c r="S468" i="27"/>
  <c r="X468" i="27" s="1"/>
  <c r="R468" i="27"/>
  <c r="O468" i="27"/>
  <c r="P468" i="27" s="1"/>
  <c r="X465" i="27"/>
  <c r="S465" i="27"/>
  <c r="R465" i="27"/>
  <c r="O465" i="27"/>
  <c r="P465" i="27" s="1"/>
  <c r="S464" i="27"/>
  <c r="R464" i="27"/>
  <c r="O464" i="27"/>
  <c r="S463" i="27"/>
  <c r="R463" i="27"/>
  <c r="O463" i="27"/>
  <c r="S462" i="27"/>
  <c r="R462" i="27"/>
  <c r="P462" i="27"/>
  <c r="X462" i="27" s="1"/>
  <c r="O462" i="27"/>
  <c r="S461" i="27"/>
  <c r="R461" i="27"/>
  <c r="O461" i="27"/>
  <c r="P461" i="27" s="1"/>
  <c r="X461" i="27" s="1"/>
  <c r="X460" i="27"/>
  <c r="S460" i="27"/>
  <c r="R460" i="27"/>
  <c r="P460" i="27"/>
  <c r="O460" i="27"/>
  <c r="S459" i="27"/>
  <c r="X459" i="27" s="1"/>
  <c r="R459" i="27"/>
  <c r="O459" i="27"/>
  <c r="P459" i="27" s="1"/>
  <c r="S458" i="27"/>
  <c r="X458" i="27" s="1"/>
  <c r="R458" i="27"/>
  <c r="O458" i="27"/>
  <c r="S457" i="27"/>
  <c r="X457" i="27" s="1"/>
  <c r="R457" i="27"/>
  <c r="O457" i="27"/>
  <c r="P457" i="27" s="1"/>
  <c r="AQ456" i="27"/>
  <c r="AQ466" i="27" s="1"/>
  <c r="AI456" i="27"/>
  <c r="AI466" i="27" s="1"/>
  <c r="S456" i="27"/>
  <c r="X456" i="27" s="1"/>
  <c r="R456" i="27"/>
  <c r="O456" i="27"/>
  <c r="S453" i="27"/>
  <c r="R453" i="27"/>
  <c r="P453" i="27"/>
  <c r="X453" i="27" s="1"/>
  <c r="O453" i="27"/>
  <c r="S452" i="27"/>
  <c r="R452" i="27"/>
  <c r="P452" i="27"/>
  <c r="X452" i="27" s="1"/>
  <c r="O452" i="27"/>
  <c r="S451" i="27"/>
  <c r="R451" i="27"/>
  <c r="O451" i="27"/>
  <c r="S450" i="27"/>
  <c r="R450" i="27"/>
  <c r="P450" i="27"/>
  <c r="X450" i="27" s="1"/>
  <c r="O450" i="27"/>
  <c r="S449" i="27"/>
  <c r="R449" i="27"/>
  <c r="P449" i="27"/>
  <c r="X449" i="27" s="1"/>
  <c r="O449" i="27"/>
  <c r="X448" i="27"/>
  <c r="S448" i="27"/>
  <c r="R448" i="27"/>
  <c r="P448" i="27"/>
  <c r="O448" i="27"/>
  <c r="X447" i="27"/>
  <c r="S447" i="27"/>
  <c r="R447" i="27"/>
  <c r="O447" i="27"/>
  <c r="X446" i="27"/>
  <c r="S446" i="27"/>
  <c r="R446" i="27"/>
  <c r="O446" i="27"/>
  <c r="S445" i="27"/>
  <c r="X445" i="27" s="1"/>
  <c r="R445" i="27"/>
  <c r="O445" i="27"/>
  <c r="AQ444" i="27"/>
  <c r="AQ454" i="27" s="1"/>
  <c r="AI444" i="27"/>
  <c r="AI454" i="27" s="1"/>
  <c r="S444" i="27"/>
  <c r="X444" i="27" s="1"/>
  <c r="R444" i="27"/>
  <c r="O444" i="27"/>
  <c r="AI442" i="27"/>
  <c r="S441" i="27"/>
  <c r="R441" i="27"/>
  <c r="P441" i="27"/>
  <c r="X441" i="27" s="1"/>
  <c r="O441" i="27"/>
  <c r="S440" i="27"/>
  <c r="R440" i="27"/>
  <c r="O440" i="27"/>
  <c r="S439" i="27"/>
  <c r="R439" i="27"/>
  <c r="O439" i="27"/>
  <c r="S438" i="27"/>
  <c r="R438" i="27"/>
  <c r="O438" i="27"/>
  <c r="S437" i="27"/>
  <c r="R437" i="27"/>
  <c r="O437" i="27"/>
  <c r="S436" i="27"/>
  <c r="X436" i="27" s="1"/>
  <c r="R436" i="27"/>
  <c r="O436" i="27"/>
  <c r="S435" i="27"/>
  <c r="X435" i="27" s="1"/>
  <c r="R435" i="27"/>
  <c r="O435" i="27"/>
  <c r="S434" i="27"/>
  <c r="X434" i="27" s="1"/>
  <c r="R434" i="27"/>
  <c r="O434" i="27"/>
  <c r="S433" i="27"/>
  <c r="X433" i="27" s="1"/>
  <c r="R433" i="27"/>
  <c r="O433" i="27"/>
  <c r="P433" i="27" s="1"/>
  <c r="AQ432" i="27"/>
  <c r="AQ442" i="27" s="1"/>
  <c r="AI432" i="27"/>
  <c r="S432" i="27"/>
  <c r="X432" i="27" s="1"/>
  <c r="R432" i="27"/>
  <c r="O432" i="27"/>
  <c r="S429" i="27"/>
  <c r="R429" i="27"/>
  <c r="P429" i="27"/>
  <c r="X429" i="27" s="1"/>
  <c r="O429" i="27"/>
  <c r="S428" i="27"/>
  <c r="R428" i="27"/>
  <c r="O428" i="27"/>
  <c r="S427" i="27"/>
  <c r="R427" i="27"/>
  <c r="P427" i="27"/>
  <c r="X427" i="27" s="1"/>
  <c r="O427" i="27"/>
  <c r="S426" i="27"/>
  <c r="R426" i="27"/>
  <c r="O426" i="27"/>
  <c r="P426" i="27" s="1"/>
  <c r="X426" i="27" s="1"/>
  <c r="S425" i="27"/>
  <c r="R425" i="27"/>
  <c r="P425" i="27"/>
  <c r="X425" i="27" s="1"/>
  <c r="O425" i="27"/>
  <c r="S424" i="27"/>
  <c r="X424" i="27" s="1"/>
  <c r="R424" i="27"/>
  <c r="O424" i="27"/>
  <c r="S423" i="27"/>
  <c r="X423" i="27" s="1"/>
  <c r="R423" i="27"/>
  <c r="P423" i="27"/>
  <c r="O423" i="27"/>
  <c r="S422" i="27"/>
  <c r="X422" i="27" s="1"/>
  <c r="R422" i="27"/>
  <c r="O422" i="27"/>
  <c r="P422" i="27" s="1"/>
  <c r="S421" i="27"/>
  <c r="X421" i="27" s="1"/>
  <c r="R421" i="27"/>
  <c r="P421" i="27"/>
  <c r="O421" i="27"/>
  <c r="AQ420" i="27"/>
  <c r="AQ430" i="27" s="1"/>
  <c r="AI420" i="27"/>
  <c r="AI430" i="27" s="1"/>
  <c r="S420" i="27"/>
  <c r="X420" i="27" s="1"/>
  <c r="R420" i="27"/>
  <c r="O420" i="27"/>
  <c r="P420" i="27" s="1"/>
  <c r="S417" i="27"/>
  <c r="R417" i="27"/>
  <c r="O417" i="27"/>
  <c r="P417" i="27" s="1"/>
  <c r="X417" i="27" s="1"/>
  <c r="S416" i="27"/>
  <c r="R416" i="27"/>
  <c r="O416" i="27"/>
  <c r="S415" i="27"/>
  <c r="R415" i="27"/>
  <c r="O415" i="27"/>
  <c r="P415" i="27" s="1"/>
  <c r="X415" i="27" s="1"/>
  <c r="S414" i="27"/>
  <c r="R414" i="27"/>
  <c r="O414" i="27"/>
  <c r="S413" i="27"/>
  <c r="R413" i="27"/>
  <c r="O413" i="27"/>
  <c r="P413" i="27" s="1"/>
  <c r="X413" i="27" s="1"/>
  <c r="X412" i="27"/>
  <c r="S412" i="27"/>
  <c r="R412" i="27"/>
  <c r="O412" i="27"/>
  <c r="S411" i="27"/>
  <c r="X411" i="27" s="1"/>
  <c r="R411" i="27"/>
  <c r="O411" i="27"/>
  <c r="P411" i="27" s="1"/>
  <c r="S410" i="27"/>
  <c r="X410" i="27" s="1"/>
  <c r="R410" i="27"/>
  <c r="O410" i="27"/>
  <c r="S409" i="27"/>
  <c r="X409" i="27" s="1"/>
  <c r="R409" i="27"/>
  <c r="O409" i="27"/>
  <c r="AQ408" i="27"/>
  <c r="AQ418" i="27" s="1"/>
  <c r="AI408" i="27"/>
  <c r="AI418" i="27" s="1"/>
  <c r="X408" i="27"/>
  <c r="S408" i="27"/>
  <c r="R408" i="27"/>
  <c r="O408" i="27"/>
  <c r="S405" i="27"/>
  <c r="R405" i="27"/>
  <c r="O405" i="27"/>
  <c r="P405" i="27" s="1"/>
  <c r="X405" i="27" s="1"/>
  <c r="S404" i="27"/>
  <c r="R404" i="27"/>
  <c r="P404" i="27"/>
  <c r="X404" i="27" s="1"/>
  <c r="O404" i="27"/>
  <c r="S403" i="27"/>
  <c r="R403" i="27"/>
  <c r="O403" i="27"/>
  <c r="S402" i="27"/>
  <c r="R402" i="27"/>
  <c r="P402" i="27"/>
  <c r="X402" i="27" s="1"/>
  <c r="O402" i="27"/>
  <c r="S401" i="27"/>
  <c r="R401" i="27"/>
  <c r="O401" i="27"/>
  <c r="X400" i="27"/>
  <c r="S400" i="27"/>
  <c r="R400" i="27"/>
  <c r="O400" i="27"/>
  <c r="S399" i="27"/>
  <c r="X399" i="27" s="1"/>
  <c r="R399" i="27"/>
  <c r="O399" i="27"/>
  <c r="S398" i="27"/>
  <c r="X398" i="27" s="1"/>
  <c r="R398" i="27"/>
  <c r="P398" i="27"/>
  <c r="O398" i="27"/>
  <c r="S397" i="27"/>
  <c r="X397" i="27" s="1"/>
  <c r="R397" i="27"/>
  <c r="O397" i="27"/>
  <c r="AQ396" i="27"/>
  <c r="AQ406" i="27" s="1"/>
  <c r="AI396" i="27"/>
  <c r="AI406" i="27" s="1"/>
  <c r="S396" i="27"/>
  <c r="X396" i="27" s="1"/>
  <c r="R396" i="27"/>
  <c r="O396" i="27"/>
  <c r="P396" i="27" s="1"/>
  <c r="S393" i="27"/>
  <c r="R393" i="27"/>
  <c r="O393" i="27"/>
  <c r="P393" i="27" s="1"/>
  <c r="X393" i="27" s="1"/>
  <c r="S392" i="27"/>
  <c r="R392" i="27"/>
  <c r="O392" i="27"/>
  <c r="S391" i="27"/>
  <c r="R391" i="27"/>
  <c r="P391" i="27"/>
  <c r="X391" i="27" s="1"/>
  <c r="O391" i="27"/>
  <c r="S390" i="27"/>
  <c r="R390" i="27"/>
  <c r="O390" i="27"/>
  <c r="S389" i="27"/>
  <c r="R389" i="27"/>
  <c r="O389" i="27"/>
  <c r="S388" i="27"/>
  <c r="X388" i="27" s="1"/>
  <c r="R388" i="27"/>
  <c r="O388" i="27"/>
  <c r="S387" i="27"/>
  <c r="X387" i="27" s="1"/>
  <c r="R387" i="27"/>
  <c r="O387" i="27"/>
  <c r="P387" i="27" s="1"/>
  <c r="S386" i="27"/>
  <c r="X386" i="27" s="1"/>
  <c r="R386" i="27"/>
  <c r="O386" i="27"/>
  <c r="S385" i="27"/>
  <c r="X385" i="27" s="1"/>
  <c r="R385" i="27"/>
  <c r="O385" i="27"/>
  <c r="AQ384" i="27"/>
  <c r="AQ394" i="27" s="1"/>
  <c r="AI384" i="27"/>
  <c r="AI394" i="27" s="1"/>
  <c r="S384" i="27"/>
  <c r="X384" i="27" s="1"/>
  <c r="R384" i="27"/>
  <c r="O384" i="27"/>
  <c r="S381" i="27"/>
  <c r="R381" i="27"/>
  <c r="O381" i="27"/>
  <c r="P381" i="27" s="1"/>
  <c r="X381" i="27" s="1"/>
  <c r="S380" i="27"/>
  <c r="R380" i="27"/>
  <c r="O380" i="27"/>
  <c r="P380" i="27" s="1"/>
  <c r="X380" i="27" s="1"/>
  <c r="S379" i="27"/>
  <c r="R379" i="27"/>
  <c r="O379" i="27"/>
  <c r="S378" i="27"/>
  <c r="R378" i="27"/>
  <c r="O378" i="27"/>
  <c r="P378" i="27" s="1"/>
  <c r="X378" i="27" s="1"/>
  <c r="S377" i="27"/>
  <c r="R377" i="27"/>
  <c r="O377" i="27"/>
  <c r="S376" i="27"/>
  <c r="X376" i="27" s="1"/>
  <c r="R376" i="27"/>
  <c r="O376" i="27"/>
  <c r="P376" i="27" s="1"/>
  <c r="X375" i="27"/>
  <c r="S375" i="27"/>
  <c r="R375" i="27"/>
  <c r="O375" i="27"/>
  <c r="S374" i="27"/>
  <c r="X374" i="27" s="1"/>
  <c r="R374" i="27"/>
  <c r="O374" i="27"/>
  <c r="S373" i="27"/>
  <c r="X373" i="27" s="1"/>
  <c r="R373" i="27"/>
  <c r="O373" i="27"/>
  <c r="AQ372" i="27"/>
  <c r="AQ382" i="27" s="1"/>
  <c r="AI372" i="27"/>
  <c r="AI382" i="27" s="1"/>
  <c r="S372" i="27"/>
  <c r="X372" i="27" s="1"/>
  <c r="R372" i="27"/>
  <c r="O372" i="27"/>
  <c r="S369" i="27"/>
  <c r="R369" i="27"/>
  <c r="O369" i="27"/>
  <c r="P369" i="27" s="1"/>
  <c r="X369" i="27" s="1"/>
  <c r="S368" i="27"/>
  <c r="R368" i="27"/>
  <c r="O368" i="27"/>
  <c r="S367" i="27"/>
  <c r="R367" i="27"/>
  <c r="O367" i="27"/>
  <c r="S366" i="27"/>
  <c r="R366" i="27"/>
  <c r="O366" i="27"/>
  <c r="S365" i="27"/>
  <c r="R365" i="27"/>
  <c r="O365" i="27"/>
  <c r="P365" i="27" s="1"/>
  <c r="X365" i="27" s="1"/>
  <c r="S364" i="27"/>
  <c r="X364" i="27" s="1"/>
  <c r="R364" i="27"/>
  <c r="O364" i="27"/>
  <c r="S363" i="27"/>
  <c r="X363" i="27" s="1"/>
  <c r="R363" i="27"/>
  <c r="O363" i="27"/>
  <c r="P363" i="27" s="1"/>
  <c r="S362" i="27"/>
  <c r="X362" i="27" s="1"/>
  <c r="R362" i="27"/>
  <c r="O362" i="27"/>
  <c r="S361" i="27"/>
  <c r="X361" i="27" s="1"/>
  <c r="R361" i="27"/>
  <c r="O361" i="27"/>
  <c r="P361" i="27" s="1"/>
  <c r="AQ360" i="27"/>
  <c r="AQ370" i="27" s="1"/>
  <c r="AI360" i="27"/>
  <c r="AI370" i="27" s="1"/>
  <c r="S360" i="27"/>
  <c r="X360" i="27" s="1"/>
  <c r="R360" i="27"/>
  <c r="O360" i="27"/>
  <c r="S357" i="27"/>
  <c r="R357" i="27"/>
  <c r="O357" i="27"/>
  <c r="P357" i="27" s="1"/>
  <c r="X357" i="27" s="1"/>
  <c r="S356" i="27"/>
  <c r="R356" i="27"/>
  <c r="O356" i="27"/>
  <c r="S355" i="27"/>
  <c r="R355" i="27"/>
  <c r="P355" i="27"/>
  <c r="X355" i="27" s="1"/>
  <c r="O355" i="27"/>
  <c r="S354" i="27"/>
  <c r="R354" i="27"/>
  <c r="O354" i="27"/>
  <c r="P354" i="27" s="1"/>
  <c r="X354" i="27" s="1"/>
  <c r="S353" i="27"/>
  <c r="R353" i="27"/>
  <c r="O353" i="27"/>
  <c r="S352" i="27"/>
  <c r="X352" i="27" s="1"/>
  <c r="R352" i="27"/>
  <c r="O352" i="27"/>
  <c r="P352" i="27" s="1"/>
  <c r="S351" i="27"/>
  <c r="X351" i="27" s="1"/>
  <c r="R351" i="27"/>
  <c r="O351" i="27"/>
  <c r="S350" i="27"/>
  <c r="X350" i="27" s="1"/>
  <c r="R350" i="27"/>
  <c r="O350" i="27"/>
  <c r="P350" i="27" s="1"/>
  <c r="S349" i="27"/>
  <c r="X349" i="27" s="1"/>
  <c r="R349" i="27"/>
  <c r="O349" i="27"/>
  <c r="AQ348" i="27"/>
  <c r="AQ358" i="27" s="1"/>
  <c r="AI348" i="27"/>
  <c r="AI358" i="27" s="1"/>
  <c r="S348" i="27"/>
  <c r="X348" i="27" s="1"/>
  <c r="R348" i="27"/>
  <c r="O348" i="27"/>
  <c r="P348" i="27" s="1"/>
  <c r="AQ346" i="27"/>
  <c r="S345" i="27"/>
  <c r="R345" i="27"/>
  <c r="O345" i="27"/>
  <c r="P345" i="27" s="1"/>
  <c r="X345" i="27" s="1"/>
  <c r="S344" i="27"/>
  <c r="R344" i="27"/>
  <c r="O344" i="27"/>
  <c r="P344" i="27" s="1"/>
  <c r="X344" i="27" s="1"/>
  <c r="S343" i="27"/>
  <c r="R343" i="27"/>
  <c r="O343" i="27"/>
  <c r="P343" i="27" s="1"/>
  <c r="X343" i="27" s="1"/>
  <c r="S342" i="27"/>
  <c r="R342" i="27"/>
  <c r="O342" i="27"/>
  <c r="P342" i="27" s="1"/>
  <c r="X342" i="27" s="1"/>
  <c r="S341" i="27"/>
  <c r="R341" i="27"/>
  <c r="O341" i="27"/>
  <c r="S340" i="27"/>
  <c r="X340" i="27" s="1"/>
  <c r="R340" i="27"/>
  <c r="O340" i="27"/>
  <c r="S339" i="27"/>
  <c r="X339" i="27" s="1"/>
  <c r="R339" i="27"/>
  <c r="O339" i="27"/>
  <c r="P339" i="27" s="1"/>
  <c r="S338" i="27"/>
  <c r="X338" i="27" s="1"/>
  <c r="R338" i="27"/>
  <c r="O338" i="27"/>
  <c r="S337" i="27"/>
  <c r="X337" i="27" s="1"/>
  <c r="R337" i="27"/>
  <c r="O337" i="27"/>
  <c r="AQ336" i="27"/>
  <c r="AI336" i="27"/>
  <c r="AI346" i="27" s="1"/>
  <c r="X336" i="27"/>
  <c r="S336" i="27"/>
  <c r="R336" i="27"/>
  <c r="P336" i="27"/>
  <c r="O336" i="27"/>
  <c r="S333" i="27"/>
  <c r="R333" i="27"/>
  <c r="O333" i="27"/>
  <c r="P333" i="27" s="1"/>
  <c r="X333" i="27" s="1"/>
  <c r="S332" i="27"/>
  <c r="R332" i="27"/>
  <c r="O332" i="27"/>
  <c r="S331" i="27"/>
  <c r="R331" i="27"/>
  <c r="O331" i="27"/>
  <c r="S330" i="27"/>
  <c r="R330" i="27"/>
  <c r="O330" i="27"/>
  <c r="S329" i="27"/>
  <c r="R329" i="27"/>
  <c r="P329" i="27"/>
  <c r="X329" i="27" s="1"/>
  <c r="O329" i="27"/>
  <c r="S328" i="27"/>
  <c r="X328" i="27" s="1"/>
  <c r="R328" i="27"/>
  <c r="O328" i="27"/>
  <c r="X327" i="27"/>
  <c r="S327" i="27"/>
  <c r="R327" i="27"/>
  <c r="P327" i="27"/>
  <c r="O327" i="27"/>
  <c r="S326" i="27"/>
  <c r="X326" i="27" s="1"/>
  <c r="R326" i="27"/>
  <c r="O326" i="27"/>
  <c r="X325" i="27"/>
  <c r="S325" i="27"/>
  <c r="R325" i="27"/>
  <c r="P325" i="27"/>
  <c r="O325" i="27"/>
  <c r="AQ324" i="27"/>
  <c r="AQ334" i="27" s="1"/>
  <c r="AI324" i="27"/>
  <c r="AI334" i="27" s="1"/>
  <c r="S324" i="27"/>
  <c r="X324" i="27" s="1"/>
  <c r="R324" i="27"/>
  <c r="O324" i="27"/>
  <c r="AQ322" i="27"/>
  <c r="X321" i="27"/>
  <c r="S321" i="27"/>
  <c r="R321" i="27"/>
  <c r="O321" i="27"/>
  <c r="P321" i="27" s="1"/>
  <c r="S320" i="27"/>
  <c r="R320" i="27"/>
  <c r="O320" i="27"/>
  <c r="S319" i="27"/>
  <c r="R319" i="27"/>
  <c r="O319" i="27"/>
  <c r="S318" i="27"/>
  <c r="R318" i="27"/>
  <c r="O318" i="27"/>
  <c r="S317" i="27"/>
  <c r="R317" i="27"/>
  <c r="O317" i="27"/>
  <c r="S316" i="27"/>
  <c r="X316" i="27" s="1"/>
  <c r="R316" i="27"/>
  <c r="O316" i="27"/>
  <c r="S315" i="27"/>
  <c r="X315" i="27" s="1"/>
  <c r="R315" i="27"/>
  <c r="O315" i="27"/>
  <c r="S314" i="27"/>
  <c r="X314" i="27" s="1"/>
  <c r="R314" i="27"/>
  <c r="O314" i="27"/>
  <c r="S313" i="27"/>
  <c r="X313" i="27" s="1"/>
  <c r="R313" i="27"/>
  <c r="O313" i="27"/>
  <c r="AQ312" i="27"/>
  <c r="AI312" i="27"/>
  <c r="AI322" i="27" s="1"/>
  <c r="X312" i="27"/>
  <c r="S312" i="27"/>
  <c r="R312" i="27"/>
  <c r="R322" i="27" s="1"/>
  <c r="P312" i="27"/>
  <c r="O312" i="27"/>
  <c r="S309" i="27"/>
  <c r="R309" i="27"/>
  <c r="O309" i="27"/>
  <c r="P309" i="27" s="1"/>
  <c r="X309" i="27" s="1"/>
  <c r="S308" i="27"/>
  <c r="R308" i="27"/>
  <c r="O308" i="27"/>
  <c r="P308" i="27" s="1"/>
  <c r="X308" i="27" s="1"/>
  <c r="S307" i="27"/>
  <c r="R307" i="27"/>
  <c r="O307" i="27"/>
  <c r="S306" i="27"/>
  <c r="R306" i="27"/>
  <c r="O306" i="27"/>
  <c r="S305" i="27"/>
  <c r="R305" i="27"/>
  <c r="O305" i="27"/>
  <c r="S304" i="27"/>
  <c r="X304" i="27" s="1"/>
  <c r="R304" i="27"/>
  <c r="O304" i="27"/>
  <c r="P304" i="27" s="1"/>
  <c r="S303" i="27"/>
  <c r="X303" i="27" s="1"/>
  <c r="R303" i="27"/>
  <c r="O303" i="27"/>
  <c r="S302" i="27"/>
  <c r="X302" i="27" s="1"/>
  <c r="R302" i="27"/>
  <c r="O302" i="27"/>
  <c r="P302" i="27" s="1"/>
  <c r="S301" i="27"/>
  <c r="X301" i="27" s="1"/>
  <c r="R301" i="27"/>
  <c r="O301" i="27"/>
  <c r="AQ300" i="27"/>
  <c r="AQ310" i="27" s="1"/>
  <c r="AI300" i="27"/>
  <c r="AI310" i="27" s="1"/>
  <c r="S300" i="27"/>
  <c r="X300" i="27" s="1"/>
  <c r="R300" i="27"/>
  <c r="O300" i="27"/>
  <c r="S297" i="27"/>
  <c r="R297" i="27"/>
  <c r="O297" i="27"/>
  <c r="P297" i="27" s="1"/>
  <c r="X297" i="27" s="1"/>
  <c r="S296" i="27"/>
  <c r="R296" i="27"/>
  <c r="O296" i="27"/>
  <c r="S295" i="27"/>
  <c r="R295" i="27"/>
  <c r="O295" i="27"/>
  <c r="P295" i="27" s="1"/>
  <c r="X295" i="27" s="1"/>
  <c r="S294" i="27"/>
  <c r="R294" i="27"/>
  <c r="O294" i="27"/>
  <c r="S293" i="27"/>
  <c r="R293" i="27"/>
  <c r="O293" i="27"/>
  <c r="P293" i="27" s="1"/>
  <c r="X293" i="27" s="1"/>
  <c r="S292" i="27"/>
  <c r="X292" i="27" s="1"/>
  <c r="R292" i="27"/>
  <c r="O292" i="27"/>
  <c r="S291" i="27"/>
  <c r="X291" i="27" s="1"/>
  <c r="R291" i="27"/>
  <c r="O291" i="27"/>
  <c r="S290" i="27"/>
  <c r="X290" i="27" s="1"/>
  <c r="R290" i="27"/>
  <c r="O290" i="27"/>
  <c r="S289" i="27"/>
  <c r="X289" i="27" s="1"/>
  <c r="R289" i="27"/>
  <c r="O289" i="27"/>
  <c r="P289" i="27" s="1"/>
  <c r="AQ288" i="27"/>
  <c r="AQ298" i="27" s="1"/>
  <c r="AI288" i="27"/>
  <c r="AI298" i="27" s="1"/>
  <c r="S288" i="27"/>
  <c r="X288" i="27" s="1"/>
  <c r="R288" i="27"/>
  <c r="O288" i="27"/>
  <c r="X285" i="27"/>
  <c r="S285" i="27"/>
  <c r="R285" i="27"/>
  <c r="O285" i="27"/>
  <c r="P285" i="27" s="1"/>
  <c r="S284" i="27"/>
  <c r="R284" i="27"/>
  <c r="O284" i="27"/>
  <c r="S283" i="27"/>
  <c r="R283" i="27"/>
  <c r="O283" i="27"/>
  <c r="S282" i="27"/>
  <c r="R282" i="27"/>
  <c r="O282" i="27"/>
  <c r="P282" i="27" s="1"/>
  <c r="X282" i="27" s="1"/>
  <c r="S281" i="27"/>
  <c r="R281" i="27"/>
  <c r="O281" i="27"/>
  <c r="S280" i="27"/>
  <c r="X280" i="27" s="1"/>
  <c r="R280" i="27"/>
  <c r="O280" i="27"/>
  <c r="P280" i="27" s="1"/>
  <c r="S279" i="27"/>
  <c r="X279" i="27" s="1"/>
  <c r="R279" i="27"/>
  <c r="O279" i="27"/>
  <c r="S278" i="27"/>
  <c r="X278" i="27" s="1"/>
  <c r="R278" i="27"/>
  <c r="O278" i="27"/>
  <c r="P278" i="27" s="1"/>
  <c r="S277" i="27"/>
  <c r="X277" i="27" s="1"/>
  <c r="R277" i="27"/>
  <c r="O277" i="27"/>
  <c r="AQ276" i="27"/>
  <c r="AQ286" i="27" s="1"/>
  <c r="AI276" i="27"/>
  <c r="AI286" i="27" s="1"/>
  <c r="S276" i="27"/>
  <c r="X276" i="27" s="1"/>
  <c r="R276" i="27"/>
  <c r="O276" i="27"/>
  <c r="S273" i="27"/>
  <c r="R273" i="27"/>
  <c r="O273" i="27"/>
  <c r="P273" i="27" s="1"/>
  <c r="X273" i="27" s="1"/>
  <c r="S272" i="27"/>
  <c r="R272" i="27"/>
  <c r="O272" i="27"/>
  <c r="S271" i="27"/>
  <c r="R271" i="27"/>
  <c r="O271" i="27"/>
  <c r="S270" i="27"/>
  <c r="R270" i="27"/>
  <c r="O270" i="27"/>
  <c r="S269" i="27"/>
  <c r="R269" i="27"/>
  <c r="O269" i="27"/>
  <c r="P269" i="27" s="1"/>
  <c r="X269" i="27" s="1"/>
  <c r="S268" i="27"/>
  <c r="X268" i="27" s="1"/>
  <c r="R268" i="27"/>
  <c r="O268" i="27"/>
  <c r="S267" i="27"/>
  <c r="X267" i="27" s="1"/>
  <c r="R267" i="27"/>
  <c r="O267" i="27"/>
  <c r="P267" i="27" s="1"/>
  <c r="S266" i="27"/>
  <c r="X266" i="27" s="1"/>
  <c r="R266" i="27"/>
  <c r="O266" i="27"/>
  <c r="S265" i="27"/>
  <c r="X265" i="27" s="1"/>
  <c r="R265" i="27"/>
  <c r="R274" i="27" s="1"/>
  <c r="O265" i="27"/>
  <c r="P265" i="27" s="1"/>
  <c r="AQ264" i="27"/>
  <c r="AQ274" i="27" s="1"/>
  <c r="AI264" i="27"/>
  <c r="AI274" i="27" s="1"/>
  <c r="S264" i="27"/>
  <c r="X264" i="27" s="1"/>
  <c r="R264" i="27"/>
  <c r="O264" i="27"/>
  <c r="S261" i="27"/>
  <c r="R261" i="27"/>
  <c r="O261" i="27"/>
  <c r="P261" i="27" s="1"/>
  <c r="X261" i="27" s="1"/>
  <c r="S260" i="27"/>
  <c r="R260" i="27"/>
  <c r="O260" i="27"/>
  <c r="P260" i="27" s="1"/>
  <c r="X260" i="27" s="1"/>
  <c r="S259" i="27"/>
  <c r="R259" i="27"/>
  <c r="O259" i="27"/>
  <c r="S258" i="27"/>
  <c r="R258" i="27"/>
  <c r="O258" i="27"/>
  <c r="P258" i="27" s="1"/>
  <c r="X258" i="27" s="1"/>
  <c r="S257" i="27"/>
  <c r="R257" i="27"/>
  <c r="O257" i="27"/>
  <c r="S256" i="27"/>
  <c r="X256" i="27" s="1"/>
  <c r="R256" i="27"/>
  <c r="O256" i="27"/>
  <c r="P256" i="27" s="1"/>
  <c r="S255" i="27"/>
  <c r="X255" i="27" s="1"/>
  <c r="R255" i="27"/>
  <c r="O255" i="27"/>
  <c r="S254" i="27"/>
  <c r="X254" i="27" s="1"/>
  <c r="R254" i="27"/>
  <c r="O254" i="27"/>
  <c r="S253" i="27"/>
  <c r="X253" i="27" s="1"/>
  <c r="R253" i="27"/>
  <c r="O253" i="27"/>
  <c r="AQ252" i="27"/>
  <c r="AQ262" i="27" s="1"/>
  <c r="AI252" i="27"/>
  <c r="AI262" i="27" s="1"/>
  <c r="S252" i="27"/>
  <c r="X252" i="27" s="1"/>
  <c r="R252" i="27"/>
  <c r="O252" i="27"/>
  <c r="S249" i="27"/>
  <c r="R249" i="27"/>
  <c r="O249" i="27"/>
  <c r="P249" i="27" s="1"/>
  <c r="X249" i="27" s="1"/>
  <c r="S248" i="27"/>
  <c r="R248" i="27"/>
  <c r="O248" i="27"/>
  <c r="S247" i="27"/>
  <c r="R247" i="27"/>
  <c r="O247" i="27"/>
  <c r="S246" i="27"/>
  <c r="R246" i="27"/>
  <c r="O246" i="27"/>
  <c r="S245" i="27"/>
  <c r="R245" i="27"/>
  <c r="O245" i="27"/>
  <c r="P245" i="27" s="1"/>
  <c r="X245" i="27" s="1"/>
  <c r="S244" i="27"/>
  <c r="X244" i="27" s="1"/>
  <c r="R244" i="27"/>
  <c r="O244" i="27"/>
  <c r="S243" i="27"/>
  <c r="X243" i="27" s="1"/>
  <c r="R243" i="27"/>
  <c r="O243" i="27"/>
  <c r="P243" i="27" s="1"/>
  <c r="S242" i="27"/>
  <c r="X242" i="27" s="1"/>
  <c r="R242" i="27"/>
  <c r="O242" i="27"/>
  <c r="S241" i="27"/>
  <c r="X241" i="27" s="1"/>
  <c r="R241" i="27"/>
  <c r="O241" i="27"/>
  <c r="P241" i="27" s="1"/>
  <c r="AQ240" i="27"/>
  <c r="AQ250" i="27" s="1"/>
  <c r="AI240" i="27"/>
  <c r="AI250" i="27" s="1"/>
  <c r="S240" i="27"/>
  <c r="X240" i="27" s="1"/>
  <c r="R240" i="27"/>
  <c r="O240" i="27"/>
  <c r="S237" i="27"/>
  <c r="R237" i="27"/>
  <c r="O237" i="27"/>
  <c r="P237" i="27" s="1"/>
  <c r="X237" i="27" s="1"/>
  <c r="S236" i="27"/>
  <c r="R236" i="27"/>
  <c r="O236" i="27"/>
  <c r="S235" i="27"/>
  <c r="R235" i="27"/>
  <c r="O235" i="27"/>
  <c r="P235" i="27" s="1"/>
  <c r="X235" i="27" s="1"/>
  <c r="S234" i="27"/>
  <c r="R234" i="27"/>
  <c r="O234" i="27"/>
  <c r="P234" i="27" s="1"/>
  <c r="X234" i="27" s="1"/>
  <c r="S233" i="27"/>
  <c r="R233" i="27"/>
  <c r="O233" i="27"/>
  <c r="S232" i="27"/>
  <c r="X232" i="27" s="1"/>
  <c r="R232" i="27"/>
  <c r="O232" i="27"/>
  <c r="S231" i="27"/>
  <c r="X231" i="27" s="1"/>
  <c r="R231" i="27"/>
  <c r="O231" i="27"/>
  <c r="P231" i="27" s="1"/>
  <c r="S230" i="27"/>
  <c r="X230" i="27" s="1"/>
  <c r="R230" i="27"/>
  <c r="O230" i="27"/>
  <c r="P230" i="27" s="1"/>
  <c r="S229" i="27"/>
  <c r="X229" i="27" s="1"/>
  <c r="R229" i="27"/>
  <c r="O229" i="27"/>
  <c r="AQ228" i="27"/>
  <c r="AQ238" i="27" s="1"/>
  <c r="AI228" i="27"/>
  <c r="AI238" i="27" s="1"/>
  <c r="S228" i="27"/>
  <c r="X228" i="27" s="1"/>
  <c r="R228" i="27"/>
  <c r="O228" i="27"/>
  <c r="P228" i="27" s="1"/>
  <c r="S225" i="27"/>
  <c r="R225" i="27"/>
  <c r="O225" i="27"/>
  <c r="P225" i="27" s="1"/>
  <c r="X225" i="27" s="1"/>
  <c r="S224" i="27"/>
  <c r="R224" i="27"/>
  <c r="O224" i="27"/>
  <c r="P224" i="27" s="1"/>
  <c r="X224" i="27" s="1"/>
  <c r="S223" i="27"/>
  <c r="R223" i="27"/>
  <c r="O223" i="27"/>
  <c r="P223" i="27" s="1"/>
  <c r="X223" i="27" s="1"/>
  <c r="S222" i="27"/>
  <c r="R222" i="27"/>
  <c r="O222" i="27"/>
  <c r="S221" i="27"/>
  <c r="R221" i="27"/>
  <c r="O221" i="27"/>
  <c r="S220" i="27"/>
  <c r="X220" i="27" s="1"/>
  <c r="R220" i="27"/>
  <c r="O220" i="27"/>
  <c r="P220" i="27" s="1"/>
  <c r="S219" i="27"/>
  <c r="X219" i="27" s="1"/>
  <c r="R219" i="27"/>
  <c r="O219" i="27"/>
  <c r="P219" i="27" s="1"/>
  <c r="S218" i="27"/>
  <c r="X218" i="27" s="1"/>
  <c r="R218" i="27"/>
  <c r="O218" i="27"/>
  <c r="S217" i="27"/>
  <c r="X217" i="27" s="1"/>
  <c r="R217" i="27"/>
  <c r="O217" i="27"/>
  <c r="P217" i="27" s="1"/>
  <c r="AQ216" i="27"/>
  <c r="AQ226" i="27" s="1"/>
  <c r="AI216" i="27"/>
  <c r="AI226" i="27" s="1"/>
  <c r="X216" i="27"/>
  <c r="S216" i="27"/>
  <c r="R216" i="27"/>
  <c r="P216" i="27"/>
  <c r="O216" i="27"/>
  <c r="S213" i="27"/>
  <c r="R213" i="27"/>
  <c r="O213" i="27"/>
  <c r="P213" i="27" s="1"/>
  <c r="X213" i="27" s="1"/>
  <c r="S212" i="27"/>
  <c r="R212" i="27"/>
  <c r="O212" i="27"/>
  <c r="P212" i="27" s="1"/>
  <c r="X212" i="27" s="1"/>
  <c r="S211" i="27"/>
  <c r="R211" i="27"/>
  <c r="P211" i="27"/>
  <c r="X211" i="27" s="1"/>
  <c r="O211" i="27"/>
  <c r="S210" i="27"/>
  <c r="R210" i="27"/>
  <c r="O210" i="27"/>
  <c r="S209" i="27"/>
  <c r="R209" i="27"/>
  <c r="O209" i="27"/>
  <c r="X208" i="27"/>
  <c r="S208" i="27"/>
  <c r="R208" i="27"/>
  <c r="P208" i="27"/>
  <c r="O208" i="27"/>
  <c r="S207" i="27"/>
  <c r="X207" i="27" s="1"/>
  <c r="R207" i="27"/>
  <c r="P207" i="27"/>
  <c r="O207" i="27"/>
  <c r="X206" i="27"/>
  <c r="S206" i="27"/>
  <c r="R206" i="27"/>
  <c r="O206" i="27"/>
  <c r="X205" i="27"/>
  <c r="S205" i="27"/>
  <c r="R205" i="27"/>
  <c r="O205" i="27"/>
  <c r="AQ204" i="27"/>
  <c r="AQ214" i="27" s="1"/>
  <c r="AI204" i="27"/>
  <c r="AI214" i="27" s="1"/>
  <c r="X204" i="27"/>
  <c r="S204" i="27"/>
  <c r="R204" i="27"/>
  <c r="P204" i="27"/>
  <c r="O204" i="27"/>
  <c r="S201" i="27"/>
  <c r="R201" i="27"/>
  <c r="O201" i="27"/>
  <c r="P201" i="27" s="1"/>
  <c r="X201" i="27" s="1"/>
  <c r="S200" i="27"/>
  <c r="R200" i="27"/>
  <c r="P200" i="27"/>
  <c r="X200" i="27" s="1"/>
  <c r="O200" i="27"/>
  <c r="S199" i="27"/>
  <c r="R199" i="27"/>
  <c r="P199" i="27"/>
  <c r="X199" i="27" s="1"/>
  <c r="O199" i="27"/>
  <c r="S198" i="27"/>
  <c r="R198" i="27"/>
  <c r="P198" i="27"/>
  <c r="X198" i="27" s="1"/>
  <c r="O198" i="27"/>
  <c r="S197" i="27"/>
  <c r="R197" i="27"/>
  <c r="O197" i="27"/>
  <c r="P197" i="27" s="1"/>
  <c r="X197" i="27" s="1"/>
  <c r="S196" i="27"/>
  <c r="X196" i="27" s="1"/>
  <c r="R196" i="27"/>
  <c r="P196" i="27"/>
  <c r="O196" i="27"/>
  <c r="X195" i="27"/>
  <c r="S195" i="27"/>
  <c r="R195" i="27"/>
  <c r="P195" i="27"/>
  <c r="O195" i="27"/>
  <c r="X194" i="27"/>
  <c r="S194" i="27"/>
  <c r="R194" i="27"/>
  <c r="O194" i="27"/>
  <c r="S193" i="27"/>
  <c r="X193" i="27" s="1"/>
  <c r="R193" i="27"/>
  <c r="O193" i="27"/>
  <c r="P193" i="27" s="1"/>
  <c r="AQ192" i="27"/>
  <c r="AQ202" i="27" s="1"/>
  <c r="AI192" i="27"/>
  <c r="AI202" i="27" s="1"/>
  <c r="X192" i="27"/>
  <c r="S192" i="27"/>
  <c r="R192" i="27"/>
  <c r="O192" i="27"/>
  <c r="S189" i="27"/>
  <c r="R189" i="27"/>
  <c r="P189" i="27"/>
  <c r="X189" i="27" s="1"/>
  <c r="O189" i="27"/>
  <c r="S188" i="27"/>
  <c r="R188" i="27"/>
  <c r="P188" i="27"/>
  <c r="X188" i="27" s="1"/>
  <c r="O188" i="27"/>
  <c r="S187" i="27"/>
  <c r="R187" i="27"/>
  <c r="P187" i="27"/>
  <c r="X187" i="27" s="1"/>
  <c r="O187" i="27"/>
  <c r="S186" i="27"/>
  <c r="R186" i="27"/>
  <c r="O186" i="27"/>
  <c r="P186" i="27" s="1"/>
  <c r="X186" i="27" s="1"/>
  <c r="S185" i="27"/>
  <c r="R185" i="27"/>
  <c r="O185" i="27"/>
  <c r="S184" i="27"/>
  <c r="X184" i="27" s="1"/>
  <c r="R184" i="27"/>
  <c r="O184" i="27"/>
  <c r="P184" i="27" s="1"/>
  <c r="S183" i="27"/>
  <c r="X183" i="27" s="1"/>
  <c r="R183" i="27"/>
  <c r="P183" i="27"/>
  <c r="O183" i="27"/>
  <c r="S182" i="27"/>
  <c r="X182" i="27" s="1"/>
  <c r="R182" i="27"/>
  <c r="P182" i="27"/>
  <c r="O182" i="27"/>
  <c r="X181" i="27"/>
  <c r="S181" i="27"/>
  <c r="R181" i="27"/>
  <c r="P181" i="27"/>
  <c r="O181" i="27"/>
  <c r="AQ180" i="27"/>
  <c r="AQ190" i="27" s="1"/>
  <c r="AI180" i="27"/>
  <c r="AI190" i="27" s="1"/>
  <c r="X180" i="27"/>
  <c r="S180" i="27"/>
  <c r="R180" i="27"/>
  <c r="P180" i="27"/>
  <c r="O180" i="27"/>
  <c r="S177" i="27"/>
  <c r="R177" i="27"/>
  <c r="P177" i="27"/>
  <c r="X177" i="27" s="1"/>
  <c r="O177" i="27"/>
  <c r="S176" i="27"/>
  <c r="R176" i="27"/>
  <c r="O176" i="27"/>
  <c r="S175" i="27"/>
  <c r="R175" i="27"/>
  <c r="O175" i="27"/>
  <c r="P175" i="27" s="1"/>
  <c r="X175" i="27" s="1"/>
  <c r="S174" i="27"/>
  <c r="R174" i="27"/>
  <c r="P174" i="27"/>
  <c r="X174" i="27" s="1"/>
  <c r="O174" i="27"/>
  <c r="S173" i="27"/>
  <c r="R173" i="27"/>
  <c r="O173" i="27"/>
  <c r="X172" i="27"/>
  <c r="S172" i="27"/>
  <c r="R172" i="27"/>
  <c r="O172" i="27"/>
  <c r="X171" i="27"/>
  <c r="S171" i="27"/>
  <c r="R171" i="27"/>
  <c r="P171" i="27"/>
  <c r="O171" i="27"/>
  <c r="S170" i="27"/>
  <c r="X170" i="27" s="1"/>
  <c r="R170" i="27"/>
  <c r="O170" i="27"/>
  <c r="X169" i="27"/>
  <c r="S169" i="27"/>
  <c r="R169" i="27"/>
  <c r="P169" i="27"/>
  <c r="O169" i="27"/>
  <c r="AQ168" i="27"/>
  <c r="AQ178" i="27" s="1"/>
  <c r="AI168" i="27"/>
  <c r="AI178" i="27" s="1"/>
  <c r="X168" i="27"/>
  <c r="S168" i="27"/>
  <c r="R168" i="27"/>
  <c r="P168" i="27"/>
  <c r="O168" i="27"/>
  <c r="S165" i="27"/>
  <c r="R165" i="27"/>
  <c r="O165" i="27"/>
  <c r="P165" i="27" s="1"/>
  <c r="X165" i="27" s="1"/>
  <c r="S164" i="27"/>
  <c r="R164" i="27"/>
  <c r="O164" i="27"/>
  <c r="S163" i="27"/>
  <c r="R163" i="27"/>
  <c r="O163" i="27"/>
  <c r="S162" i="27"/>
  <c r="R162" i="27"/>
  <c r="O162" i="27"/>
  <c r="S161" i="27"/>
  <c r="R161" i="27"/>
  <c r="P161" i="27"/>
  <c r="X161" i="27" s="1"/>
  <c r="O161" i="27"/>
  <c r="X160" i="27"/>
  <c r="S160" i="27"/>
  <c r="R160" i="27"/>
  <c r="P160" i="27"/>
  <c r="O160" i="27"/>
  <c r="X159" i="27"/>
  <c r="S159" i="27"/>
  <c r="R159" i="27"/>
  <c r="O159" i="27"/>
  <c r="S158" i="27"/>
  <c r="X158" i="27" s="1"/>
  <c r="R158" i="27"/>
  <c r="P158" i="27"/>
  <c r="O158" i="27"/>
  <c r="S157" i="27"/>
  <c r="X157" i="27" s="1"/>
  <c r="R157" i="27"/>
  <c r="O157" i="27"/>
  <c r="AQ156" i="27"/>
  <c r="AQ166" i="27" s="1"/>
  <c r="AI156" i="27"/>
  <c r="AI166" i="27" s="1"/>
  <c r="S156" i="27"/>
  <c r="X156" i="27" s="1"/>
  <c r="R156" i="27"/>
  <c r="O156" i="27"/>
  <c r="P156" i="27" s="1"/>
  <c r="S153" i="27"/>
  <c r="R153" i="27"/>
  <c r="P153" i="27"/>
  <c r="X153" i="27" s="1"/>
  <c r="O153" i="27"/>
  <c r="S152" i="27"/>
  <c r="R152" i="27"/>
  <c r="O152" i="27"/>
  <c r="S151" i="27"/>
  <c r="R151" i="27"/>
  <c r="P151" i="27"/>
  <c r="X151" i="27" s="1"/>
  <c r="O151" i="27"/>
  <c r="S150" i="27"/>
  <c r="R150" i="27"/>
  <c r="O150" i="27"/>
  <c r="S149" i="27"/>
  <c r="R149" i="27"/>
  <c r="O149" i="27"/>
  <c r="P149" i="27" s="1"/>
  <c r="X149" i="27" s="1"/>
  <c r="S148" i="27"/>
  <c r="X148" i="27" s="1"/>
  <c r="R148" i="27"/>
  <c r="O148" i="27"/>
  <c r="S147" i="27"/>
  <c r="X147" i="27" s="1"/>
  <c r="R147" i="27"/>
  <c r="O147" i="27"/>
  <c r="P147" i="27" s="1"/>
  <c r="S146" i="27"/>
  <c r="X146" i="27" s="1"/>
  <c r="R146" i="27"/>
  <c r="O146" i="27"/>
  <c r="S145" i="27"/>
  <c r="X145" i="27" s="1"/>
  <c r="R145" i="27"/>
  <c r="O145" i="27"/>
  <c r="P145" i="27" s="1"/>
  <c r="AQ144" i="27"/>
  <c r="AQ154" i="27" s="1"/>
  <c r="AI144" i="27"/>
  <c r="AI154" i="27" s="1"/>
  <c r="S144" i="27"/>
  <c r="X144" i="27" s="1"/>
  <c r="R144" i="27"/>
  <c r="O144" i="27"/>
  <c r="S141" i="27"/>
  <c r="R141" i="27"/>
  <c r="O141" i="27"/>
  <c r="P141" i="27" s="1"/>
  <c r="X141" i="27" s="1"/>
  <c r="S140" i="27"/>
  <c r="R140" i="27"/>
  <c r="O140" i="27"/>
  <c r="P140" i="27" s="1"/>
  <c r="X140" i="27" s="1"/>
  <c r="S139" i="27"/>
  <c r="R139" i="27"/>
  <c r="O139" i="27"/>
  <c r="S138" i="27"/>
  <c r="R138" i="27"/>
  <c r="O138" i="27"/>
  <c r="S137" i="27"/>
  <c r="R137" i="27"/>
  <c r="O137" i="27"/>
  <c r="S136" i="27"/>
  <c r="X136" i="27" s="1"/>
  <c r="R136" i="27"/>
  <c r="O136" i="27"/>
  <c r="P136" i="27" s="1"/>
  <c r="S135" i="27"/>
  <c r="X135" i="27" s="1"/>
  <c r="R135" i="27"/>
  <c r="O135" i="27"/>
  <c r="S134" i="27"/>
  <c r="X134" i="27" s="1"/>
  <c r="R134" i="27"/>
  <c r="O134" i="27"/>
  <c r="S133" i="27"/>
  <c r="X133" i="27" s="1"/>
  <c r="R133" i="27"/>
  <c r="O133" i="27"/>
  <c r="AQ142" i="27"/>
  <c r="AI142" i="27"/>
  <c r="S132" i="27"/>
  <c r="X132" i="27" s="1"/>
  <c r="R132" i="27"/>
  <c r="O132" i="27"/>
  <c r="S129" i="27"/>
  <c r="R129" i="27"/>
  <c r="O129" i="27"/>
  <c r="P129" i="27" s="1"/>
  <c r="X129" i="27" s="1"/>
  <c r="S128" i="27"/>
  <c r="R128" i="27"/>
  <c r="O128" i="27"/>
  <c r="P128" i="27" s="1"/>
  <c r="X128" i="27" s="1"/>
  <c r="S127" i="27"/>
  <c r="R127" i="27"/>
  <c r="O127" i="27"/>
  <c r="S126" i="27"/>
  <c r="R126" i="27"/>
  <c r="O126" i="27"/>
  <c r="S125" i="27"/>
  <c r="R125" i="27"/>
  <c r="O125" i="27"/>
  <c r="P125" i="27" s="1"/>
  <c r="X125" i="27" s="1"/>
  <c r="S124" i="27"/>
  <c r="X124" i="27" s="1"/>
  <c r="R124" i="27"/>
  <c r="O124" i="27"/>
  <c r="P124" i="27" s="1"/>
  <c r="S123" i="27"/>
  <c r="X123" i="27" s="1"/>
  <c r="R123" i="27"/>
  <c r="O123" i="27"/>
  <c r="S122" i="27"/>
  <c r="X122" i="27" s="1"/>
  <c r="R122" i="27"/>
  <c r="O122" i="27"/>
  <c r="S121" i="27"/>
  <c r="X121" i="27" s="1"/>
  <c r="R121" i="27"/>
  <c r="O121" i="27"/>
  <c r="P121" i="27" s="1"/>
  <c r="S120" i="27"/>
  <c r="X120" i="27" s="1"/>
  <c r="R120" i="27"/>
  <c r="R130" i="27" s="1"/>
  <c r="O120" i="27"/>
  <c r="S117" i="27"/>
  <c r="R117" i="27"/>
  <c r="O117" i="27"/>
  <c r="P117" i="27" s="1"/>
  <c r="X117" i="27" s="1"/>
  <c r="S116" i="27"/>
  <c r="R116" i="27"/>
  <c r="O116" i="27"/>
  <c r="P116" i="27" s="1"/>
  <c r="X116" i="27" s="1"/>
  <c r="S115" i="27"/>
  <c r="R115" i="27"/>
  <c r="O115" i="27"/>
  <c r="S114" i="27"/>
  <c r="R114" i="27"/>
  <c r="O114" i="27"/>
  <c r="S113" i="27"/>
  <c r="R113" i="27"/>
  <c r="O113" i="27"/>
  <c r="S112" i="27"/>
  <c r="X112" i="27" s="1"/>
  <c r="R112" i="27"/>
  <c r="O112" i="27"/>
  <c r="P112" i="27" s="1"/>
  <c r="S111" i="27"/>
  <c r="X111" i="27" s="1"/>
  <c r="R111" i="27"/>
  <c r="O111" i="27"/>
  <c r="S110" i="27"/>
  <c r="X110" i="27" s="1"/>
  <c r="R110" i="27"/>
  <c r="O110" i="27"/>
  <c r="S109" i="27"/>
  <c r="X109" i="27" s="1"/>
  <c r="R109" i="27"/>
  <c r="O109" i="27"/>
  <c r="S108" i="27"/>
  <c r="X108" i="27" s="1"/>
  <c r="R108" i="27"/>
  <c r="O108" i="27"/>
  <c r="S105" i="27"/>
  <c r="R105" i="27"/>
  <c r="O105" i="27"/>
  <c r="P105" i="27" s="1"/>
  <c r="X105" i="27" s="1"/>
  <c r="S104" i="27"/>
  <c r="R104" i="27"/>
  <c r="O104" i="27"/>
  <c r="P104" i="27" s="1"/>
  <c r="X104" i="27" s="1"/>
  <c r="S103" i="27"/>
  <c r="R103" i="27"/>
  <c r="O103" i="27"/>
  <c r="S102" i="27"/>
  <c r="R102" i="27"/>
  <c r="O102" i="27"/>
  <c r="S101" i="27"/>
  <c r="R101" i="27"/>
  <c r="O101" i="27"/>
  <c r="S100" i="27"/>
  <c r="X100" i="27" s="1"/>
  <c r="R100" i="27"/>
  <c r="O100" i="27"/>
  <c r="P100" i="27" s="1"/>
  <c r="S99" i="27"/>
  <c r="X99" i="27" s="1"/>
  <c r="R99" i="27"/>
  <c r="O99" i="27"/>
  <c r="S98" i="27"/>
  <c r="X98" i="27" s="1"/>
  <c r="R98" i="27"/>
  <c r="O98" i="27"/>
  <c r="S97" i="27"/>
  <c r="X97" i="27" s="1"/>
  <c r="R97" i="27"/>
  <c r="O97" i="27"/>
  <c r="S96" i="27"/>
  <c r="X96" i="27" s="1"/>
  <c r="R96" i="27"/>
  <c r="O96" i="27"/>
  <c r="S93" i="27"/>
  <c r="R93" i="27"/>
  <c r="O93" i="27"/>
  <c r="P93" i="27" s="1"/>
  <c r="X93" i="27" s="1"/>
  <c r="S92" i="27"/>
  <c r="R92" i="27"/>
  <c r="O92" i="27"/>
  <c r="P92" i="27" s="1"/>
  <c r="X92" i="27" s="1"/>
  <c r="S91" i="27"/>
  <c r="R91" i="27"/>
  <c r="O91" i="27"/>
  <c r="S90" i="27"/>
  <c r="R90" i="27"/>
  <c r="O90" i="27"/>
  <c r="S89" i="27"/>
  <c r="R89" i="27"/>
  <c r="O89" i="27"/>
  <c r="S88" i="27"/>
  <c r="X88" i="27" s="1"/>
  <c r="R88" i="27"/>
  <c r="O88" i="27"/>
  <c r="P88" i="27" s="1"/>
  <c r="S87" i="27"/>
  <c r="X87" i="27" s="1"/>
  <c r="R87" i="27"/>
  <c r="O87" i="27"/>
  <c r="S86" i="27"/>
  <c r="X86" i="27" s="1"/>
  <c r="R86" i="27"/>
  <c r="O86" i="27"/>
  <c r="S85" i="27"/>
  <c r="X85" i="27" s="1"/>
  <c r="R85" i="27"/>
  <c r="O85" i="27"/>
  <c r="S84" i="27"/>
  <c r="X84" i="27" s="1"/>
  <c r="R84" i="27"/>
  <c r="O84" i="27"/>
  <c r="S81" i="27"/>
  <c r="R81" i="27"/>
  <c r="O81" i="27"/>
  <c r="P81" i="27" s="1"/>
  <c r="X81" i="27" s="1"/>
  <c r="S80" i="27"/>
  <c r="R80" i="27"/>
  <c r="O80" i="27"/>
  <c r="P80" i="27" s="1"/>
  <c r="X80" i="27" s="1"/>
  <c r="S79" i="27"/>
  <c r="R79" i="27"/>
  <c r="O79" i="27"/>
  <c r="P79" i="27" s="1"/>
  <c r="X79" i="27" s="1"/>
  <c r="S78" i="27"/>
  <c r="R78" i="27"/>
  <c r="O78" i="27"/>
  <c r="S77" i="27"/>
  <c r="R77" i="27"/>
  <c r="O77" i="27"/>
  <c r="P77" i="27" s="1"/>
  <c r="X77" i="27" s="1"/>
  <c r="S76" i="27"/>
  <c r="X76" i="27" s="1"/>
  <c r="R76" i="27"/>
  <c r="O76" i="27"/>
  <c r="P76" i="27" s="1"/>
  <c r="S75" i="27"/>
  <c r="X75" i="27" s="1"/>
  <c r="R75" i="27"/>
  <c r="O75" i="27"/>
  <c r="P75" i="27" s="1"/>
  <c r="S74" i="27"/>
  <c r="X74" i="27" s="1"/>
  <c r="R74" i="27"/>
  <c r="O74" i="27"/>
  <c r="S73" i="27"/>
  <c r="X73" i="27" s="1"/>
  <c r="R73" i="27"/>
  <c r="O73" i="27"/>
  <c r="O82" i="27" s="1"/>
  <c r="P82" i="27" s="1"/>
  <c r="S72" i="27"/>
  <c r="X72" i="27" s="1"/>
  <c r="R72" i="27"/>
  <c r="R82" i="27" s="1"/>
  <c r="O72" i="27"/>
  <c r="S69" i="27"/>
  <c r="R69" i="27"/>
  <c r="O69" i="27"/>
  <c r="P69" i="27" s="1"/>
  <c r="X69" i="27" s="1"/>
  <c r="S68" i="27"/>
  <c r="R68" i="27"/>
  <c r="O68" i="27"/>
  <c r="P68" i="27" s="1"/>
  <c r="X68" i="27" s="1"/>
  <c r="S67" i="27"/>
  <c r="R67" i="27"/>
  <c r="O67" i="27"/>
  <c r="S66" i="27"/>
  <c r="R66" i="27"/>
  <c r="O66" i="27"/>
  <c r="S65" i="27"/>
  <c r="R65" i="27"/>
  <c r="O65" i="27"/>
  <c r="P65" i="27" s="1"/>
  <c r="X65" i="27" s="1"/>
  <c r="S64" i="27"/>
  <c r="X64" i="27" s="1"/>
  <c r="R64" i="27"/>
  <c r="O64" i="27"/>
  <c r="P64" i="27" s="1"/>
  <c r="S63" i="27"/>
  <c r="X63" i="27" s="1"/>
  <c r="R63" i="27"/>
  <c r="O63" i="27"/>
  <c r="P63" i="27" s="1"/>
  <c r="S62" i="27"/>
  <c r="X62" i="27" s="1"/>
  <c r="R62" i="27"/>
  <c r="O62" i="27"/>
  <c r="S61" i="27"/>
  <c r="X61" i="27" s="1"/>
  <c r="R61" i="27"/>
  <c r="O61" i="27"/>
  <c r="S60" i="27"/>
  <c r="X60" i="27" s="1"/>
  <c r="R60" i="27"/>
  <c r="O60" i="27"/>
  <c r="S57" i="27"/>
  <c r="R57" i="27"/>
  <c r="O57" i="27"/>
  <c r="P57" i="27" s="1"/>
  <c r="X57" i="27" s="1"/>
  <c r="S56" i="27"/>
  <c r="R56" i="27"/>
  <c r="O56" i="27"/>
  <c r="P56" i="27" s="1"/>
  <c r="X56" i="27" s="1"/>
  <c r="S55" i="27"/>
  <c r="R55" i="27"/>
  <c r="O55" i="27"/>
  <c r="S54" i="27"/>
  <c r="R54" i="27"/>
  <c r="O54" i="27"/>
  <c r="S53" i="27"/>
  <c r="R53" i="27"/>
  <c r="O53" i="27"/>
  <c r="S52" i="27"/>
  <c r="X52" i="27" s="1"/>
  <c r="R52" i="27"/>
  <c r="O52" i="27"/>
  <c r="P52" i="27" s="1"/>
  <c r="S51" i="27"/>
  <c r="X51" i="27" s="1"/>
  <c r="R51" i="27"/>
  <c r="O51" i="27"/>
  <c r="S50" i="27"/>
  <c r="X50" i="27" s="1"/>
  <c r="R50" i="27"/>
  <c r="O50" i="27"/>
  <c r="S49" i="27"/>
  <c r="X49" i="27" s="1"/>
  <c r="R49" i="27"/>
  <c r="O49" i="27"/>
  <c r="P49" i="27" s="1"/>
  <c r="S48" i="27"/>
  <c r="X48" i="27" s="1"/>
  <c r="R48" i="27"/>
  <c r="O48" i="27"/>
  <c r="S45" i="27"/>
  <c r="R45" i="27"/>
  <c r="O45" i="27"/>
  <c r="P45" i="27" s="1"/>
  <c r="X45" i="27" s="1"/>
  <c r="S44" i="27"/>
  <c r="R44" i="27"/>
  <c r="O44" i="27"/>
  <c r="P44" i="27" s="1"/>
  <c r="X44" i="27" s="1"/>
  <c r="S43" i="27"/>
  <c r="R43" i="27"/>
  <c r="O43" i="27"/>
  <c r="S42" i="27"/>
  <c r="R42" i="27"/>
  <c r="O42" i="27"/>
  <c r="S41" i="27"/>
  <c r="R41" i="27"/>
  <c r="O41" i="27"/>
  <c r="S40" i="27"/>
  <c r="X40" i="27" s="1"/>
  <c r="R40" i="27"/>
  <c r="O40" i="27"/>
  <c r="P40" i="27" s="1"/>
  <c r="S39" i="27"/>
  <c r="X39" i="27" s="1"/>
  <c r="R39" i="27"/>
  <c r="O39" i="27"/>
  <c r="S38" i="27"/>
  <c r="X38" i="27" s="1"/>
  <c r="R38" i="27"/>
  <c r="O38" i="27"/>
  <c r="S37" i="27"/>
  <c r="X37" i="27" s="1"/>
  <c r="R37" i="27"/>
  <c r="O37" i="27"/>
  <c r="S36" i="27"/>
  <c r="X36" i="27" s="1"/>
  <c r="R36" i="27"/>
  <c r="R46" i="27" s="1"/>
  <c r="O36" i="27"/>
  <c r="S33" i="27"/>
  <c r="S32" i="27"/>
  <c r="S31" i="27"/>
  <c r="S30" i="27"/>
  <c r="S29" i="27"/>
  <c r="S28" i="27"/>
  <c r="S27" i="27"/>
  <c r="S26" i="27"/>
  <c r="S25" i="27"/>
  <c r="S24" i="27"/>
  <c r="P60" i="27" l="1"/>
  <c r="P74" i="27"/>
  <c r="P122" i="27"/>
  <c r="P170" i="27"/>
  <c r="P173" i="27"/>
  <c r="X173" i="27" s="1"/>
  <c r="P247" i="27"/>
  <c r="X247" i="27" s="1"/>
  <c r="P284" i="27"/>
  <c r="X284" i="27" s="1"/>
  <c r="P318" i="27"/>
  <c r="X318" i="27" s="1"/>
  <c r="P341" i="27"/>
  <c r="X341" i="27" s="1"/>
  <c r="P353" i="27"/>
  <c r="X353" i="27" s="1"/>
  <c r="P389" i="27"/>
  <c r="X389" i="27" s="1"/>
  <c r="P437" i="27"/>
  <c r="X437" i="27" s="1"/>
  <c r="P508" i="27"/>
  <c r="P812" i="27"/>
  <c r="X812" i="27" s="1"/>
  <c r="P48" i="27"/>
  <c r="P54" i="27"/>
  <c r="X54" i="27" s="1"/>
  <c r="R70" i="27"/>
  <c r="P62" i="27"/>
  <c r="P96" i="27"/>
  <c r="P102" i="27"/>
  <c r="X102" i="27" s="1"/>
  <c r="R118" i="27"/>
  <c r="P110" i="27"/>
  <c r="P205" i="27"/>
  <c r="P229" i="27"/>
  <c r="P271" i="27"/>
  <c r="X271" i="27" s="1"/>
  <c r="P291" i="27"/>
  <c r="P306" i="27"/>
  <c r="X306" i="27" s="1"/>
  <c r="P316" i="27"/>
  <c r="P108" i="27"/>
  <c r="P114" i="27"/>
  <c r="X114" i="27" s="1"/>
  <c r="P42" i="27"/>
  <c r="X42" i="27" s="1"/>
  <c r="R58" i="27"/>
  <c r="P50" i="27"/>
  <c r="P84" i="27"/>
  <c r="P90" i="27"/>
  <c r="X90" i="27" s="1"/>
  <c r="R106" i="27"/>
  <c r="O106" i="27"/>
  <c r="P106" i="27" s="1"/>
  <c r="P98" i="27"/>
  <c r="P132" i="27"/>
  <c r="P138" i="27"/>
  <c r="X138" i="27" s="1"/>
  <c r="P206" i="27"/>
  <c r="P221" i="27"/>
  <c r="X221" i="27" s="1"/>
  <c r="P314" i="27"/>
  <c r="R394" i="27"/>
  <c r="P410" i="27"/>
  <c r="P532" i="27"/>
  <c r="P66" i="27"/>
  <c r="X66" i="27" s="1"/>
  <c r="P162" i="27"/>
  <c r="X162" i="27" s="1"/>
  <c r="P36" i="27"/>
  <c r="P38" i="27"/>
  <c r="P72" i="27"/>
  <c r="P78" i="27"/>
  <c r="X78" i="27" s="1"/>
  <c r="R94" i="27"/>
  <c r="O94" i="27"/>
  <c r="P94" i="27" s="1"/>
  <c r="AB84" i="27" s="1"/>
  <c r="P86" i="27"/>
  <c r="P120" i="27"/>
  <c r="P126" i="27"/>
  <c r="X126" i="27" s="1"/>
  <c r="R142" i="27"/>
  <c r="O142" i="27"/>
  <c r="P142" i="27" s="1"/>
  <c r="AB132" i="27" s="1"/>
  <c r="P134" i="27"/>
  <c r="P164" i="27"/>
  <c r="X164" i="27" s="1"/>
  <c r="P172" i="27"/>
  <c r="P176" i="27"/>
  <c r="X176" i="27" s="1"/>
  <c r="O202" i="27"/>
  <c r="P202" i="27" s="1"/>
  <c r="P192" i="27"/>
  <c r="P209" i="27"/>
  <c r="X209" i="27" s="1"/>
  <c r="P210" i="27"/>
  <c r="X210" i="27" s="1"/>
  <c r="P233" i="27"/>
  <c r="X233" i="27" s="1"/>
  <c r="R262" i="27"/>
  <c r="P320" i="27"/>
  <c r="X320" i="27" s="1"/>
  <c r="P331" i="27"/>
  <c r="X331" i="27" s="1"/>
  <c r="P385" i="27"/>
  <c r="P409" i="27"/>
  <c r="O154" i="27"/>
  <c r="P154" i="27" s="1"/>
  <c r="R154" i="27"/>
  <c r="R166" i="27"/>
  <c r="R178" i="27"/>
  <c r="O226" i="27"/>
  <c r="P226" i="27" s="1"/>
  <c r="AB216" i="27" s="1"/>
  <c r="P252" i="27"/>
  <c r="P254" i="27"/>
  <c r="P276" i="27"/>
  <c r="P372" i="27"/>
  <c r="P412" i="27"/>
  <c r="P536" i="27"/>
  <c r="X536" i="27" s="1"/>
  <c r="P543" i="27"/>
  <c r="P555" i="27"/>
  <c r="P624" i="27"/>
  <c r="R286" i="27"/>
  <c r="R310" i="27"/>
  <c r="R382" i="27"/>
  <c r="P400" i="27"/>
  <c r="R430" i="27"/>
  <c r="P428" i="27"/>
  <c r="X428" i="27" s="1"/>
  <c r="P487" i="27"/>
  <c r="X487" i="27" s="1"/>
  <c r="P492" i="27"/>
  <c r="P511" i="27"/>
  <c r="X511" i="27" s="1"/>
  <c r="P512" i="27"/>
  <c r="X512" i="27" s="1"/>
  <c r="P529" i="27"/>
  <c r="P163" i="27"/>
  <c r="X163" i="27" s="1"/>
  <c r="O178" i="27"/>
  <c r="P178" i="27" s="1"/>
  <c r="P185" i="27"/>
  <c r="X185" i="27" s="1"/>
  <c r="P194" i="27"/>
  <c r="R226" i="27"/>
  <c r="O238" i="27"/>
  <c r="P238" i="27" s="1"/>
  <c r="R346" i="27"/>
  <c r="P367" i="27"/>
  <c r="X367" i="27" s="1"/>
  <c r="P408" i="27"/>
  <c r="P424" i="27"/>
  <c r="P435" i="27"/>
  <c r="P439" i="27"/>
  <c r="X439" i="27" s="1"/>
  <c r="P446" i="27"/>
  <c r="P498" i="27"/>
  <c r="X498" i="27" s="1"/>
  <c r="O514" i="27"/>
  <c r="P514" i="27" s="1"/>
  <c r="P504" i="27"/>
  <c r="P674" i="27"/>
  <c r="R442" i="27"/>
  <c r="P444" i="27"/>
  <c r="P474" i="27"/>
  <c r="X474" i="27" s="1"/>
  <c r="P523" i="27"/>
  <c r="X523" i="27" s="1"/>
  <c r="P546" i="27"/>
  <c r="X546" i="27" s="1"/>
  <c r="P615" i="27"/>
  <c r="P652" i="27"/>
  <c r="P787" i="27"/>
  <c r="X787" i="27" s="1"/>
  <c r="P831" i="27"/>
  <c r="P1059" i="27"/>
  <c r="P524" i="27"/>
  <c r="X524" i="27" s="1"/>
  <c r="P588" i="27"/>
  <c r="P620" i="27"/>
  <c r="X620" i="27" s="1"/>
  <c r="P661" i="27"/>
  <c r="P374" i="27"/>
  <c r="O430" i="27"/>
  <c r="P430" i="27" s="1"/>
  <c r="P456" i="27"/>
  <c r="R478" i="27"/>
  <c r="P471" i="27"/>
  <c r="R490" i="27"/>
  <c r="P505" i="27"/>
  <c r="R562" i="27"/>
  <c r="P559" i="27"/>
  <c r="X559" i="27" s="1"/>
  <c r="P560" i="27"/>
  <c r="X560" i="27" s="1"/>
  <c r="P606" i="27"/>
  <c r="X606" i="27" s="1"/>
  <c r="P650" i="27"/>
  <c r="P664" i="27"/>
  <c r="P676" i="27"/>
  <c r="P725" i="27"/>
  <c r="X725" i="27" s="1"/>
  <c r="P591" i="27"/>
  <c r="P593" i="27"/>
  <c r="X593" i="27" s="1"/>
  <c r="P595" i="27"/>
  <c r="X595" i="27" s="1"/>
  <c r="R658" i="27"/>
  <c r="R682" i="27"/>
  <c r="P696" i="27"/>
  <c r="P703" i="27"/>
  <c r="X703" i="27" s="1"/>
  <c r="P704" i="27"/>
  <c r="X704" i="27" s="1"/>
  <c r="P713" i="27"/>
  <c r="X713" i="27" s="1"/>
  <c r="P723" i="27"/>
  <c r="P748" i="27"/>
  <c r="P1097" i="27"/>
  <c r="X1097" i="27" s="1"/>
  <c r="P1134" i="27"/>
  <c r="X1134" i="27" s="1"/>
  <c r="P1096" i="27"/>
  <c r="P579" i="27"/>
  <c r="P600" i="27"/>
  <c r="R610" i="27"/>
  <c r="R622" i="27"/>
  <c r="P641" i="27"/>
  <c r="X641" i="27" s="1"/>
  <c r="P643" i="27"/>
  <c r="X643" i="27" s="1"/>
  <c r="P721" i="27"/>
  <c r="P858" i="27"/>
  <c r="X858" i="27" s="1"/>
  <c r="O874" i="27"/>
  <c r="P874" i="27" s="1"/>
  <c r="P941" i="27"/>
  <c r="X941" i="27" s="1"/>
  <c r="O166" i="27"/>
  <c r="P166" i="27" s="1"/>
  <c r="O190" i="27"/>
  <c r="P190" i="27" s="1"/>
  <c r="R202" i="27"/>
  <c r="O214" i="27"/>
  <c r="P214" i="27" s="1"/>
  <c r="R250" i="27"/>
  <c r="R298" i="27"/>
  <c r="R370" i="27"/>
  <c r="O394" i="27"/>
  <c r="P394" i="27" s="1"/>
  <c r="R418" i="27"/>
  <c r="R538" i="27"/>
  <c r="R574" i="27"/>
  <c r="P581" i="27"/>
  <c r="X581" i="27" s="1"/>
  <c r="R598" i="27"/>
  <c r="R706" i="27"/>
  <c r="P716" i="27"/>
  <c r="X716" i="27" s="1"/>
  <c r="R730" i="27"/>
  <c r="R742" i="27"/>
  <c r="P770" i="27"/>
  <c r="P772" i="27"/>
  <c r="P774" i="27"/>
  <c r="X774" i="27" s="1"/>
  <c r="P776" i="27"/>
  <c r="X776" i="27" s="1"/>
  <c r="P806" i="27"/>
  <c r="P818" i="27"/>
  <c r="P835" i="27"/>
  <c r="X835" i="27" s="1"/>
  <c r="P880" i="27"/>
  <c r="P881" i="27"/>
  <c r="X881" i="27" s="1"/>
  <c r="P888" i="27"/>
  <c r="P890" i="27"/>
  <c r="P905" i="27"/>
  <c r="X905" i="27" s="1"/>
  <c r="P937" i="27"/>
  <c r="R466" i="27"/>
  <c r="R502" i="27"/>
  <c r="O538" i="27"/>
  <c r="P538" i="27" s="1"/>
  <c r="AB528" i="27" s="1"/>
  <c r="R550" i="27"/>
  <c r="P612" i="27"/>
  <c r="P614" i="27"/>
  <c r="R634" i="27"/>
  <c r="P638" i="27"/>
  <c r="R670" i="27"/>
  <c r="P673" i="27"/>
  <c r="P734" i="27"/>
  <c r="R778" i="27"/>
  <c r="P798" i="27"/>
  <c r="X798" i="27" s="1"/>
  <c r="P856" i="27"/>
  <c r="P871" i="27"/>
  <c r="X871" i="27" s="1"/>
  <c r="P872" i="27"/>
  <c r="X872" i="27" s="1"/>
  <c r="P894" i="27"/>
  <c r="X894" i="27" s="1"/>
  <c r="R898" i="27"/>
  <c r="P964" i="27"/>
  <c r="P976" i="27"/>
  <c r="P1104" i="27"/>
  <c r="R646" i="27"/>
  <c r="O754" i="27"/>
  <c r="P754" i="27" s="1"/>
  <c r="R766" i="27"/>
  <c r="R838" i="27"/>
  <c r="P841" i="27"/>
  <c r="P843" i="27"/>
  <c r="P854" i="27"/>
  <c r="P956" i="27"/>
  <c r="X956" i="27" s="1"/>
  <c r="P962" i="27"/>
  <c r="O802" i="27"/>
  <c r="P802" i="27" s="1"/>
  <c r="P794" i="27"/>
  <c r="P808" i="27"/>
  <c r="P810" i="27"/>
  <c r="X810" i="27" s="1"/>
  <c r="P868" i="27"/>
  <c r="R886" i="27"/>
  <c r="O910" i="27"/>
  <c r="P910" i="27" s="1"/>
  <c r="AB900" i="27" s="1"/>
  <c r="P914" i="27"/>
  <c r="P950" i="27"/>
  <c r="P1110" i="27"/>
  <c r="X1110" i="27" s="1"/>
  <c r="R826" i="27"/>
  <c r="R862" i="27"/>
  <c r="R922" i="27"/>
  <c r="P938" i="27"/>
  <c r="R958" i="27"/>
  <c r="R1042" i="27"/>
  <c r="P1052" i="27"/>
  <c r="X1052" i="27" s="1"/>
  <c r="P1085" i="27"/>
  <c r="X1085" i="27" s="1"/>
  <c r="P1100" i="27"/>
  <c r="X1100" i="27" s="1"/>
  <c r="R1114" i="27"/>
  <c r="R1138" i="27"/>
  <c r="P1020" i="27"/>
  <c r="O1030" i="27"/>
  <c r="P1030" i="27" s="1"/>
  <c r="P1048" i="27"/>
  <c r="P1081" i="27"/>
  <c r="P1131" i="27"/>
  <c r="R970" i="27"/>
  <c r="R994" i="27"/>
  <c r="R1018" i="27"/>
  <c r="P1010" i="27"/>
  <c r="P1015" i="27"/>
  <c r="X1015" i="27" s="1"/>
  <c r="P1037" i="27"/>
  <c r="X1037" i="27" s="1"/>
  <c r="R1078" i="27"/>
  <c r="P1094" i="27"/>
  <c r="P1106" i="27"/>
  <c r="P1140" i="27"/>
  <c r="O1150" i="27"/>
  <c r="P1150" i="27" s="1"/>
  <c r="P1159" i="27"/>
  <c r="X1159" i="27" s="1"/>
  <c r="R790" i="27"/>
  <c r="R802" i="27"/>
  <c r="O814" i="27"/>
  <c r="P814" i="27" s="1"/>
  <c r="R874" i="27"/>
  <c r="R934" i="27"/>
  <c r="R982" i="27"/>
  <c r="P980" i="27"/>
  <c r="X980" i="27" s="1"/>
  <c r="P1022" i="27"/>
  <c r="P1026" i="27"/>
  <c r="X1026" i="27" s="1"/>
  <c r="P1072" i="27"/>
  <c r="P1076" i="27"/>
  <c r="X1076" i="27" s="1"/>
  <c r="P1095" i="27"/>
  <c r="P1112" i="27"/>
  <c r="X1112" i="27" s="1"/>
  <c r="P1143" i="27"/>
  <c r="P1219" i="27"/>
  <c r="X1219" i="27" s="1"/>
  <c r="P1220" i="27"/>
  <c r="X1220" i="27" s="1"/>
  <c r="R1006" i="27"/>
  <c r="R1030" i="27"/>
  <c r="R1054" i="27"/>
  <c r="P1075" i="27"/>
  <c r="X1075" i="27" s="1"/>
  <c r="R1090" i="27"/>
  <c r="P1099" i="27"/>
  <c r="X1099" i="27" s="1"/>
  <c r="R1150" i="27"/>
  <c r="R1174" i="27"/>
  <c r="P1176" i="27"/>
  <c r="P1207" i="27"/>
  <c r="X1207" i="27" s="1"/>
  <c r="R1222" i="27"/>
  <c r="P1144" i="27"/>
  <c r="P1148" i="27"/>
  <c r="X1148" i="27" s="1"/>
  <c r="P1166" i="27"/>
  <c r="R1210" i="27"/>
  <c r="P1147" i="27"/>
  <c r="X1147" i="27" s="1"/>
  <c r="P1217" i="27"/>
  <c r="X1217" i="27" s="1"/>
  <c r="AB1140" i="27"/>
  <c r="O1126" i="27"/>
  <c r="P1126" i="27" s="1"/>
  <c r="O1138" i="27"/>
  <c r="P1138" i="27" s="1"/>
  <c r="P1107" i="27"/>
  <c r="P1136" i="27"/>
  <c r="X1136" i="27" s="1"/>
  <c r="P1165" i="27"/>
  <c r="P1167" i="27"/>
  <c r="P1169" i="27"/>
  <c r="X1169" i="27" s="1"/>
  <c r="R1186" i="27"/>
  <c r="P1178" i="27"/>
  <c r="P1202" i="27"/>
  <c r="P1117" i="27"/>
  <c r="P1130" i="27"/>
  <c r="O1162" i="27"/>
  <c r="P1162" i="27" s="1"/>
  <c r="P1154" i="27"/>
  <c r="P1156" i="27"/>
  <c r="P1158" i="27"/>
  <c r="X1158" i="27" s="1"/>
  <c r="P1160" i="27"/>
  <c r="X1160" i="27" s="1"/>
  <c r="O1174" i="27"/>
  <c r="P1174" i="27" s="1"/>
  <c r="P1183" i="27"/>
  <c r="X1183" i="27" s="1"/>
  <c r="P1189" i="27"/>
  <c r="P1195" i="27"/>
  <c r="X1195" i="27" s="1"/>
  <c r="P1208" i="27"/>
  <c r="X1208" i="27" s="1"/>
  <c r="O1222" i="27"/>
  <c r="P1222" i="27" s="1"/>
  <c r="O1114" i="27"/>
  <c r="P1114" i="27" s="1"/>
  <c r="O1198" i="27"/>
  <c r="P1198" i="27" s="1"/>
  <c r="P1204" i="27"/>
  <c r="R1126" i="27"/>
  <c r="P1171" i="27"/>
  <c r="X1171" i="27" s="1"/>
  <c r="P1184" i="27"/>
  <c r="X1184" i="27" s="1"/>
  <c r="O1186" i="27"/>
  <c r="P1186" i="27" s="1"/>
  <c r="P1152" i="27"/>
  <c r="P1194" i="27"/>
  <c r="X1194" i="27" s="1"/>
  <c r="P1206" i="27"/>
  <c r="X1206" i="27" s="1"/>
  <c r="P1213" i="27"/>
  <c r="P1215" i="27"/>
  <c r="O1210" i="27"/>
  <c r="P1210" i="27" s="1"/>
  <c r="P1200" i="27"/>
  <c r="AB1020" i="27"/>
  <c r="O994" i="27"/>
  <c r="P994" i="27" s="1"/>
  <c r="O1006" i="27"/>
  <c r="P1006" i="27" s="1"/>
  <c r="P1014" i="27"/>
  <c r="X1014" i="27" s="1"/>
  <c r="P1016" i="27"/>
  <c r="X1016" i="27" s="1"/>
  <c r="P1049" i="27"/>
  <c r="X1049" i="27" s="1"/>
  <c r="R1066" i="27"/>
  <c r="P985" i="27"/>
  <c r="P987" i="27"/>
  <c r="P989" i="27"/>
  <c r="X989" i="27" s="1"/>
  <c r="P991" i="27"/>
  <c r="X991" i="27" s="1"/>
  <c r="P996" i="27"/>
  <c r="P998" i="27"/>
  <c r="P1000" i="27"/>
  <c r="P1002" i="27"/>
  <c r="X1002" i="27" s="1"/>
  <c r="P1003" i="27"/>
  <c r="X1003" i="27" s="1"/>
  <c r="O1042" i="27"/>
  <c r="P1042" i="27" s="1"/>
  <c r="P1034" i="27"/>
  <c r="P1036" i="27"/>
  <c r="P1038" i="27"/>
  <c r="X1038" i="27" s="1"/>
  <c r="P1040" i="27"/>
  <c r="X1040" i="27" s="1"/>
  <c r="O1054" i="27"/>
  <c r="P1054" i="27" s="1"/>
  <c r="P1063" i="27"/>
  <c r="X1063" i="27" s="1"/>
  <c r="P1069" i="27"/>
  <c r="O1078" i="27"/>
  <c r="P1078" i="27" s="1"/>
  <c r="P1088" i="27"/>
  <c r="X1088" i="27" s="1"/>
  <c r="O1102" i="27"/>
  <c r="P1102" i="27" s="1"/>
  <c r="P1084" i="27"/>
  <c r="P1045" i="27"/>
  <c r="P1047" i="27"/>
  <c r="P1051" i="27"/>
  <c r="X1051" i="27" s="1"/>
  <c r="P1058" i="27"/>
  <c r="P1064" i="27"/>
  <c r="X1064" i="27" s="1"/>
  <c r="O1066" i="27"/>
  <c r="P1066" i="27" s="1"/>
  <c r="P1082" i="27"/>
  <c r="O1018" i="27"/>
  <c r="P1018" i="27" s="1"/>
  <c r="P1032" i="27"/>
  <c r="P1086" i="27"/>
  <c r="X1086" i="27" s="1"/>
  <c r="P1093" i="27"/>
  <c r="O1090" i="27"/>
  <c r="P1090" i="27" s="1"/>
  <c r="P1080" i="27"/>
  <c r="AB864" i="27"/>
  <c r="P889" i="27"/>
  <c r="P927" i="27"/>
  <c r="P877" i="27"/>
  <c r="P960" i="27"/>
  <c r="O970" i="27"/>
  <c r="P970" i="27" s="1"/>
  <c r="P975" i="27"/>
  <c r="P891" i="27"/>
  <c r="P864" i="27"/>
  <c r="O886" i="27"/>
  <c r="P886" i="27" s="1"/>
  <c r="P876" i="27"/>
  <c r="R910" i="27"/>
  <c r="P913" i="27"/>
  <c r="P931" i="27"/>
  <c r="X931" i="27" s="1"/>
  <c r="P893" i="27"/>
  <c r="X893" i="27" s="1"/>
  <c r="O898" i="27"/>
  <c r="P898" i="27" s="1"/>
  <c r="P912" i="27"/>
  <c r="O922" i="27"/>
  <c r="P922" i="27" s="1"/>
  <c r="P917" i="27"/>
  <c r="X917" i="27" s="1"/>
  <c r="P943" i="27"/>
  <c r="X943" i="27" s="1"/>
  <c r="O946" i="27"/>
  <c r="P946" i="27" s="1"/>
  <c r="P951" i="27"/>
  <c r="P940" i="27"/>
  <c r="P965" i="27"/>
  <c r="X965" i="27" s="1"/>
  <c r="P895" i="27"/>
  <c r="X895" i="27" s="1"/>
  <c r="P900" i="27"/>
  <c r="P902" i="27"/>
  <c r="P904" i="27"/>
  <c r="P906" i="27"/>
  <c r="X906" i="27" s="1"/>
  <c r="P908" i="27"/>
  <c r="X908" i="27" s="1"/>
  <c r="O934" i="27"/>
  <c r="P934" i="27" s="1"/>
  <c r="P936" i="27"/>
  <c r="P955" i="27"/>
  <c r="X955" i="27" s="1"/>
  <c r="P979" i="27"/>
  <c r="X979" i="27" s="1"/>
  <c r="O958" i="27"/>
  <c r="P958" i="27" s="1"/>
  <c r="P961" i="27"/>
  <c r="R946" i="27"/>
  <c r="P948" i="27"/>
  <c r="O982" i="27"/>
  <c r="P982" i="27" s="1"/>
  <c r="AB744" i="27"/>
  <c r="AB768" i="27"/>
  <c r="P746" i="27"/>
  <c r="P757" i="27"/>
  <c r="P783" i="27"/>
  <c r="P824" i="27"/>
  <c r="X824" i="27" s="1"/>
  <c r="O826" i="27"/>
  <c r="P826" i="27" s="1"/>
  <c r="O766" i="27"/>
  <c r="P766" i="27" s="1"/>
  <c r="P756" i="27"/>
  <c r="P830" i="27"/>
  <c r="P848" i="27"/>
  <c r="X848" i="27" s="1"/>
  <c r="P769" i="27"/>
  <c r="P771" i="27"/>
  <c r="P773" i="27"/>
  <c r="X773" i="27" s="1"/>
  <c r="P760" i="27"/>
  <c r="P762" i="27"/>
  <c r="X762" i="27" s="1"/>
  <c r="P764" i="27"/>
  <c r="X764" i="27" s="1"/>
  <c r="P775" i="27"/>
  <c r="X775" i="27" s="1"/>
  <c r="O790" i="27"/>
  <c r="P790" i="27" s="1"/>
  <c r="P780" i="27"/>
  <c r="P786" i="27"/>
  <c r="X786" i="27" s="1"/>
  <c r="P834" i="27"/>
  <c r="X834" i="27" s="1"/>
  <c r="P855" i="27"/>
  <c r="AB804" i="27"/>
  <c r="P820" i="27"/>
  <c r="P842" i="27"/>
  <c r="P857" i="27"/>
  <c r="X857" i="27" s="1"/>
  <c r="P792" i="27"/>
  <c r="P811" i="27"/>
  <c r="X811" i="27" s="1"/>
  <c r="P816" i="27"/>
  <c r="O838" i="27"/>
  <c r="P838" i="27" s="1"/>
  <c r="O850" i="27"/>
  <c r="P850" i="27" s="1"/>
  <c r="P840" i="27"/>
  <c r="P844" i="27"/>
  <c r="P859" i="27"/>
  <c r="X859" i="27" s="1"/>
  <c r="P846" i="27"/>
  <c r="X846" i="27" s="1"/>
  <c r="P853" i="27"/>
  <c r="O862" i="27"/>
  <c r="P862" i="27" s="1"/>
  <c r="O670" i="27"/>
  <c r="P670" i="27" s="1"/>
  <c r="P688" i="27"/>
  <c r="P690" i="27"/>
  <c r="X690" i="27" s="1"/>
  <c r="P692" i="27"/>
  <c r="X692" i="27" s="1"/>
  <c r="P711" i="27"/>
  <c r="P724" i="27"/>
  <c r="O634" i="27"/>
  <c r="P634" i="27" s="1"/>
  <c r="P627" i="27"/>
  <c r="P644" i="27"/>
  <c r="X644" i="27" s="1"/>
  <c r="P653" i="27"/>
  <c r="X653" i="27" s="1"/>
  <c r="O658" i="27"/>
  <c r="P658" i="27" s="1"/>
  <c r="P660" i="27"/>
  <c r="P662" i="27"/>
  <c r="P679" i="27"/>
  <c r="X679" i="27" s="1"/>
  <c r="O694" i="27"/>
  <c r="P694" i="27" s="1"/>
  <c r="O706" i="27"/>
  <c r="P706" i="27" s="1"/>
  <c r="P698" i="27"/>
  <c r="P722" i="27"/>
  <c r="P625" i="27"/>
  <c r="P642" i="27"/>
  <c r="X642" i="27" s="1"/>
  <c r="P651" i="27"/>
  <c r="P668" i="27"/>
  <c r="X668" i="27" s="1"/>
  <c r="P677" i="27"/>
  <c r="X677" i="27" s="1"/>
  <c r="O682" i="27"/>
  <c r="P682" i="27" s="1"/>
  <c r="P684" i="27"/>
  <c r="P686" i="27"/>
  <c r="P697" i="27"/>
  <c r="R718" i="27"/>
  <c r="P709" i="27"/>
  <c r="O718" i="27"/>
  <c r="P718" i="27" s="1"/>
  <c r="P728" i="27"/>
  <c r="X728" i="27" s="1"/>
  <c r="O742" i="27"/>
  <c r="P742" i="27" s="1"/>
  <c r="P631" i="27"/>
  <c r="X631" i="27" s="1"/>
  <c r="O646" i="27"/>
  <c r="P646" i="27" s="1"/>
  <c r="P640" i="27"/>
  <c r="P649" i="27"/>
  <c r="P666" i="27"/>
  <c r="X666" i="27" s="1"/>
  <c r="P675" i="27"/>
  <c r="R694" i="27"/>
  <c r="P700" i="27"/>
  <c r="P726" i="27"/>
  <c r="X726" i="27" s="1"/>
  <c r="P733" i="27"/>
  <c r="P735" i="27"/>
  <c r="P737" i="27"/>
  <c r="X737" i="27" s="1"/>
  <c r="P739" i="27"/>
  <c r="X739" i="27" s="1"/>
  <c r="O730" i="27"/>
  <c r="P730" i="27" s="1"/>
  <c r="P720" i="27"/>
  <c r="R514" i="27"/>
  <c r="P531" i="27"/>
  <c r="P542" i="27"/>
  <c r="P571" i="27"/>
  <c r="X571" i="27" s="1"/>
  <c r="P584" i="27"/>
  <c r="X584" i="27" s="1"/>
  <c r="P534" i="27"/>
  <c r="X534" i="27" s="1"/>
  <c r="AB588" i="27"/>
  <c r="P516" i="27"/>
  <c r="O526" i="27"/>
  <c r="P526" i="27" s="1"/>
  <c r="P569" i="27"/>
  <c r="X569" i="27" s="1"/>
  <c r="P518" i="27"/>
  <c r="O574" i="27"/>
  <c r="P574" i="27" s="1"/>
  <c r="P565" i="27"/>
  <c r="P521" i="27"/>
  <c r="X521" i="27" s="1"/>
  <c r="P540" i="27"/>
  <c r="O550" i="27"/>
  <c r="P550" i="27" s="1"/>
  <c r="P567" i="27"/>
  <c r="R586" i="27"/>
  <c r="P578" i="27"/>
  <c r="O586" i="27"/>
  <c r="P586" i="27" s="1"/>
  <c r="P605" i="27"/>
  <c r="X605" i="27" s="1"/>
  <c r="O610" i="27"/>
  <c r="P610" i="27" s="1"/>
  <c r="P616" i="27"/>
  <c r="R526" i="27"/>
  <c r="O562" i="27"/>
  <c r="P562" i="27" s="1"/>
  <c r="P583" i="27"/>
  <c r="X583" i="27" s="1"/>
  <c r="P589" i="27"/>
  <c r="P552" i="27"/>
  <c r="P594" i="27"/>
  <c r="X594" i="27" s="1"/>
  <c r="P608" i="27"/>
  <c r="X608" i="27" s="1"/>
  <c r="P619" i="27"/>
  <c r="X619" i="27" s="1"/>
  <c r="P602" i="27"/>
  <c r="P613" i="27"/>
  <c r="O622" i="27"/>
  <c r="P622" i="27" s="1"/>
  <c r="AB384" i="27"/>
  <c r="AB420" i="27"/>
  <c r="O406" i="27"/>
  <c r="P406" i="27" s="1"/>
  <c r="P416" i="27"/>
  <c r="X416" i="27" s="1"/>
  <c r="P482" i="27"/>
  <c r="P384" i="27"/>
  <c r="P386" i="27"/>
  <c r="P388" i="27"/>
  <c r="P390" i="27"/>
  <c r="X390" i="27" s="1"/>
  <c r="P392" i="27"/>
  <c r="X392" i="27" s="1"/>
  <c r="R406" i="27"/>
  <c r="P397" i="27"/>
  <c r="P399" i="27"/>
  <c r="P401" i="27"/>
  <c r="X401" i="27" s="1"/>
  <c r="P403" i="27"/>
  <c r="X403" i="27" s="1"/>
  <c r="O442" i="27"/>
  <c r="P442" i="27" s="1"/>
  <c r="P434" i="27"/>
  <c r="P436" i="27"/>
  <c r="P438" i="27"/>
  <c r="X438" i="27" s="1"/>
  <c r="R454" i="27"/>
  <c r="P445" i="27"/>
  <c r="P451" i="27"/>
  <c r="X451" i="27" s="1"/>
  <c r="P458" i="27"/>
  <c r="P463" i="27"/>
  <c r="X463" i="27" s="1"/>
  <c r="P469" i="27"/>
  <c r="O478" i="27"/>
  <c r="P478" i="27" s="1"/>
  <c r="P488" i="27"/>
  <c r="X488" i="27" s="1"/>
  <c r="O502" i="27"/>
  <c r="P502" i="27" s="1"/>
  <c r="P484" i="27"/>
  <c r="P414" i="27"/>
  <c r="X414" i="27" s="1"/>
  <c r="P447" i="27"/>
  <c r="O454" i="27"/>
  <c r="P454" i="27" s="1"/>
  <c r="P464" i="27"/>
  <c r="X464" i="27" s="1"/>
  <c r="O466" i="27"/>
  <c r="P466" i="27" s="1"/>
  <c r="O418" i="27"/>
  <c r="P418" i="27" s="1"/>
  <c r="P432" i="27"/>
  <c r="P440" i="27"/>
  <c r="X440" i="27" s="1"/>
  <c r="P486" i="27"/>
  <c r="X486" i="27" s="1"/>
  <c r="P493" i="27"/>
  <c r="P495" i="27"/>
  <c r="P497" i="27"/>
  <c r="X497" i="27" s="1"/>
  <c r="P499" i="27"/>
  <c r="X499" i="27" s="1"/>
  <c r="O490" i="27"/>
  <c r="P490" i="27" s="1"/>
  <c r="P480" i="27"/>
  <c r="P270" i="27"/>
  <c r="X270" i="27" s="1"/>
  <c r="P277" i="27"/>
  <c r="O286" i="27"/>
  <c r="P286" i="27" s="1"/>
  <c r="O298" i="27"/>
  <c r="P298" i="27" s="1"/>
  <c r="P288" i="27"/>
  <c r="P292" i="27"/>
  <c r="P307" i="27"/>
  <c r="X307" i="27" s="1"/>
  <c r="P264" i="27"/>
  <c r="O274" i="27"/>
  <c r="P274" i="27" s="1"/>
  <c r="P305" i="27"/>
  <c r="X305" i="27" s="1"/>
  <c r="P272" i="27"/>
  <c r="X272" i="27" s="1"/>
  <c r="P279" i="27"/>
  <c r="P294" i="27"/>
  <c r="X294" i="27" s="1"/>
  <c r="P301" i="27"/>
  <c r="P268" i="27"/>
  <c r="P283" i="27"/>
  <c r="X283" i="27" s="1"/>
  <c r="P290" i="27"/>
  <c r="P266" i="27"/>
  <c r="P281" i="27"/>
  <c r="X281" i="27" s="1"/>
  <c r="P296" i="27"/>
  <c r="X296" i="27" s="1"/>
  <c r="P303" i="27"/>
  <c r="P364" i="27"/>
  <c r="P326" i="27"/>
  <c r="P328" i="27"/>
  <c r="P330" i="27"/>
  <c r="X330" i="27" s="1"/>
  <c r="P332" i="27"/>
  <c r="X332" i="27" s="1"/>
  <c r="P351" i="27"/>
  <c r="O310" i="27"/>
  <c r="P310" i="27" s="1"/>
  <c r="P313" i="27"/>
  <c r="P315" i="27"/>
  <c r="P317" i="27"/>
  <c r="X317" i="27" s="1"/>
  <c r="P319" i="27"/>
  <c r="X319" i="27" s="1"/>
  <c r="R334" i="27"/>
  <c r="O346" i="27"/>
  <c r="P346" i="27" s="1"/>
  <c r="P338" i="27"/>
  <c r="P356" i="27"/>
  <c r="X356" i="27" s="1"/>
  <c r="O370" i="27"/>
  <c r="P370" i="27" s="1"/>
  <c r="P360" i="27"/>
  <c r="P368" i="27"/>
  <c r="X368" i="27" s="1"/>
  <c r="O382" i="27"/>
  <c r="P382" i="27" s="1"/>
  <c r="P340" i="27"/>
  <c r="O334" i="27"/>
  <c r="P334" i="27" s="1"/>
  <c r="P324" i="27"/>
  <c r="P362" i="27"/>
  <c r="P300" i="27"/>
  <c r="O322" i="27"/>
  <c r="P322" i="27" s="1"/>
  <c r="P337" i="27"/>
  <c r="R358" i="27"/>
  <c r="P349" i="27"/>
  <c r="P366" i="27"/>
  <c r="X366" i="27" s="1"/>
  <c r="P373" i="27"/>
  <c r="P375" i="27"/>
  <c r="P377" i="27"/>
  <c r="X377" i="27" s="1"/>
  <c r="P379" i="27"/>
  <c r="X379" i="27" s="1"/>
  <c r="O358" i="27"/>
  <c r="P358" i="27" s="1"/>
  <c r="AB156" i="27"/>
  <c r="AB144" i="27"/>
  <c r="AB228" i="27"/>
  <c r="AB204" i="27"/>
  <c r="P236" i="27"/>
  <c r="X236" i="27" s="1"/>
  <c r="P144" i="27"/>
  <c r="P146" i="27"/>
  <c r="P148" i="27"/>
  <c r="P150" i="27"/>
  <c r="X150" i="27" s="1"/>
  <c r="P152" i="27"/>
  <c r="X152" i="27" s="1"/>
  <c r="P157" i="27"/>
  <c r="P159" i="27"/>
  <c r="R190" i="27"/>
  <c r="AB192" i="27"/>
  <c r="R214" i="27"/>
  <c r="P218" i="27"/>
  <c r="P242" i="27"/>
  <c r="P255" i="27"/>
  <c r="AB168" i="27"/>
  <c r="P248" i="27"/>
  <c r="X248" i="27" s="1"/>
  <c r="P222" i="27"/>
  <c r="X222" i="27" s="1"/>
  <c r="P232" i="27"/>
  <c r="R238" i="27"/>
  <c r="O250" i="27"/>
  <c r="P250" i="27" s="1"/>
  <c r="P240" i="27"/>
  <c r="P257" i="27"/>
  <c r="X257" i="27" s="1"/>
  <c r="P244" i="27"/>
  <c r="P259" i="27"/>
  <c r="X259" i="27" s="1"/>
  <c r="P246" i="27"/>
  <c r="X246" i="27" s="1"/>
  <c r="P253" i="27"/>
  <c r="O262" i="27"/>
  <c r="P262" i="27" s="1"/>
  <c r="P133" i="27"/>
  <c r="P135" i="27"/>
  <c r="P137" i="27"/>
  <c r="X137" i="27" s="1"/>
  <c r="P139" i="27"/>
  <c r="X139" i="27" s="1"/>
  <c r="P123" i="27"/>
  <c r="P127" i="27"/>
  <c r="X127" i="27" s="1"/>
  <c r="O130" i="27"/>
  <c r="P130" i="27" s="1"/>
  <c r="O118" i="27"/>
  <c r="P118" i="27" s="1"/>
  <c r="P109" i="27"/>
  <c r="P111" i="27"/>
  <c r="P113" i="27"/>
  <c r="X113" i="27" s="1"/>
  <c r="P115" i="27"/>
  <c r="X115" i="27" s="1"/>
  <c r="AB96" i="27"/>
  <c r="P97" i="27"/>
  <c r="P99" i="27"/>
  <c r="P101" i="27"/>
  <c r="X101" i="27" s="1"/>
  <c r="P103" i="27"/>
  <c r="X103" i="27" s="1"/>
  <c r="P85" i="27"/>
  <c r="P87" i="27"/>
  <c r="P89" i="27"/>
  <c r="X89" i="27" s="1"/>
  <c r="P91" i="27"/>
  <c r="X91" i="27" s="1"/>
  <c r="AB72" i="27"/>
  <c r="P73" i="27"/>
  <c r="O70" i="27"/>
  <c r="P70" i="27" s="1"/>
  <c r="P61" i="27"/>
  <c r="P67" i="27"/>
  <c r="X67" i="27" s="1"/>
  <c r="P51" i="27"/>
  <c r="P53" i="27"/>
  <c r="X53" i="27" s="1"/>
  <c r="P55" i="27"/>
  <c r="X55" i="27" s="1"/>
  <c r="O58" i="27"/>
  <c r="P58" i="27" s="1"/>
  <c r="O46" i="27"/>
  <c r="P46" i="27" s="1"/>
  <c r="P37" i="27"/>
  <c r="P39" i="27"/>
  <c r="P41" i="27"/>
  <c r="X41" i="27" s="1"/>
  <c r="P43" i="27"/>
  <c r="X43" i="27" s="1"/>
  <c r="M23" i="27"/>
  <c r="AB180" i="27" l="1"/>
  <c r="AB792" i="27"/>
  <c r="AB504" i="27"/>
  <c r="AB1116" i="27"/>
  <c r="AB1176" i="27"/>
  <c r="AB1188" i="27"/>
  <c r="AB1212" i="27"/>
  <c r="AB1200" i="27"/>
  <c r="AB1164" i="27"/>
  <c r="AB1104" i="27"/>
  <c r="AB1152" i="27"/>
  <c r="AB1128" i="27"/>
  <c r="AB1092" i="27"/>
  <c r="AB1068" i="27"/>
  <c r="AB996" i="27"/>
  <c r="AB1080" i="27"/>
  <c r="AB1032" i="27"/>
  <c r="AB984" i="27"/>
  <c r="AB1056" i="27"/>
  <c r="AB1008" i="27"/>
  <c r="AB1044" i="27"/>
  <c r="AB888" i="27"/>
  <c r="AB960" i="27"/>
  <c r="AB948" i="27"/>
  <c r="AB924" i="27"/>
  <c r="AB936" i="27"/>
  <c r="AB876" i="27"/>
  <c r="AB972" i="27"/>
  <c r="AB912" i="27"/>
  <c r="AB852" i="27"/>
  <c r="AB840" i="27"/>
  <c r="AB828" i="27"/>
  <c r="AB780" i="27"/>
  <c r="AB816" i="27"/>
  <c r="AB756" i="27"/>
  <c r="AB720" i="27"/>
  <c r="AB636" i="27"/>
  <c r="AB624" i="27"/>
  <c r="AB660" i="27"/>
  <c r="AB732" i="27"/>
  <c r="AB708" i="27"/>
  <c r="AB648" i="27"/>
  <c r="AB696" i="27"/>
  <c r="AB672" i="27"/>
  <c r="AB684" i="27"/>
  <c r="AB576" i="27"/>
  <c r="AB516" i="27"/>
  <c r="AB540" i="27"/>
  <c r="AB564" i="27"/>
  <c r="AB612" i="27"/>
  <c r="AB552" i="27"/>
  <c r="AB600" i="27"/>
  <c r="AB480" i="27"/>
  <c r="AB396" i="27"/>
  <c r="AB408" i="27"/>
  <c r="AB444" i="27"/>
  <c r="AB456" i="27"/>
  <c r="AB492" i="27"/>
  <c r="AB468" i="27"/>
  <c r="AB432" i="27"/>
  <c r="AB360" i="27"/>
  <c r="AB300" i="27"/>
  <c r="AB276" i="27"/>
  <c r="AB348" i="27"/>
  <c r="AB312" i="27"/>
  <c r="AB324" i="27"/>
  <c r="AB372" i="27"/>
  <c r="AB336" i="27"/>
  <c r="AB264" i="27"/>
  <c r="AB288" i="27"/>
  <c r="AB252" i="27"/>
  <c r="AB240" i="27"/>
  <c r="AB120" i="27"/>
  <c r="AB108" i="27"/>
  <c r="AB60" i="27"/>
  <c r="AB48" i="27"/>
  <c r="AB36" i="27"/>
  <c r="O31" i="27"/>
  <c r="R30" i="27"/>
  <c r="B1200" i="27" l="1"/>
  <c r="B1212" i="27"/>
  <c r="B1188" i="27"/>
  <c r="B1176" i="27"/>
  <c r="B1164" i="27"/>
  <c r="B1152" i="27"/>
  <c r="B1140" i="27"/>
  <c r="B1128" i="27"/>
  <c r="B1104" i="27"/>
  <c r="B1116" i="27"/>
  <c r="B1092" i="27"/>
  <c r="B1080" i="27"/>
  <c r="B1068" i="27"/>
  <c r="B1056" i="27"/>
  <c r="B1044" i="27"/>
  <c r="B1032" i="27"/>
  <c r="B1020" i="27"/>
  <c r="B1008" i="27"/>
  <c r="B996" i="27"/>
  <c r="B984" i="27"/>
  <c r="B972" i="27"/>
  <c r="B960" i="27"/>
  <c r="B948" i="27"/>
  <c r="B936" i="27"/>
  <c r="B924" i="27"/>
  <c r="B912" i="27"/>
  <c r="B900" i="27"/>
  <c r="B888" i="27"/>
  <c r="B876" i="27"/>
  <c r="B864" i="27"/>
  <c r="B852" i="27"/>
  <c r="B840" i="27"/>
  <c r="B828" i="27"/>
  <c r="B816" i="27"/>
  <c r="B804" i="27"/>
  <c r="B792" i="27"/>
  <c r="B780" i="27"/>
  <c r="B768" i="27"/>
  <c r="B756" i="27"/>
  <c r="B744" i="27"/>
  <c r="B732" i="27"/>
  <c r="B720" i="27"/>
  <c r="B708" i="27"/>
  <c r="B696" i="27"/>
  <c r="B684" i="27"/>
  <c r="B672" i="27"/>
  <c r="B660" i="27"/>
  <c r="B648" i="27"/>
  <c r="B636" i="27"/>
  <c r="B624" i="27"/>
  <c r="B612" i="27"/>
  <c r="B600" i="27"/>
  <c r="B588" i="27"/>
  <c r="B576" i="27"/>
  <c r="B564" i="27"/>
  <c r="B552" i="27"/>
  <c r="B540" i="27"/>
  <c r="B528" i="27"/>
  <c r="B516" i="27"/>
  <c r="B504" i="27"/>
  <c r="B492" i="27"/>
  <c r="B480" i="27"/>
  <c r="B468" i="27"/>
  <c r="B456" i="27"/>
  <c r="B444" i="27"/>
  <c r="B432" i="27"/>
  <c r="B420" i="27"/>
  <c r="B408" i="27"/>
  <c r="B396" i="27"/>
  <c r="B384" i="27"/>
  <c r="B372" i="27"/>
  <c r="B360" i="27"/>
  <c r="B348" i="27"/>
  <c r="B336" i="27"/>
  <c r="B324" i="27"/>
  <c r="B312" i="27"/>
  <c r="B300" i="27"/>
  <c r="B288" i="27"/>
  <c r="B276" i="27"/>
  <c r="B264" i="27"/>
  <c r="B252" i="27"/>
  <c r="B240" i="27"/>
  <c r="B228" i="27"/>
  <c r="B216" i="27"/>
  <c r="B204" i="27"/>
  <c r="B192" i="27"/>
  <c r="B180" i="27"/>
  <c r="B168" i="27"/>
  <c r="B24" i="27"/>
  <c r="B36" i="27"/>
  <c r="B48" i="27" s="1"/>
  <c r="B60" i="27" s="1"/>
  <c r="B72" i="27" s="1"/>
  <c r="B84" i="27" s="1"/>
  <c r="B96" i="27" s="1"/>
  <c r="B108" i="27" s="1"/>
  <c r="B120" i="27" s="1"/>
  <c r="B132" i="27" s="1"/>
  <c r="B144" i="27" s="1"/>
  <c r="B156" i="27" s="1"/>
  <c r="I1223" i="27"/>
  <c r="H1222" i="27"/>
  <c r="E1222" i="27"/>
  <c r="I1221" i="27"/>
  <c r="M1221" i="27" s="1"/>
  <c r="N1221" i="27" s="1"/>
  <c r="I1220" i="27"/>
  <c r="I1219" i="27"/>
  <c r="M1219" i="27" s="1"/>
  <c r="N1219" i="27" s="1"/>
  <c r="I1218" i="27"/>
  <c r="I1217" i="27"/>
  <c r="M1217" i="27" s="1"/>
  <c r="N1217" i="27" s="1"/>
  <c r="I1216" i="27"/>
  <c r="I1215" i="27"/>
  <c r="M1215" i="27" s="1"/>
  <c r="N1215" i="27" s="1"/>
  <c r="I1214" i="27"/>
  <c r="I1213" i="27"/>
  <c r="M1213" i="27" s="1"/>
  <c r="N1213" i="27" s="1"/>
  <c r="I1212" i="27"/>
  <c r="I1211" i="27"/>
  <c r="H1210" i="27"/>
  <c r="E1210" i="27"/>
  <c r="I1209" i="27"/>
  <c r="M1209" i="27" s="1"/>
  <c r="N1209" i="27" s="1"/>
  <c r="I1208" i="27"/>
  <c r="M1208" i="27" s="1"/>
  <c r="N1208" i="27" s="1"/>
  <c r="I1207" i="27"/>
  <c r="M1207" i="27" s="1"/>
  <c r="N1207" i="27" s="1"/>
  <c r="I1206" i="27"/>
  <c r="M1206" i="27" s="1"/>
  <c r="N1206" i="27" s="1"/>
  <c r="I1205" i="27"/>
  <c r="M1205" i="27" s="1"/>
  <c r="N1205" i="27" s="1"/>
  <c r="I1204" i="27"/>
  <c r="M1204" i="27" s="1"/>
  <c r="N1204" i="27" s="1"/>
  <c r="I1203" i="27"/>
  <c r="I1202" i="27"/>
  <c r="M1202" i="27" s="1"/>
  <c r="N1202" i="27" s="1"/>
  <c r="I1201" i="27"/>
  <c r="M1201" i="27" s="1"/>
  <c r="N1201" i="27" s="1"/>
  <c r="I1200" i="27"/>
  <c r="M1200" i="27" s="1"/>
  <c r="N1200" i="27" s="1"/>
  <c r="N1210" i="27" s="1"/>
  <c r="I1199" i="27"/>
  <c r="H1198" i="27"/>
  <c r="E1198" i="27"/>
  <c r="I1197" i="27"/>
  <c r="I1196" i="27"/>
  <c r="M1196" i="27" s="1"/>
  <c r="N1196" i="27" s="1"/>
  <c r="I1195" i="27"/>
  <c r="M1195" i="27" s="1"/>
  <c r="N1195" i="27" s="1"/>
  <c r="I1194" i="27"/>
  <c r="I1193" i="27"/>
  <c r="I1192" i="27"/>
  <c r="M1192" i="27" s="1"/>
  <c r="N1192" i="27" s="1"/>
  <c r="I1191" i="27"/>
  <c r="M1191" i="27" s="1"/>
  <c r="N1191" i="27" s="1"/>
  <c r="I1190" i="27"/>
  <c r="M1190" i="27" s="1"/>
  <c r="N1190" i="27" s="1"/>
  <c r="I1189" i="27"/>
  <c r="M1189" i="27" s="1"/>
  <c r="N1189" i="27" s="1"/>
  <c r="I1188" i="27"/>
  <c r="M1188" i="27" s="1"/>
  <c r="N1188" i="27" s="1"/>
  <c r="N1198" i="27" s="1"/>
  <c r="I1187" i="27"/>
  <c r="H1186" i="27"/>
  <c r="E1186" i="27"/>
  <c r="I1185" i="27"/>
  <c r="M1185" i="27" s="1"/>
  <c r="N1185" i="27" s="1"/>
  <c r="I1184" i="27"/>
  <c r="M1184" i="27" s="1"/>
  <c r="N1184" i="27" s="1"/>
  <c r="I1183" i="27"/>
  <c r="I1182" i="27"/>
  <c r="M1182" i="27" s="1"/>
  <c r="N1182" i="27" s="1"/>
  <c r="I1181" i="27"/>
  <c r="M1181" i="27" s="1"/>
  <c r="N1181" i="27" s="1"/>
  <c r="I1180" i="27"/>
  <c r="M1180" i="27" s="1"/>
  <c r="N1180" i="27" s="1"/>
  <c r="I1179" i="27"/>
  <c r="M1179" i="27" s="1"/>
  <c r="N1179" i="27" s="1"/>
  <c r="I1178" i="27"/>
  <c r="M1178" i="27" s="1"/>
  <c r="N1178" i="27" s="1"/>
  <c r="I1177" i="27"/>
  <c r="M1177" i="27" s="1"/>
  <c r="N1177" i="27" s="1"/>
  <c r="I1176" i="27"/>
  <c r="M1176" i="27" s="1"/>
  <c r="N1176" i="27" s="1"/>
  <c r="N1186" i="27" s="1"/>
  <c r="I1175" i="27"/>
  <c r="H1174" i="27"/>
  <c r="E1174" i="27"/>
  <c r="I1173" i="27"/>
  <c r="M1173" i="27" s="1"/>
  <c r="N1173" i="27" s="1"/>
  <c r="I1172" i="27"/>
  <c r="I1171" i="27"/>
  <c r="M1171" i="27" s="1"/>
  <c r="N1171" i="27" s="1"/>
  <c r="I1170" i="27"/>
  <c r="I1169" i="27"/>
  <c r="I1168" i="27"/>
  <c r="I1167" i="27"/>
  <c r="M1167" i="27" s="1"/>
  <c r="N1167" i="27" s="1"/>
  <c r="I1166" i="27"/>
  <c r="I1165" i="27"/>
  <c r="M1165" i="27" s="1"/>
  <c r="N1165" i="27" s="1"/>
  <c r="I1164" i="27"/>
  <c r="I1163" i="27"/>
  <c r="H1162" i="27"/>
  <c r="E1162" i="27"/>
  <c r="I1161" i="27"/>
  <c r="M1161" i="27" s="1"/>
  <c r="N1161" i="27" s="1"/>
  <c r="I1160" i="27"/>
  <c r="M1160" i="27" s="1"/>
  <c r="N1160" i="27" s="1"/>
  <c r="I1159" i="27"/>
  <c r="M1159" i="27" s="1"/>
  <c r="N1159" i="27" s="1"/>
  <c r="I1158" i="27"/>
  <c r="M1158" i="27" s="1"/>
  <c r="N1158" i="27" s="1"/>
  <c r="I1157" i="27"/>
  <c r="M1157" i="27" s="1"/>
  <c r="N1157" i="27" s="1"/>
  <c r="I1156" i="27"/>
  <c r="M1156" i="27" s="1"/>
  <c r="N1156" i="27" s="1"/>
  <c r="I1155" i="27"/>
  <c r="M1155" i="27" s="1"/>
  <c r="N1155" i="27" s="1"/>
  <c r="I1154" i="27"/>
  <c r="M1154" i="27" s="1"/>
  <c r="N1154" i="27" s="1"/>
  <c r="I1153" i="27"/>
  <c r="M1153" i="27" s="1"/>
  <c r="N1153" i="27" s="1"/>
  <c r="I1152" i="27"/>
  <c r="M1152" i="27" s="1"/>
  <c r="N1152" i="27" s="1"/>
  <c r="N1162" i="27" s="1"/>
  <c r="I1151" i="27"/>
  <c r="H1150" i="27"/>
  <c r="E1150" i="27"/>
  <c r="I1149" i="27"/>
  <c r="M1149" i="27" s="1"/>
  <c r="N1149" i="27" s="1"/>
  <c r="I1148" i="27"/>
  <c r="I1147" i="27"/>
  <c r="I1146" i="27"/>
  <c r="M1146" i="27" s="1"/>
  <c r="N1146" i="27" s="1"/>
  <c r="I1145" i="27"/>
  <c r="M1145" i="27" s="1"/>
  <c r="N1145" i="27" s="1"/>
  <c r="I1144" i="27"/>
  <c r="M1144" i="27" s="1"/>
  <c r="N1144" i="27" s="1"/>
  <c r="I1143" i="27"/>
  <c r="M1143" i="27" s="1"/>
  <c r="N1143" i="27" s="1"/>
  <c r="I1142" i="27"/>
  <c r="M1142" i="27" s="1"/>
  <c r="N1142" i="27" s="1"/>
  <c r="I1141" i="27"/>
  <c r="M1141" i="27" s="1"/>
  <c r="N1141" i="27" s="1"/>
  <c r="I1140" i="27"/>
  <c r="M1140" i="27" s="1"/>
  <c r="N1140" i="27" s="1"/>
  <c r="N1150" i="27" s="1"/>
  <c r="I1139" i="27"/>
  <c r="H1138" i="27"/>
  <c r="E1138" i="27"/>
  <c r="I1137" i="27"/>
  <c r="M1137" i="27" s="1"/>
  <c r="N1137" i="27" s="1"/>
  <c r="I1136" i="27"/>
  <c r="M1136" i="27" s="1"/>
  <c r="N1136" i="27" s="1"/>
  <c r="I1135" i="27"/>
  <c r="I1134" i="27"/>
  <c r="M1134" i="27" s="1"/>
  <c r="N1134" i="27" s="1"/>
  <c r="I1133" i="27"/>
  <c r="M1133" i="27" s="1"/>
  <c r="N1133" i="27" s="1"/>
  <c r="I1132" i="27"/>
  <c r="M1132" i="27" s="1"/>
  <c r="N1132" i="27" s="1"/>
  <c r="I1131" i="27"/>
  <c r="M1131" i="27" s="1"/>
  <c r="N1131" i="27" s="1"/>
  <c r="I1130" i="27"/>
  <c r="M1130" i="27" s="1"/>
  <c r="N1130" i="27" s="1"/>
  <c r="I1129" i="27"/>
  <c r="M1129" i="27" s="1"/>
  <c r="N1129" i="27" s="1"/>
  <c r="I1128" i="27"/>
  <c r="M1128" i="27" s="1"/>
  <c r="N1128" i="27" s="1"/>
  <c r="N1138" i="27" s="1"/>
  <c r="I1127" i="27"/>
  <c r="H1126" i="27"/>
  <c r="E1126" i="27"/>
  <c r="I1125" i="27"/>
  <c r="M1125" i="27" s="1"/>
  <c r="N1125" i="27" s="1"/>
  <c r="I1124" i="27"/>
  <c r="M1124" i="27" s="1"/>
  <c r="N1124" i="27" s="1"/>
  <c r="I1123" i="27"/>
  <c r="M1123" i="27" s="1"/>
  <c r="N1123" i="27" s="1"/>
  <c r="I1122" i="27"/>
  <c r="I1121" i="27"/>
  <c r="M1121" i="27" s="1"/>
  <c r="N1121" i="27" s="1"/>
  <c r="I1120" i="27"/>
  <c r="I1119" i="27"/>
  <c r="M1119" i="27" s="1"/>
  <c r="N1119" i="27" s="1"/>
  <c r="I1118" i="27"/>
  <c r="M1118" i="27" s="1"/>
  <c r="N1118" i="27" s="1"/>
  <c r="I1117" i="27"/>
  <c r="M1117" i="27" s="1"/>
  <c r="N1117" i="27" s="1"/>
  <c r="I1116" i="27"/>
  <c r="M1116" i="27" s="1"/>
  <c r="N1116" i="27" s="1"/>
  <c r="N1126" i="27" s="1"/>
  <c r="I1115" i="27"/>
  <c r="H1114" i="27"/>
  <c r="E1114" i="27"/>
  <c r="I1113" i="27"/>
  <c r="I1112" i="27"/>
  <c r="M1112" i="27" s="1"/>
  <c r="N1112" i="27" s="1"/>
  <c r="I1111" i="27"/>
  <c r="M1111" i="27" s="1"/>
  <c r="N1111" i="27" s="1"/>
  <c r="I1110" i="27"/>
  <c r="M1110" i="27" s="1"/>
  <c r="N1110" i="27" s="1"/>
  <c r="I1109" i="27"/>
  <c r="M1109" i="27" s="1"/>
  <c r="N1109" i="27" s="1"/>
  <c r="I1108" i="27"/>
  <c r="M1108" i="27" s="1"/>
  <c r="N1108" i="27" s="1"/>
  <c r="I1107" i="27"/>
  <c r="M1107" i="27" s="1"/>
  <c r="N1107" i="27" s="1"/>
  <c r="I1106" i="27"/>
  <c r="I1105" i="27"/>
  <c r="M1105" i="27" s="1"/>
  <c r="N1105" i="27" s="1"/>
  <c r="I1104" i="27"/>
  <c r="I1103" i="27"/>
  <c r="H1102" i="27"/>
  <c r="E1102" i="27"/>
  <c r="I1101" i="27"/>
  <c r="M1101" i="27" s="1"/>
  <c r="N1101" i="27" s="1"/>
  <c r="I1100" i="27"/>
  <c r="I1099" i="27"/>
  <c r="M1099" i="27" s="1"/>
  <c r="N1099" i="27" s="1"/>
  <c r="I1098" i="27"/>
  <c r="I1097" i="27"/>
  <c r="M1097" i="27" s="1"/>
  <c r="N1097" i="27" s="1"/>
  <c r="I1096" i="27"/>
  <c r="I1095" i="27"/>
  <c r="M1095" i="27" s="1"/>
  <c r="N1095" i="27" s="1"/>
  <c r="I1094" i="27"/>
  <c r="I1093" i="27"/>
  <c r="M1093" i="27" s="1"/>
  <c r="N1093" i="27" s="1"/>
  <c r="I1092" i="27"/>
  <c r="I1091" i="27"/>
  <c r="H1090" i="27"/>
  <c r="E1090" i="27"/>
  <c r="I1089" i="27"/>
  <c r="M1089" i="27" s="1"/>
  <c r="N1089" i="27" s="1"/>
  <c r="I1088" i="27"/>
  <c r="M1088" i="27" s="1"/>
  <c r="N1088" i="27" s="1"/>
  <c r="I1087" i="27"/>
  <c r="I1086" i="27"/>
  <c r="I1085" i="27"/>
  <c r="M1085" i="27" s="1"/>
  <c r="N1085" i="27" s="1"/>
  <c r="I1084" i="27"/>
  <c r="M1084" i="27" s="1"/>
  <c r="N1084" i="27" s="1"/>
  <c r="I1083" i="27"/>
  <c r="I1082" i="27"/>
  <c r="M1082" i="27" s="1"/>
  <c r="N1082" i="27" s="1"/>
  <c r="I1081" i="27"/>
  <c r="M1081" i="27" s="1"/>
  <c r="N1081" i="27" s="1"/>
  <c r="I1080" i="27"/>
  <c r="M1080" i="27" s="1"/>
  <c r="N1080" i="27" s="1"/>
  <c r="N1090" i="27" s="1"/>
  <c r="I1079" i="27"/>
  <c r="H1078" i="27"/>
  <c r="E1078" i="27"/>
  <c r="I1077" i="27"/>
  <c r="M1077" i="27" s="1"/>
  <c r="N1077" i="27" s="1"/>
  <c r="I1076" i="27"/>
  <c r="M1076" i="27" s="1"/>
  <c r="N1076" i="27" s="1"/>
  <c r="I1075" i="27"/>
  <c r="M1075" i="27" s="1"/>
  <c r="N1075" i="27" s="1"/>
  <c r="I1074" i="27"/>
  <c r="M1074" i="27" s="1"/>
  <c r="N1074" i="27" s="1"/>
  <c r="J1073" i="27"/>
  <c r="I1073" i="27"/>
  <c r="M1073" i="27" s="1"/>
  <c r="N1073" i="27" s="1"/>
  <c r="I1072" i="27"/>
  <c r="M1072" i="27" s="1"/>
  <c r="N1072" i="27" s="1"/>
  <c r="I1071" i="27"/>
  <c r="M1071" i="27" s="1"/>
  <c r="N1071" i="27" s="1"/>
  <c r="I1070" i="27"/>
  <c r="I1069" i="27"/>
  <c r="I1068" i="27"/>
  <c r="M1068" i="27" s="1"/>
  <c r="N1068" i="27" s="1"/>
  <c r="N1078" i="27" s="1"/>
  <c r="I1067" i="27"/>
  <c r="H1066" i="27"/>
  <c r="E1066" i="27"/>
  <c r="I1065" i="27"/>
  <c r="M1065" i="27" s="1"/>
  <c r="N1065" i="27" s="1"/>
  <c r="I1064" i="27"/>
  <c r="M1064" i="27" s="1"/>
  <c r="N1064" i="27" s="1"/>
  <c r="I1063" i="27"/>
  <c r="I1062" i="27"/>
  <c r="M1062" i="27" s="1"/>
  <c r="N1062" i="27" s="1"/>
  <c r="I1061" i="27"/>
  <c r="M1061" i="27" s="1"/>
  <c r="N1061" i="27" s="1"/>
  <c r="I1060" i="27"/>
  <c r="I1059" i="27"/>
  <c r="M1059" i="27" s="1"/>
  <c r="N1059" i="27" s="1"/>
  <c r="I1058" i="27"/>
  <c r="M1058" i="27" s="1"/>
  <c r="N1058" i="27" s="1"/>
  <c r="I1057" i="27"/>
  <c r="M1057" i="27" s="1"/>
  <c r="N1057" i="27" s="1"/>
  <c r="I1056" i="27"/>
  <c r="M1056" i="27" s="1"/>
  <c r="N1056" i="27" s="1"/>
  <c r="N1066" i="27" s="1"/>
  <c r="I1055" i="27"/>
  <c r="H1054" i="27"/>
  <c r="E1054" i="27"/>
  <c r="I1053" i="27"/>
  <c r="M1053" i="27" s="1"/>
  <c r="N1053" i="27" s="1"/>
  <c r="I1052" i="27"/>
  <c r="I1051" i="27"/>
  <c r="M1051" i="27" s="1"/>
  <c r="N1051" i="27" s="1"/>
  <c r="I1050" i="27"/>
  <c r="I1049" i="27"/>
  <c r="M1049" i="27" s="1"/>
  <c r="N1049" i="27" s="1"/>
  <c r="I1048" i="27"/>
  <c r="I1047" i="27"/>
  <c r="M1047" i="27" s="1"/>
  <c r="N1047" i="27" s="1"/>
  <c r="I1046" i="27"/>
  <c r="I1045" i="27"/>
  <c r="M1045" i="27" s="1"/>
  <c r="N1045" i="27" s="1"/>
  <c r="I1044" i="27"/>
  <c r="I1043" i="27"/>
  <c r="H1042" i="27"/>
  <c r="E1042" i="27"/>
  <c r="I1041" i="27"/>
  <c r="I1040" i="27"/>
  <c r="M1040" i="27" s="1"/>
  <c r="N1040" i="27" s="1"/>
  <c r="I1039" i="27"/>
  <c r="M1039" i="27" s="1"/>
  <c r="N1039" i="27" s="1"/>
  <c r="I1038" i="27"/>
  <c r="M1038" i="27" s="1"/>
  <c r="N1038" i="27" s="1"/>
  <c r="I1037" i="27"/>
  <c r="M1037" i="27" s="1"/>
  <c r="N1037" i="27" s="1"/>
  <c r="I1036" i="27"/>
  <c r="M1036" i="27" s="1"/>
  <c r="N1036" i="27" s="1"/>
  <c r="I1035" i="27"/>
  <c r="M1035" i="27" s="1"/>
  <c r="N1035" i="27" s="1"/>
  <c r="I1034" i="27"/>
  <c r="M1034" i="27" s="1"/>
  <c r="N1034" i="27" s="1"/>
  <c r="I1033" i="27"/>
  <c r="M1033" i="27" s="1"/>
  <c r="N1033" i="27" s="1"/>
  <c r="I1032" i="27"/>
  <c r="M1032" i="27" s="1"/>
  <c r="N1032" i="27" s="1"/>
  <c r="N1042" i="27" s="1"/>
  <c r="I1031" i="27"/>
  <c r="H1030" i="27"/>
  <c r="E1030" i="27"/>
  <c r="I1029" i="27"/>
  <c r="M1029" i="27" s="1"/>
  <c r="N1029" i="27" s="1"/>
  <c r="I1028" i="27"/>
  <c r="M1028" i="27" s="1"/>
  <c r="N1028" i="27" s="1"/>
  <c r="I1027" i="27"/>
  <c r="M1027" i="27" s="1"/>
  <c r="N1027" i="27" s="1"/>
  <c r="I1026" i="27"/>
  <c r="M1026" i="27" s="1"/>
  <c r="N1026" i="27" s="1"/>
  <c r="I1025" i="27"/>
  <c r="M1025" i="27" s="1"/>
  <c r="N1025" i="27" s="1"/>
  <c r="I1024" i="27"/>
  <c r="M1024" i="27" s="1"/>
  <c r="N1024" i="27" s="1"/>
  <c r="I1023" i="27"/>
  <c r="M1023" i="27" s="1"/>
  <c r="N1023" i="27" s="1"/>
  <c r="I1022" i="27"/>
  <c r="M1022" i="27" s="1"/>
  <c r="N1022" i="27" s="1"/>
  <c r="I1021" i="27"/>
  <c r="M1021" i="27" s="1"/>
  <c r="N1021" i="27" s="1"/>
  <c r="I1020" i="27"/>
  <c r="M1020" i="27" s="1"/>
  <c r="N1020" i="27" s="1"/>
  <c r="N1030" i="27" s="1"/>
  <c r="I1019" i="27"/>
  <c r="H1018" i="27"/>
  <c r="E1018" i="27"/>
  <c r="I1017" i="27"/>
  <c r="M1017" i="27" s="1"/>
  <c r="N1017" i="27" s="1"/>
  <c r="J1016" i="27"/>
  <c r="I1016" i="27"/>
  <c r="M1016" i="27" s="1"/>
  <c r="N1016" i="27" s="1"/>
  <c r="I1015" i="27"/>
  <c r="I1014" i="27"/>
  <c r="M1014" i="27" s="1"/>
  <c r="N1014" i="27" s="1"/>
  <c r="I1013" i="27"/>
  <c r="I1012" i="27"/>
  <c r="M1012" i="27" s="1"/>
  <c r="N1012" i="27" s="1"/>
  <c r="I1011" i="27"/>
  <c r="I1010" i="27"/>
  <c r="M1010" i="27" s="1"/>
  <c r="N1010" i="27" s="1"/>
  <c r="I1009" i="27"/>
  <c r="M1009" i="27" s="1"/>
  <c r="N1009" i="27" s="1"/>
  <c r="I1008" i="27"/>
  <c r="M1008" i="27" s="1"/>
  <c r="N1008" i="27" s="1"/>
  <c r="N1018" i="27" s="1"/>
  <c r="I1007" i="27"/>
  <c r="H1006" i="27"/>
  <c r="E1006" i="27"/>
  <c r="I1005" i="27"/>
  <c r="M1005" i="27" s="1"/>
  <c r="N1005" i="27" s="1"/>
  <c r="I1004" i="27"/>
  <c r="M1004" i="27" s="1"/>
  <c r="N1004" i="27" s="1"/>
  <c r="I1003" i="27"/>
  <c r="M1003" i="27" s="1"/>
  <c r="N1003" i="27" s="1"/>
  <c r="I1002" i="27"/>
  <c r="I1001" i="27"/>
  <c r="M1001" i="27" s="1"/>
  <c r="N1001" i="27" s="1"/>
  <c r="I1000" i="27"/>
  <c r="I999" i="27"/>
  <c r="M999" i="27" s="1"/>
  <c r="N999" i="27" s="1"/>
  <c r="I998" i="27"/>
  <c r="I997" i="27"/>
  <c r="M997" i="27" s="1"/>
  <c r="N997" i="27" s="1"/>
  <c r="I996" i="27"/>
  <c r="I995" i="27"/>
  <c r="H994" i="27"/>
  <c r="E994" i="27"/>
  <c r="I993" i="27"/>
  <c r="I992" i="27"/>
  <c r="M992" i="27" s="1"/>
  <c r="N992" i="27" s="1"/>
  <c r="I991" i="27"/>
  <c r="I990" i="27"/>
  <c r="M990" i="27" s="1"/>
  <c r="N990" i="27" s="1"/>
  <c r="I989" i="27"/>
  <c r="I988" i="27"/>
  <c r="M988" i="27" s="1"/>
  <c r="N988" i="27" s="1"/>
  <c r="I987" i="27"/>
  <c r="I986" i="27"/>
  <c r="M986" i="27" s="1"/>
  <c r="N986" i="27" s="1"/>
  <c r="I985" i="27"/>
  <c r="I984" i="27"/>
  <c r="M984" i="27" s="1"/>
  <c r="N984" i="27" s="1"/>
  <c r="N994" i="27" s="1"/>
  <c r="I983" i="27"/>
  <c r="H982" i="27"/>
  <c r="E982" i="27"/>
  <c r="I981" i="27"/>
  <c r="I980" i="27"/>
  <c r="M980" i="27" s="1"/>
  <c r="N980" i="27" s="1"/>
  <c r="I979" i="27"/>
  <c r="M979" i="27" s="1"/>
  <c r="N979" i="27" s="1"/>
  <c r="I978" i="27"/>
  <c r="M978" i="27" s="1"/>
  <c r="N978" i="27" s="1"/>
  <c r="I977" i="27"/>
  <c r="M977" i="27" s="1"/>
  <c r="N977" i="27" s="1"/>
  <c r="I976" i="27"/>
  <c r="M976" i="27" s="1"/>
  <c r="N976" i="27" s="1"/>
  <c r="I975" i="27"/>
  <c r="M975" i="27" s="1"/>
  <c r="N975" i="27" s="1"/>
  <c r="I974" i="27"/>
  <c r="M974" i="27" s="1"/>
  <c r="N974" i="27" s="1"/>
  <c r="I973" i="27"/>
  <c r="M973" i="27" s="1"/>
  <c r="N973" i="27" s="1"/>
  <c r="I972" i="27"/>
  <c r="M972" i="27" s="1"/>
  <c r="N972" i="27" s="1"/>
  <c r="N982" i="27" s="1"/>
  <c r="I971" i="27"/>
  <c r="H970" i="27"/>
  <c r="E970" i="27"/>
  <c r="I969" i="27"/>
  <c r="M969" i="27" s="1"/>
  <c r="N969" i="27" s="1"/>
  <c r="I968" i="27"/>
  <c r="I967" i="27"/>
  <c r="M967" i="27" s="1"/>
  <c r="N967" i="27" s="1"/>
  <c r="I966" i="27"/>
  <c r="M966" i="27" s="1"/>
  <c r="N966" i="27" s="1"/>
  <c r="I965" i="27"/>
  <c r="M965" i="27" s="1"/>
  <c r="N965" i="27" s="1"/>
  <c r="I964" i="27"/>
  <c r="M964" i="27" s="1"/>
  <c r="N964" i="27" s="1"/>
  <c r="I963" i="27"/>
  <c r="M963" i="27" s="1"/>
  <c r="N963" i="27" s="1"/>
  <c r="I962" i="27"/>
  <c r="M962" i="27" s="1"/>
  <c r="N962" i="27" s="1"/>
  <c r="I961" i="27"/>
  <c r="M961" i="27" s="1"/>
  <c r="N961" i="27" s="1"/>
  <c r="I960" i="27"/>
  <c r="M960" i="27" s="1"/>
  <c r="N960" i="27" s="1"/>
  <c r="N970" i="27" s="1"/>
  <c r="I959" i="27"/>
  <c r="H958" i="27"/>
  <c r="E958" i="27"/>
  <c r="I957" i="27"/>
  <c r="M957" i="27" s="1"/>
  <c r="N957" i="27" s="1"/>
  <c r="I956" i="27"/>
  <c r="M956" i="27" s="1"/>
  <c r="N956" i="27" s="1"/>
  <c r="I955" i="27"/>
  <c r="M955" i="27" s="1"/>
  <c r="N955" i="27" s="1"/>
  <c r="I954" i="27"/>
  <c r="M954" i="27" s="1"/>
  <c r="N954" i="27" s="1"/>
  <c r="I953" i="27"/>
  <c r="M953" i="27" s="1"/>
  <c r="N953" i="27" s="1"/>
  <c r="I952" i="27"/>
  <c r="M952" i="27" s="1"/>
  <c r="N952" i="27" s="1"/>
  <c r="I951" i="27"/>
  <c r="M951" i="27" s="1"/>
  <c r="N951" i="27" s="1"/>
  <c r="I950" i="27"/>
  <c r="M950" i="27" s="1"/>
  <c r="N950" i="27" s="1"/>
  <c r="I949" i="27"/>
  <c r="M949" i="27" s="1"/>
  <c r="N949" i="27" s="1"/>
  <c r="I948" i="27"/>
  <c r="M948" i="27" s="1"/>
  <c r="N948" i="27" s="1"/>
  <c r="N958" i="27" s="1"/>
  <c r="I947" i="27"/>
  <c r="H946" i="27"/>
  <c r="E946" i="27"/>
  <c r="I945" i="27"/>
  <c r="M945" i="27" s="1"/>
  <c r="N945" i="27" s="1"/>
  <c r="I944" i="27"/>
  <c r="I943" i="27"/>
  <c r="M943" i="27" s="1"/>
  <c r="N943" i="27" s="1"/>
  <c r="I942" i="27"/>
  <c r="I941" i="27"/>
  <c r="M941" i="27" s="1"/>
  <c r="N941" i="27" s="1"/>
  <c r="I940" i="27"/>
  <c r="I939" i="27"/>
  <c r="M939" i="27" s="1"/>
  <c r="N939" i="27" s="1"/>
  <c r="I938" i="27"/>
  <c r="I937" i="27"/>
  <c r="M937" i="27" s="1"/>
  <c r="N937" i="27" s="1"/>
  <c r="I936" i="27"/>
  <c r="I935" i="27"/>
  <c r="H934" i="27"/>
  <c r="E934" i="27"/>
  <c r="I933" i="27"/>
  <c r="I932" i="27"/>
  <c r="M932" i="27" s="1"/>
  <c r="N932" i="27" s="1"/>
  <c r="I931" i="27"/>
  <c r="M931" i="27" s="1"/>
  <c r="N931" i="27" s="1"/>
  <c r="I930" i="27"/>
  <c r="M930" i="27" s="1"/>
  <c r="N930" i="27" s="1"/>
  <c r="I929" i="27"/>
  <c r="M929" i="27" s="1"/>
  <c r="N929" i="27" s="1"/>
  <c r="I928" i="27"/>
  <c r="M928" i="27" s="1"/>
  <c r="N928" i="27" s="1"/>
  <c r="I927" i="27"/>
  <c r="M927" i="27" s="1"/>
  <c r="N927" i="27" s="1"/>
  <c r="I926" i="27"/>
  <c r="M926" i="27" s="1"/>
  <c r="N926" i="27" s="1"/>
  <c r="I925" i="27"/>
  <c r="M925" i="27" s="1"/>
  <c r="N925" i="27" s="1"/>
  <c r="I924" i="27"/>
  <c r="M924" i="27" s="1"/>
  <c r="N924" i="27" s="1"/>
  <c r="N934" i="27" s="1"/>
  <c r="I923" i="27"/>
  <c r="M991" i="27" l="1"/>
  <c r="N991" i="27" s="1"/>
  <c r="M1002" i="27"/>
  <c r="N1002" i="27" s="1"/>
  <c r="L1016" i="27"/>
  <c r="K1016" i="27"/>
  <c r="Q1016" i="27"/>
  <c r="N1052" i="27"/>
  <c r="M1052" i="27"/>
  <c r="J1070" i="27"/>
  <c r="M1070" i="27"/>
  <c r="N1070" i="27" s="1"/>
  <c r="N1083" i="27"/>
  <c r="M1083" i="27"/>
  <c r="J1113" i="27"/>
  <c r="M1113" i="27"/>
  <c r="N1113" i="27" s="1"/>
  <c r="M1135" i="27"/>
  <c r="N1135" i="27" s="1"/>
  <c r="M1168" i="27"/>
  <c r="N1168" i="27" s="1"/>
  <c r="N1183" i="27"/>
  <c r="M1183" i="27"/>
  <c r="J1194" i="27"/>
  <c r="M1194" i="27"/>
  <c r="N1194" i="27" s="1"/>
  <c r="M1216" i="27"/>
  <c r="N1216" i="27" s="1"/>
  <c r="M989" i="27"/>
  <c r="N989" i="27"/>
  <c r="M996" i="27"/>
  <c r="N996" i="27" s="1"/>
  <c r="N1006" i="27" s="1"/>
  <c r="J1011" i="27"/>
  <c r="M1011" i="27"/>
  <c r="N1011" i="27" s="1"/>
  <c r="J1050" i="27"/>
  <c r="N1050" i="27"/>
  <c r="M1050" i="27"/>
  <c r="M1096" i="27"/>
  <c r="N1096" i="27" s="1"/>
  <c r="M1100" i="27"/>
  <c r="N1100" i="27" s="1"/>
  <c r="M938" i="27"/>
  <c r="N938" i="27" s="1"/>
  <c r="M942" i="27"/>
  <c r="N942" i="27" s="1"/>
  <c r="J968" i="27"/>
  <c r="M968" i="27"/>
  <c r="N968" i="27" s="1"/>
  <c r="J1041" i="27"/>
  <c r="M1041" i="27"/>
  <c r="N1041" i="27" s="1"/>
  <c r="M1044" i="27"/>
  <c r="N1044" i="27" s="1"/>
  <c r="N1054" i="27" s="1"/>
  <c r="J1047" i="27"/>
  <c r="J1069" i="27"/>
  <c r="M1069" i="27"/>
  <c r="N1069" i="27" s="1"/>
  <c r="J1082" i="27"/>
  <c r="J1086" i="27"/>
  <c r="M1086" i="27"/>
  <c r="N1086" i="27" s="1"/>
  <c r="J1104" i="27"/>
  <c r="M1104" i="27"/>
  <c r="N1104" i="27" s="1"/>
  <c r="N1114" i="27" s="1"/>
  <c r="J1193" i="27"/>
  <c r="M1193" i="27"/>
  <c r="N1193" i="27" s="1"/>
  <c r="J1197" i="27"/>
  <c r="M1197" i="27"/>
  <c r="N1197" i="27" s="1"/>
  <c r="M987" i="27"/>
  <c r="N987" i="27" s="1"/>
  <c r="M1013" i="27"/>
  <c r="N1013" i="27" s="1"/>
  <c r="J1048" i="27"/>
  <c r="M1048" i="27"/>
  <c r="N1048" i="27" s="1"/>
  <c r="M1063" i="27"/>
  <c r="N1063" i="27"/>
  <c r="M1094" i="27"/>
  <c r="N1094" i="27"/>
  <c r="M1098" i="27"/>
  <c r="N1098" i="27" s="1"/>
  <c r="M1164" i="27"/>
  <c r="N1164" i="27" s="1"/>
  <c r="N1174" i="27" s="1"/>
  <c r="M1172" i="27"/>
  <c r="N1172" i="27" s="1"/>
  <c r="M1220" i="27"/>
  <c r="N1220" i="27"/>
  <c r="J933" i="27"/>
  <c r="M933" i="27"/>
  <c r="N933" i="27" s="1"/>
  <c r="J936" i="27"/>
  <c r="M936" i="27"/>
  <c r="N936" i="27" s="1"/>
  <c r="N946" i="27" s="1"/>
  <c r="J940" i="27"/>
  <c r="M940" i="27"/>
  <c r="N940" i="27" s="1"/>
  <c r="J944" i="27"/>
  <c r="M944" i="27"/>
  <c r="N944" i="27" s="1"/>
  <c r="J981" i="27"/>
  <c r="M981" i="27"/>
  <c r="N981" i="27" s="1"/>
  <c r="M1046" i="27"/>
  <c r="N1046" i="27" s="1"/>
  <c r="J1060" i="27"/>
  <c r="M1060" i="27"/>
  <c r="N1060" i="27" s="1"/>
  <c r="J1106" i="27"/>
  <c r="M1106" i="27"/>
  <c r="N1106" i="27" s="1"/>
  <c r="J1147" i="27"/>
  <c r="M1147" i="27"/>
  <c r="N1147" i="27" s="1"/>
  <c r="J1169" i="27"/>
  <c r="M1169" i="27"/>
  <c r="N1169" i="27" s="1"/>
  <c r="M998" i="27"/>
  <c r="N998" i="27"/>
  <c r="L1073" i="27"/>
  <c r="K1073" i="27"/>
  <c r="Q1073" i="27"/>
  <c r="J1087" i="27"/>
  <c r="M1087" i="27"/>
  <c r="N1087" i="27" s="1"/>
  <c r="J1120" i="27"/>
  <c r="M1120" i="27"/>
  <c r="N1120" i="27" s="1"/>
  <c r="M1212" i="27"/>
  <c r="N1212" i="27" s="1"/>
  <c r="N1222" i="27" s="1"/>
  <c r="M985" i="27"/>
  <c r="N985" i="27" s="1"/>
  <c r="J993" i="27"/>
  <c r="M993" i="27"/>
  <c r="N993" i="27" s="1"/>
  <c r="M1000" i="27"/>
  <c r="N1000" i="27" s="1"/>
  <c r="N1015" i="27"/>
  <c r="M1015" i="27"/>
  <c r="N1092" i="27"/>
  <c r="N1102" i="27" s="1"/>
  <c r="M1092" i="27"/>
  <c r="N1122" i="27"/>
  <c r="M1122" i="27"/>
  <c r="J1148" i="27"/>
  <c r="M1148" i="27"/>
  <c r="N1148" i="27" s="1"/>
  <c r="J1166" i="27"/>
  <c r="M1166" i="27"/>
  <c r="N1166" i="27"/>
  <c r="M1170" i="27"/>
  <c r="N1170" i="27" s="1"/>
  <c r="J1203" i="27"/>
  <c r="N1203" i="27"/>
  <c r="M1203" i="27"/>
  <c r="N1214" i="27"/>
  <c r="M1214" i="27"/>
  <c r="N1218" i="27"/>
  <c r="M1218" i="27"/>
  <c r="J1053" i="27"/>
  <c r="J1012" i="27"/>
  <c r="J1221" i="27"/>
  <c r="J1049" i="27"/>
  <c r="J1083" i="27"/>
  <c r="J1101" i="27"/>
  <c r="J1207" i="27"/>
  <c r="J1171" i="27"/>
  <c r="J1064" i="27"/>
  <c r="J1196" i="27"/>
  <c r="J996" i="27"/>
  <c r="J1045" i="27"/>
  <c r="J1051" i="27"/>
  <c r="J1077" i="27"/>
  <c r="J1158" i="27"/>
  <c r="E14" i="27"/>
  <c r="J1084" i="27"/>
  <c r="J1133" i="27"/>
  <c r="J1109" i="27"/>
  <c r="J1015" i="27"/>
  <c r="J1008" i="27"/>
  <c r="J1010" i="27"/>
  <c r="I1018" i="27"/>
  <c r="J1046" i="27"/>
  <c r="J1057" i="27"/>
  <c r="J1088" i="27"/>
  <c r="J1105" i="27"/>
  <c r="J1119" i="27"/>
  <c r="J967" i="27"/>
  <c r="I970" i="27"/>
  <c r="J1013" i="27"/>
  <c r="J961" i="27"/>
  <c r="J964" i="27"/>
  <c r="J965" i="27"/>
  <c r="J969" i="27"/>
  <c r="J1017" i="27"/>
  <c r="J960" i="27"/>
  <c r="J966" i="27"/>
  <c r="J939" i="27"/>
  <c r="J943" i="27"/>
  <c r="J949" i="27"/>
  <c r="J953" i="27"/>
  <c r="J957" i="27"/>
  <c r="J962" i="27"/>
  <c r="J963" i="27"/>
  <c r="J1009" i="27"/>
  <c r="J1014" i="27"/>
  <c r="I1030" i="27"/>
  <c r="J1029" i="27"/>
  <c r="J1052" i="27"/>
  <c r="J1130" i="27"/>
  <c r="I1090" i="27"/>
  <c r="J1154" i="27"/>
  <c r="J1205" i="27"/>
  <c r="J1206" i="27"/>
  <c r="J1062" i="27"/>
  <c r="J1080" i="27"/>
  <c r="J1081" i="27"/>
  <c r="J1085" i="27"/>
  <c r="J1089" i="27"/>
  <c r="J1110" i="27"/>
  <c r="I1162" i="27"/>
  <c r="J1170" i="27"/>
  <c r="J1123" i="27"/>
  <c r="J1129" i="27"/>
  <c r="J1134" i="27"/>
  <c r="J1152" i="27"/>
  <c r="J1165" i="27"/>
  <c r="J1173" i="27"/>
  <c r="J1188" i="27"/>
  <c r="J1200" i="27"/>
  <c r="J1204" i="27"/>
  <c r="J1128" i="27"/>
  <c r="J1131" i="27"/>
  <c r="J1132" i="27"/>
  <c r="J1135" i="27"/>
  <c r="J1136" i="27"/>
  <c r="J1137" i="27"/>
  <c r="I1138" i="27"/>
  <c r="J1164" i="27"/>
  <c r="J1167" i="27"/>
  <c r="J1168" i="27"/>
  <c r="J1172" i="27"/>
  <c r="I1174" i="27"/>
  <c r="J1190" i="27"/>
  <c r="J1192" i="27"/>
  <c r="J1201" i="27"/>
  <c r="J1202" i="27"/>
  <c r="J1208" i="27"/>
  <c r="J1209" i="27"/>
  <c r="I1210" i="27"/>
  <c r="J925" i="27"/>
  <c r="J927" i="27"/>
  <c r="J929" i="27"/>
  <c r="J931" i="27"/>
  <c r="I946" i="27"/>
  <c r="I982" i="27"/>
  <c r="J972" i="27"/>
  <c r="I994" i="27"/>
  <c r="J984" i="27"/>
  <c r="J988" i="27"/>
  <c r="J992" i="27"/>
  <c r="J1034" i="27"/>
  <c r="J1038" i="27"/>
  <c r="J1216" i="27"/>
  <c r="J938" i="27"/>
  <c r="J942" i="27"/>
  <c r="J948" i="27"/>
  <c r="J950" i="27"/>
  <c r="J954" i="27"/>
  <c r="J985" i="27"/>
  <c r="J989" i="27"/>
  <c r="J1035" i="27"/>
  <c r="J1039" i="27"/>
  <c r="I1054" i="27"/>
  <c r="J1075" i="27"/>
  <c r="J1111" i="27"/>
  <c r="J1121" i="27"/>
  <c r="J1181" i="27"/>
  <c r="I934" i="27"/>
  <c r="J924" i="27"/>
  <c r="J926" i="27"/>
  <c r="J928" i="27"/>
  <c r="J930" i="27"/>
  <c r="J932" i="27"/>
  <c r="J937" i="27"/>
  <c r="J941" i="27"/>
  <c r="J945" i="27"/>
  <c r="J951" i="27"/>
  <c r="J955" i="27"/>
  <c r="I958" i="27"/>
  <c r="J986" i="27"/>
  <c r="J990" i="27"/>
  <c r="J997" i="27"/>
  <c r="J998" i="27"/>
  <c r="J999" i="27"/>
  <c r="J1000" i="27"/>
  <c r="J1001" i="27"/>
  <c r="J1002" i="27"/>
  <c r="J1003" i="27"/>
  <c r="J1004" i="27"/>
  <c r="J1005" i="27"/>
  <c r="I1006" i="27"/>
  <c r="I1042" i="27"/>
  <c r="J1032" i="27"/>
  <c r="J1036" i="27"/>
  <c r="J1040" i="27"/>
  <c r="J1044" i="27"/>
  <c r="I1066" i="27"/>
  <c r="J1058" i="27"/>
  <c r="J1061" i="27"/>
  <c r="J1063" i="27"/>
  <c r="I1078" i="27"/>
  <c r="J1068" i="27"/>
  <c r="J1096" i="27"/>
  <c r="J1100" i="27"/>
  <c r="J1112" i="27"/>
  <c r="J1149" i="27"/>
  <c r="J952" i="27"/>
  <c r="J956" i="27"/>
  <c r="J987" i="27"/>
  <c r="J991" i="27"/>
  <c r="J1033" i="27"/>
  <c r="J1037" i="27"/>
  <c r="J1056" i="27"/>
  <c r="J1065" i="27"/>
  <c r="J1071" i="27"/>
  <c r="J1107" i="27"/>
  <c r="J1108" i="27"/>
  <c r="J1125" i="27"/>
  <c r="I1126" i="27"/>
  <c r="J1185" i="27"/>
  <c r="I1102" i="27"/>
  <c r="J1092" i="27"/>
  <c r="J1117" i="27"/>
  <c r="J1146" i="27"/>
  <c r="J1155" i="27"/>
  <c r="J973" i="27"/>
  <c r="J974" i="27"/>
  <c r="J975" i="27"/>
  <c r="J976" i="27"/>
  <c r="J977" i="27"/>
  <c r="J978" i="27"/>
  <c r="J979" i="27"/>
  <c r="J980" i="27"/>
  <c r="J1020" i="27"/>
  <c r="J1021" i="27"/>
  <c r="J1022" i="27"/>
  <c r="J1023" i="27"/>
  <c r="J1024" i="27"/>
  <c r="J1025" i="27"/>
  <c r="J1026" i="27"/>
  <c r="J1027" i="27"/>
  <c r="J1028" i="27"/>
  <c r="J1059" i="27"/>
  <c r="J1074" i="27"/>
  <c r="J1094" i="27"/>
  <c r="J1098" i="27"/>
  <c r="I1114" i="27"/>
  <c r="J1124" i="27"/>
  <c r="I1150" i="27"/>
  <c r="J1140" i="27"/>
  <c r="J1141" i="27"/>
  <c r="J1159" i="27"/>
  <c r="J1093" i="27"/>
  <c r="J1095" i="27"/>
  <c r="J1097" i="27"/>
  <c r="J1099" i="27"/>
  <c r="J1144" i="27"/>
  <c r="J1153" i="27"/>
  <c r="J1156" i="27"/>
  <c r="J1072" i="27"/>
  <c r="J1076" i="27"/>
  <c r="J1116" i="27"/>
  <c r="J1118" i="27"/>
  <c r="J1122" i="27"/>
  <c r="J1142" i="27"/>
  <c r="J1157" i="27"/>
  <c r="J1160" i="27"/>
  <c r="J1177" i="27"/>
  <c r="J1189" i="27"/>
  <c r="J1191" i="27"/>
  <c r="J1195" i="27"/>
  <c r="I1222" i="27"/>
  <c r="J1212" i="27"/>
  <c r="J1143" i="27"/>
  <c r="J1145" i="27"/>
  <c r="J1179" i="27"/>
  <c r="J1183" i="27"/>
  <c r="J1220" i="27"/>
  <c r="J1161" i="27"/>
  <c r="I1186" i="27"/>
  <c r="J1176" i="27"/>
  <c r="J1178" i="27"/>
  <c r="J1180" i="27"/>
  <c r="J1182" i="27"/>
  <c r="J1184" i="27"/>
  <c r="I1198" i="27"/>
  <c r="J1214" i="27"/>
  <c r="J1218" i="27"/>
  <c r="J1213" i="27"/>
  <c r="J1215" i="27"/>
  <c r="J1217" i="27"/>
  <c r="J1219" i="27"/>
  <c r="L1215" i="27" l="1"/>
  <c r="K1215" i="27"/>
  <c r="Q1215" i="27"/>
  <c r="L1178" i="27"/>
  <c r="K1178" i="27"/>
  <c r="Q1178" i="27"/>
  <c r="K1191" i="27"/>
  <c r="L1191" i="27"/>
  <c r="Q1191" i="27"/>
  <c r="L1116" i="27"/>
  <c r="K1116" i="27"/>
  <c r="Q1116" i="27"/>
  <c r="Q1126" i="27" s="1"/>
  <c r="L1095" i="27"/>
  <c r="K1095" i="27"/>
  <c r="Q1095" i="27"/>
  <c r="L1098" i="27"/>
  <c r="Q1098" i="27"/>
  <c r="K1098" i="27"/>
  <c r="K1024" i="27"/>
  <c r="L1024" i="27"/>
  <c r="Q1024" i="27"/>
  <c r="L1020" i="27"/>
  <c r="K1020" i="27"/>
  <c r="Q1020" i="27"/>
  <c r="Q1030" i="27" s="1"/>
  <c r="L977" i="27"/>
  <c r="K977" i="27"/>
  <c r="Q977" i="27"/>
  <c r="K1092" i="27"/>
  <c r="Q1092" i="27"/>
  <c r="Q1102" i="27" s="1"/>
  <c r="L1092" i="27"/>
  <c r="K1125" i="27"/>
  <c r="L1125" i="27"/>
  <c r="K1065" i="27"/>
  <c r="L1065" i="27"/>
  <c r="L991" i="27"/>
  <c r="K991" i="27"/>
  <c r="Q991" i="27"/>
  <c r="L1149" i="27"/>
  <c r="K1149" i="27"/>
  <c r="L1068" i="27"/>
  <c r="Q1068" i="27"/>
  <c r="Q1078" i="27" s="1"/>
  <c r="K1068" i="27"/>
  <c r="L1058" i="27"/>
  <c r="K1058" i="27"/>
  <c r="Q1058" i="27"/>
  <c r="K1036" i="27"/>
  <c r="L1036" i="27"/>
  <c r="Q1036" i="27"/>
  <c r="K1005" i="27"/>
  <c r="L1005" i="27"/>
  <c r="Q1001" i="27"/>
  <c r="L1001" i="27"/>
  <c r="K1001" i="27"/>
  <c r="L997" i="27"/>
  <c r="K997" i="27"/>
  <c r="Q997" i="27"/>
  <c r="K955" i="27"/>
  <c r="L955" i="27"/>
  <c r="Q955" i="27"/>
  <c r="L937" i="27"/>
  <c r="K937" i="27"/>
  <c r="Q937" i="27"/>
  <c r="K926" i="27"/>
  <c r="L926" i="27"/>
  <c r="Q926" i="27"/>
  <c r="L1121" i="27"/>
  <c r="Q1121" i="27"/>
  <c r="K1121" i="27"/>
  <c r="L1039" i="27"/>
  <c r="Q1039" i="27"/>
  <c r="K1039" i="27"/>
  <c r="L954" i="27"/>
  <c r="K954" i="27"/>
  <c r="Q954" i="27"/>
  <c r="L938" i="27"/>
  <c r="K938" i="27"/>
  <c r="Q938" i="27"/>
  <c r="K992" i="27"/>
  <c r="L992" i="27"/>
  <c r="Q992" i="27"/>
  <c r="K972" i="27"/>
  <c r="L972" i="27"/>
  <c r="Q972" i="27"/>
  <c r="Q982" i="27" s="1"/>
  <c r="L929" i="27"/>
  <c r="K929" i="27"/>
  <c r="Q929" i="27"/>
  <c r="L1213" i="27"/>
  <c r="K1213" i="27"/>
  <c r="Q1213" i="27"/>
  <c r="K1184" i="27"/>
  <c r="L1184" i="27"/>
  <c r="Q1184" i="27"/>
  <c r="L1176" i="27"/>
  <c r="K1176" i="27"/>
  <c r="Q1176" i="27"/>
  <c r="Q1186" i="27" s="1"/>
  <c r="L1183" i="27"/>
  <c r="K1183" i="27"/>
  <c r="Q1183" i="27"/>
  <c r="L1212" i="27"/>
  <c r="K1212" i="27"/>
  <c r="Q1212" i="27"/>
  <c r="Q1222" i="27" s="1"/>
  <c r="L1189" i="27"/>
  <c r="K1189" i="27"/>
  <c r="Q1189" i="27"/>
  <c r="Q1142" i="27"/>
  <c r="K1142" i="27"/>
  <c r="L1142" i="27"/>
  <c r="L1076" i="27"/>
  <c r="K1076" i="27"/>
  <c r="Q1076" i="27"/>
  <c r="K1144" i="27"/>
  <c r="L1144" i="27"/>
  <c r="Q1144" i="27"/>
  <c r="L1093" i="27"/>
  <c r="K1093" i="27"/>
  <c r="Q1093" i="27"/>
  <c r="L1094" i="27"/>
  <c r="K1094" i="27"/>
  <c r="Q1094" i="27"/>
  <c r="L1027" i="27"/>
  <c r="K1027" i="27"/>
  <c r="Q1027" i="27"/>
  <c r="L1023" i="27"/>
  <c r="K1023" i="27"/>
  <c r="Q1023" i="27"/>
  <c r="K980" i="27"/>
  <c r="L980" i="27"/>
  <c r="Q980" i="27"/>
  <c r="L976" i="27"/>
  <c r="K976" i="27"/>
  <c r="Q976" i="27"/>
  <c r="K1155" i="27"/>
  <c r="Q1155" i="27"/>
  <c r="L1155" i="27"/>
  <c r="Q1108" i="27"/>
  <c r="L1108" i="27"/>
  <c r="K1108" i="27"/>
  <c r="L1056" i="27"/>
  <c r="K1056" i="27"/>
  <c r="Q1056" i="27"/>
  <c r="Q1066" i="27" s="1"/>
  <c r="L987" i="27"/>
  <c r="K987" i="27"/>
  <c r="Q987" i="27"/>
  <c r="L1112" i="27"/>
  <c r="K1112" i="27"/>
  <c r="Q1112" i="27"/>
  <c r="L1032" i="27"/>
  <c r="K1032" i="27"/>
  <c r="Q1032" i="27"/>
  <c r="Q1042" i="27" s="1"/>
  <c r="L1004" i="27"/>
  <c r="K1004" i="27"/>
  <c r="Q1004" i="27"/>
  <c r="L1000" i="27"/>
  <c r="K1000" i="27"/>
  <c r="Q1000" i="27"/>
  <c r="Q990" i="27"/>
  <c r="L990" i="27"/>
  <c r="K990" i="27"/>
  <c r="L951" i="27"/>
  <c r="K951" i="27"/>
  <c r="Q951" i="27"/>
  <c r="L932" i="27"/>
  <c r="K932" i="27"/>
  <c r="Q932" i="27"/>
  <c r="K924" i="27"/>
  <c r="L924" i="27"/>
  <c r="Q924" i="27"/>
  <c r="Q934" i="27" s="1"/>
  <c r="L1111" i="27"/>
  <c r="K1111" i="27"/>
  <c r="Q1111" i="27"/>
  <c r="L1035" i="27"/>
  <c r="Q1035" i="27"/>
  <c r="K1035" i="27"/>
  <c r="L950" i="27"/>
  <c r="K950" i="27"/>
  <c r="Q950" i="27"/>
  <c r="K1216" i="27"/>
  <c r="L1216" i="27"/>
  <c r="Q1216" i="27"/>
  <c r="K988" i="27"/>
  <c r="Q988" i="27"/>
  <c r="L988" i="27"/>
  <c r="L927" i="27"/>
  <c r="K927" i="27"/>
  <c r="Q927" i="27"/>
  <c r="L1208" i="27"/>
  <c r="K1208" i="27"/>
  <c r="Q1208" i="27"/>
  <c r="K1190" i="27"/>
  <c r="Q1190" i="27"/>
  <c r="L1190" i="27"/>
  <c r="L1167" i="27"/>
  <c r="K1167" i="27"/>
  <c r="Q1167" i="27"/>
  <c r="L1136" i="27"/>
  <c r="K1136" i="27"/>
  <c r="Q1136" i="27"/>
  <c r="K1128" i="27"/>
  <c r="L1128" i="27"/>
  <c r="Q1128" i="27"/>
  <c r="Q1138" i="27" s="1"/>
  <c r="L1173" i="27"/>
  <c r="K1173" i="27"/>
  <c r="L1129" i="27"/>
  <c r="K1129" i="27"/>
  <c r="Q1129" i="27"/>
  <c r="L1110" i="27"/>
  <c r="K1110" i="27"/>
  <c r="Q1110" i="27"/>
  <c r="L1080" i="27"/>
  <c r="K1080" i="27"/>
  <c r="Q1080" i="27"/>
  <c r="Q1090" i="27" s="1"/>
  <c r="L1154" i="27"/>
  <c r="K1154" i="27"/>
  <c r="Q1154" i="27"/>
  <c r="L1029" i="27"/>
  <c r="K1029" i="27"/>
  <c r="L963" i="27"/>
  <c r="K963" i="27"/>
  <c r="Q963" i="27"/>
  <c r="L949" i="27"/>
  <c r="K949" i="27"/>
  <c r="Q949" i="27"/>
  <c r="L960" i="27"/>
  <c r="K960" i="27"/>
  <c r="Q960" i="27"/>
  <c r="Q970" i="27" s="1"/>
  <c r="L964" i="27"/>
  <c r="K964" i="27"/>
  <c r="Q964" i="27"/>
  <c r="L967" i="27"/>
  <c r="K967" i="27"/>
  <c r="Q967" i="27"/>
  <c r="L1057" i="27"/>
  <c r="K1057" i="27"/>
  <c r="Q1057" i="27"/>
  <c r="Q1008" i="27"/>
  <c r="Q1018" i="27" s="1"/>
  <c r="L1008" i="27"/>
  <c r="K1008" i="27"/>
  <c r="L1084" i="27"/>
  <c r="K1084" i="27"/>
  <c r="Q1084" i="27"/>
  <c r="L1077" i="27"/>
  <c r="K1077" i="27"/>
  <c r="L1196" i="27"/>
  <c r="K1196" i="27"/>
  <c r="Q1196" i="27"/>
  <c r="L1101" i="27"/>
  <c r="K1101" i="27"/>
  <c r="L1219" i="27"/>
  <c r="K1219" i="27"/>
  <c r="Q1219" i="27"/>
  <c r="L1218" i="27"/>
  <c r="K1218" i="27"/>
  <c r="Q1218" i="27"/>
  <c r="L1182" i="27"/>
  <c r="Q1182" i="27"/>
  <c r="K1182" i="27"/>
  <c r="K1179" i="27"/>
  <c r="Q1179" i="27"/>
  <c r="L1179" i="27"/>
  <c r="L1177" i="27"/>
  <c r="K1177" i="27"/>
  <c r="Q1177" i="27"/>
  <c r="L1122" i="27"/>
  <c r="K1122" i="27"/>
  <c r="Q1122" i="27"/>
  <c r="L1072" i="27"/>
  <c r="K1072" i="27"/>
  <c r="Q1072" i="27"/>
  <c r="L1099" i="27"/>
  <c r="K1099" i="27"/>
  <c r="Q1099" i="27"/>
  <c r="L1159" i="27"/>
  <c r="K1159" i="27"/>
  <c r="Q1159" i="27"/>
  <c r="L1124" i="27"/>
  <c r="K1124" i="27"/>
  <c r="Q1124" i="27"/>
  <c r="K1074" i="27"/>
  <c r="Q1074" i="27"/>
  <c r="L1074" i="27"/>
  <c r="K1026" i="27"/>
  <c r="L1026" i="27"/>
  <c r="Q1026" i="27"/>
  <c r="K1022" i="27"/>
  <c r="L1022" i="27"/>
  <c r="Q1022" i="27"/>
  <c r="K979" i="27"/>
  <c r="L979" i="27"/>
  <c r="Q979" i="27"/>
  <c r="K975" i="27"/>
  <c r="L975" i="27"/>
  <c r="Q975" i="27"/>
  <c r="K1146" i="27"/>
  <c r="Q1146" i="27"/>
  <c r="L1146" i="27"/>
  <c r="L1185" i="27"/>
  <c r="K1185" i="27"/>
  <c r="L1107" i="27"/>
  <c r="K1107" i="27"/>
  <c r="Q1107" i="27"/>
  <c r="K1037" i="27"/>
  <c r="L1037" i="27"/>
  <c r="Q1037" i="27"/>
  <c r="L956" i="27"/>
  <c r="K956" i="27"/>
  <c r="Q956" i="27"/>
  <c r="L1100" i="27"/>
  <c r="K1100" i="27"/>
  <c r="Q1100" i="27"/>
  <c r="L1063" i="27"/>
  <c r="K1063" i="27"/>
  <c r="Q1063" i="27"/>
  <c r="L1044" i="27"/>
  <c r="K1044" i="27"/>
  <c r="Q1044" i="27"/>
  <c r="Q1054" i="27" s="1"/>
  <c r="K1003" i="27"/>
  <c r="L1003" i="27"/>
  <c r="Q1003" i="27"/>
  <c r="K999" i="27"/>
  <c r="Q999" i="27"/>
  <c r="L999" i="27"/>
  <c r="Q986" i="27"/>
  <c r="K986" i="27"/>
  <c r="L986" i="27"/>
  <c r="L945" i="27"/>
  <c r="K945" i="27"/>
  <c r="Q930" i="27"/>
  <c r="L930" i="27"/>
  <c r="K930" i="27"/>
  <c r="K1075" i="27"/>
  <c r="L1075" i="27"/>
  <c r="Q1075" i="27"/>
  <c r="K989" i="27"/>
  <c r="L989" i="27"/>
  <c r="Q989" i="27"/>
  <c r="L948" i="27"/>
  <c r="K948" i="27"/>
  <c r="Q948" i="27"/>
  <c r="Q958" i="27" s="1"/>
  <c r="L1038" i="27"/>
  <c r="K1038" i="27"/>
  <c r="Q1038" i="27"/>
  <c r="K984" i="27"/>
  <c r="L984" i="27"/>
  <c r="Q984" i="27"/>
  <c r="Q994" i="27" s="1"/>
  <c r="L925" i="27"/>
  <c r="K925" i="27"/>
  <c r="Q925" i="27"/>
  <c r="K1202" i="27"/>
  <c r="L1202" i="27"/>
  <c r="Q1202" i="27"/>
  <c r="K1164" i="27"/>
  <c r="L1164" i="27"/>
  <c r="Q1164" i="27"/>
  <c r="Q1174" i="27" s="1"/>
  <c r="L1135" i="27"/>
  <c r="K1135" i="27"/>
  <c r="Q1135" i="27"/>
  <c r="K1204" i="27"/>
  <c r="L1204" i="27"/>
  <c r="Q1204" i="27"/>
  <c r="L1165" i="27"/>
  <c r="K1165" i="27"/>
  <c r="Q1165" i="27"/>
  <c r="K1123" i="27"/>
  <c r="L1123" i="27"/>
  <c r="Q1123" i="27"/>
  <c r="L1089" i="27"/>
  <c r="K1089" i="27"/>
  <c r="L1062" i="27"/>
  <c r="K1062" i="27"/>
  <c r="Q1062" i="27"/>
  <c r="L962" i="27"/>
  <c r="K962" i="27"/>
  <c r="Q962" i="27"/>
  <c r="L943" i="27"/>
  <c r="K943" i="27"/>
  <c r="Q943" i="27"/>
  <c r="L1017" i="27"/>
  <c r="K1017" i="27"/>
  <c r="K961" i="27"/>
  <c r="L961" i="27"/>
  <c r="Q961" i="27"/>
  <c r="K1119" i="27"/>
  <c r="L1119" i="27"/>
  <c r="Q1119" i="27"/>
  <c r="K1046" i="27"/>
  <c r="L1046" i="27"/>
  <c r="Q1046" i="27"/>
  <c r="L1015" i="27"/>
  <c r="K1015" i="27"/>
  <c r="Q1015" i="27"/>
  <c r="K1051" i="27"/>
  <c r="L1051" i="27"/>
  <c r="Q1051" i="27"/>
  <c r="L1064" i="27"/>
  <c r="K1064" i="27"/>
  <c r="Q1064" i="27"/>
  <c r="L1083" i="27"/>
  <c r="K1083" i="27"/>
  <c r="Q1083" i="27"/>
  <c r="L1053" i="27"/>
  <c r="K1053" i="27"/>
  <c r="L1148" i="27"/>
  <c r="K1148" i="27"/>
  <c r="Q1148" i="27"/>
  <c r="L1120" i="27"/>
  <c r="K1120" i="27"/>
  <c r="Q1120" i="27"/>
  <c r="K1197" i="27"/>
  <c r="L1197" i="27"/>
  <c r="K1104" i="27"/>
  <c r="L1104" i="27"/>
  <c r="Q1104" i="27"/>
  <c r="Q1114" i="27" s="1"/>
  <c r="Q968" i="27"/>
  <c r="K968" i="27"/>
  <c r="L968" i="27"/>
  <c r="K1217" i="27"/>
  <c r="L1217" i="27"/>
  <c r="Q1217" i="27"/>
  <c r="K1214" i="27"/>
  <c r="L1214" i="27"/>
  <c r="Q1214" i="27"/>
  <c r="K1180" i="27"/>
  <c r="L1180" i="27"/>
  <c r="Q1180" i="27"/>
  <c r="K1161" i="27"/>
  <c r="L1161" i="27"/>
  <c r="L1145" i="27"/>
  <c r="K1145" i="27"/>
  <c r="Q1145" i="27"/>
  <c r="K1195" i="27"/>
  <c r="L1195" i="27"/>
  <c r="Q1195" i="27"/>
  <c r="L1160" i="27"/>
  <c r="K1160" i="27"/>
  <c r="Q1160" i="27"/>
  <c r="K1118" i="27"/>
  <c r="Q1118" i="27"/>
  <c r="L1118" i="27"/>
  <c r="K1156" i="27"/>
  <c r="L1156" i="27"/>
  <c r="Q1156" i="27"/>
  <c r="L1097" i="27"/>
  <c r="K1097" i="27"/>
  <c r="Q1097" i="27"/>
  <c r="L1141" i="27"/>
  <c r="K1141" i="27"/>
  <c r="Q1141" i="27"/>
  <c r="L1059" i="27"/>
  <c r="K1059" i="27"/>
  <c r="Q1059" i="27"/>
  <c r="L1025" i="27"/>
  <c r="K1025" i="27"/>
  <c r="Q1025" i="27"/>
  <c r="L1021" i="27"/>
  <c r="K1021" i="27"/>
  <c r="Q1021" i="27"/>
  <c r="L978" i="27"/>
  <c r="K978" i="27"/>
  <c r="Q978" i="27"/>
  <c r="L974" i="27"/>
  <c r="Q974" i="27"/>
  <c r="K974" i="27"/>
  <c r="L1117" i="27"/>
  <c r="K1117" i="27"/>
  <c r="K1126" i="27" s="1"/>
  <c r="Q1117" i="27"/>
  <c r="K1071" i="27"/>
  <c r="L1071" i="27"/>
  <c r="Q1071" i="27"/>
  <c r="L1033" i="27"/>
  <c r="K1033" i="27"/>
  <c r="Q1033" i="27"/>
  <c r="K952" i="27"/>
  <c r="L952" i="27"/>
  <c r="Q952" i="27"/>
  <c r="L1096" i="27"/>
  <c r="K1096" i="27"/>
  <c r="Q1096" i="27"/>
  <c r="K1061" i="27"/>
  <c r="L1061" i="27"/>
  <c r="Q1061" i="27"/>
  <c r="K1040" i="27"/>
  <c r="L1040" i="27"/>
  <c r="Q1040" i="27"/>
  <c r="L1002" i="27"/>
  <c r="K1002" i="27"/>
  <c r="Q1002" i="27"/>
  <c r="L998" i="27"/>
  <c r="K998" i="27"/>
  <c r="Q998" i="27"/>
  <c r="L941" i="27"/>
  <c r="K941" i="27"/>
  <c r="Q941" i="27"/>
  <c r="K928" i="27"/>
  <c r="L928" i="27"/>
  <c r="Q928" i="27"/>
  <c r="L1181" i="27"/>
  <c r="K1181" i="27"/>
  <c r="Q1181" i="27"/>
  <c r="L985" i="27"/>
  <c r="K985" i="27"/>
  <c r="Q985" i="27"/>
  <c r="L942" i="27"/>
  <c r="K942" i="27"/>
  <c r="Q942" i="27"/>
  <c r="K1034" i="27"/>
  <c r="L1034" i="27"/>
  <c r="Q1034" i="27"/>
  <c r="K931" i="27"/>
  <c r="L931" i="27"/>
  <c r="Q931" i="27"/>
  <c r="L1201" i="27"/>
  <c r="K1201" i="27"/>
  <c r="Q1201" i="27"/>
  <c r="L1172" i="27"/>
  <c r="K1172" i="27"/>
  <c r="Q1172" i="27"/>
  <c r="Q1132" i="27"/>
  <c r="L1132" i="27"/>
  <c r="K1132" i="27"/>
  <c r="K1200" i="27"/>
  <c r="L1200" i="27"/>
  <c r="Q1200" i="27"/>
  <c r="Q1210" i="27" s="1"/>
  <c r="L1152" i="27"/>
  <c r="K1152" i="27"/>
  <c r="Q1152" i="27"/>
  <c r="Q1162" i="27" s="1"/>
  <c r="L1170" i="27"/>
  <c r="K1170" i="27"/>
  <c r="Q1170" i="27"/>
  <c r="L1085" i="27"/>
  <c r="K1085" i="27"/>
  <c r="Q1085" i="27"/>
  <c r="L1206" i="27"/>
  <c r="K1206" i="27"/>
  <c r="Q1206" i="27"/>
  <c r="K1130" i="27"/>
  <c r="L1130" i="27"/>
  <c r="Q1130" i="27"/>
  <c r="L1014" i="27"/>
  <c r="K1014" i="27"/>
  <c r="Q1014" i="27"/>
  <c r="L957" i="27"/>
  <c r="K957" i="27"/>
  <c r="L939" i="27"/>
  <c r="K939" i="27"/>
  <c r="Q939" i="27"/>
  <c r="K969" i="27"/>
  <c r="L969" i="27"/>
  <c r="K1013" i="27"/>
  <c r="L1013" i="27"/>
  <c r="Q1013" i="27"/>
  <c r="L1105" i="27"/>
  <c r="K1105" i="27"/>
  <c r="Q1105" i="27"/>
  <c r="K1109" i="27"/>
  <c r="L1109" i="27"/>
  <c r="Q1109" i="27"/>
  <c r="L1045" i="27"/>
  <c r="K1045" i="27"/>
  <c r="Q1045" i="27"/>
  <c r="L1171" i="27"/>
  <c r="K1171" i="27"/>
  <c r="Q1171" i="27"/>
  <c r="L1049" i="27"/>
  <c r="K1049" i="27"/>
  <c r="Q1049" i="27"/>
  <c r="K1203" i="27"/>
  <c r="Q1203" i="27"/>
  <c r="L1203" i="27"/>
  <c r="L1169" i="27"/>
  <c r="K1169" i="27"/>
  <c r="Q1169" i="27"/>
  <c r="K1106" i="27"/>
  <c r="L1106" i="27"/>
  <c r="Q1106" i="27"/>
  <c r="L944" i="27"/>
  <c r="K944" i="27"/>
  <c r="Q944" i="27"/>
  <c r="L936" i="27"/>
  <c r="K936" i="27"/>
  <c r="Q936" i="27"/>
  <c r="Q946" i="27" s="1"/>
  <c r="L1069" i="27"/>
  <c r="K1069" i="27"/>
  <c r="Q1069" i="27"/>
  <c r="L1011" i="27"/>
  <c r="K1011" i="27"/>
  <c r="Q1011" i="27"/>
  <c r="K1209" i="27"/>
  <c r="L1209" i="27"/>
  <c r="L1192" i="27"/>
  <c r="K1192" i="27"/>
  <c r="Q1192" i="27"/>
  <c r="L1168" i="27"/>
  <c r="K1168" i="27"/>
  <c r="Q1168" i="27"/>
  <c r="L1137" i="27"/>
  <c r="K1137" i="27"/>
  <c r="L1131" i="27"/>
  <c r="K1131" i="27"/>
  <c r="Q1131" i="27"/>
  <c r="K1188" i="27"/>
  <c r="L1188" i="27"/>
  <c r="Q1188" i="27"/>
  <c r="Q1198" i="27" s="1"/>
  <c r="L1134" i="27"/>
  <c r="K1134" i="27"/>
  <c r="Q1134" i="27"/>
  <c r="L1081" i="27"/>
  <c r="K1081" i="27"/>
  <c r="Q1081" i="27"/>
  <c r="L1205" i="27"/>
  <c r="K1205" i="27"/>
  <c r="Q1205" i="27"/>
  <c r="L1052" i="27"/>
  <c r="K1052" i="27"/>
  <c r="Q1052" i="27"/>
  <c r="L1009" i="27"/>
  <c r="K1009" i="27"/>
  <c r="Q1009" i="27"/>
  <c r="L953" i="27"/>
  <c r="K953" i="27"/>
  <c r="Q953" i="27"/>
  <c r="K966" i="27"/>
  <c r="L966" i="27"/>
  <c r="Q966" i="27"/>
  <c r="L965" i="27"/>
  <c r="K965" i="27"/>
  <c r="Q965" i="27"/>
  <c r="L1088" i="27"/>
  <c r="K1088" i="27"/>
  <c r="Q1088" i="27"/>
  <c r="K1010" i="27"/>
  <c r="L1010" i="27"/>
  <c r="Q1010" i="27"/>
  <c r="K1133" i="27"/>
  <c r="L1133" i="27"/>
  <c r="Q1133" i="27"/>
  <c r="K1158" i="27"/>
  <c r="L1158" i="27"/>
  <c r="Q1158" i="27"/>
  <c r="L996" i="27"/>
  <c r="K996" i="27"/>
  <c r="K1006" i="27" s="1"/>
  <c r="Q996" i="27"/>
  <c r="Q1006" i="27" s="1"/>
  <c r="L1207" i="27"/>
  <c r="K1207" i="27"/>
  <c r="Q1207" i="27"/>
  <c r="L1221" i="27"/>
  <c r="K1221" i="27"/>
  <c r="L1166" i="27"/>
  <c r="K1166" i="27"/>
  <c r="Q1166" i="27"/>
  <c r="K993" i="27"/>
  <c r="L993" i="27"/>
  <c r="K1087" i="27"/>
  <c r="L1087" i="27"/>
  <c r="Q1087" i="27"/>
  <c r="L1048" i="27"/>
  <c r="K1048" i="27"/>
  <c r="Q1048" i="27"/>
  <c r="L1193" i="27"/>
  <c r="Q1193" i="27"/>
  <c r="K1193" i="27"/>
  <c r="L1086" i="27"/>
  <c r="K1086" i="27"/>
  <c r="Q1086" i="27"/>
  <c r="K1047" i="27"/>
  <c r="L1047" i="27"/>
  <c r="Q1047" i="27"/>
  <c r="L1041" i="27"/>
  <c r="K1041" i="27"/>
  <c r="L1194" i="27"/>
  <c r="K1194" i="27"/>
  <c r="Q1194" i="27"/>
  <c r="L1113" i="27"/>
  <c r="K1113" i="27"/>
  <c r="L1070" i="27"/>
  <c r="Q1070" i="27"/>
  <c r="K1070" i="27"/>
  <c r="L1220" i="27"/>
  <c r="K1220" i="27"/>
  <c r="Q1220" i="27"/>
  <c r="L1143" i="27"/>
  <c r="K1143" i="27"/>
  <c r="Q1143" i="27"/>
  <c r="L1157" i="27"/>
  <c r="K1157" i="27"/>
  <c r="Q1157" i="27"/>
  <c r="K1153" i="27"/>
  <c r="L1153" i="27"/>
  <c r="Q1153" i="27"/>
  <c r="L1140" i="27"/>
  <c r="K1140" i="27"/>
  <c r="Q1140" i="27"/>
  <c r="Q1150" i="27" s="1"/>
  <c r="L1028" i="27"/>
  <c r="K1028" i="27"/>
  <c r="Q1028" i="27"/>
  <c r="L973" i="27"/>
  <c r="K973" i="27"/>
  <c r="Q973" i="27"/>
  <c r="Q1012" i="27"/>
  <c r="L1012" i="27"/>
  <c r="K1012" i="27"/>
  <c r="K1147" i="27"/>
  <c r="L1147" i="27"/>
  <c r="Q1147" i="27"/>
  <c r="L1060" i="27"/>
  <c r="Q1060" i="27"/>
  <c r="K1060" i="27"/>
  <c r="L981" i="27"/>
  <c r="K981" i="27"/>
  <c r="K940" i="27"/>
  <c r="L940" i="27"/>
  <c r="Q940" i="27"/>
  <c r="L933" i="27"/>
  <c r="K933" i="27"/>
  <c r="L1082" i="27"/>
  <c r="K1082" i="27"/>
  <c r="Q1082" i="27"/>
  <c r="L1050" i="27"/>
  <c r="K1050" i="27"/>
  <c r="Q1050" i="27"/>
  <c r="J1174" i="27"/>
  <c r="J1138" i="27"/>
  <c r="J1090" i="27"/>
  <c r="J1018" i="27"/>
  <c r="J970" i="27"/>
  <c r="J1210" i="27"/>
  <c r="J1126" i="27"/>
  <c r="J1030" i="27"/>
  <c r="J1102" i="27"/>
  <c r="J934" i="27"/>
  <c r="J1150" i="27"/>
  <c r="J1042" i="27"/>
  <c r="J958" i="27"/>
  <c r="J1222" i="27"/>
  <c r="J1162" i="27"/>
  <c r="J1078" i="27"/>
  <c r="J1006" i="27"/>
  <c r="J1186" i="27"/>
  <c r="J1198" i="27"/>
  <c r="J1114" i="27"/>
  <c r="J1066" i="27"/>
  <c r="J1054" i="27"/>
  <c r="J994" i="27"/>
  <c r="J982" i="27"/>
  <c r="J946" i="27"/>
  <c r="AO924" i="27" l="1"/>
  <c r="AO934" i="27" s="1"/>
  <c r="AN924" i="27"/>
  <c r="AN934" i="27" s="1"/>
  <c r="AG924" i="27"/>
  <c r="AG934" i="27" s="1"/>
  <c r="AL924" i="27"/>
  <c r="AL934" i="27" s="1"/>
  <c r="AM924" i="27"/>
  <c r="AM934" i="27" s="1"/>
  <c r="S934" i="27"/>
  <c r="K1198" i="27"/>
  <c r="K1114" i="27"/>
  <c r="K1162" i="27"/>
  <c r="K1210" i="27"/>
  <c r="L1174" i="27"/>
  <c r="L958" i="27"/>
  <c r="K970" i="27"/>
  <c r="K1042" i="27"/>
  <c r="K1222" i="27"/>
  <c r="L1078" i="27"/>
  <c r="AL1176" i="27"/>
  <c r="AL1186" i="27" s="1"/>
  <c r="AO1176" i="27"/>
  <c r="AO1186" i="27" s="1"/>
  <c r="AM1176" i="27"/>
  <c r="AM1186" i="27" s="1"/>
  <c r="AN1176" i="27"/>
  <c r="AN1186" i="27" s="1"/>
  <c r="AG1176" i="27"/>
  <c r="AG1186" i="27" s="1"/>
  <c r="S1186" i="27"/>
  <c r="AO1128" i="27"/>
  <c r="AO1138" i="27" s="1"/>
  <c r="AN1128" i="27"/>
  <c r="AN1138" i="27" s="1"/>
  <c r="AG1128" i="27"/>
  <c r="AG1138" i="27" s="1"/>
  <c r="AL1128" i="27"/>
  <c r="AL1138" i="27" s="1"/>
  <c r="AM1128" i="27"/>
  <c r="AM1138" i="27" s="1"/>
  <c r="S1138" i="27"/>
  <c r="AN1056" i="27"/>
  <c r="AN1066" i="27" s="1"/>
  <c r="AG1056" i="27"/>
  <c r="AG1066" i="27" s="1"/>
  <c r="AO1056" i="27"/>
  <c r="AO1066" i="27" s="1"/>
  <c r="AM1056" i="27"/>
  <c r="AM1066" i="27" s="1"/>
  <c r="AL1056" i="27"/>
  <c r="AL1066" i="27" s="1"/>
  <c r="S1066" i="27"/>
  <c r="AL948" i="27"/>
  <c r="AL958" i="27" s="1"/>
  <c r="AO948" i="27"/>
  <c r="AO958" i="27" s="1"/>
  <c r="AG948" i="27"/>
  <c r="AG958" i="27" s="1"/>
  <c r="AN948" i="27"/>
  <c r="AN958" i="27" s="1"/>
  <c r="AM948" i="27"/>
  <c r="AM958" i="27" s="1"/>
  <c r="S958" i="27"/>
  <c r="AM960" i="27"/>
  <c r="AM970" i="27" s="1"/>
  <c r="AL960" i="27"/>
  <c r="AL970" i="27" s="1"/>
  <c r="AG960" i="27"/>
  <c r="AG970" i="27" s="1"/>
  <c r="AO960" i="27"/>
  <c r="AO970" i="27" s="1"/>
  <c r="AN960" i="27"/>
  <c r="AN970" i="27" s="1"/>
  <c r="S970" i="27"/>
  <c r="AN1164" i="27"/>
  <c r="AN1174" i="27" s="1"/>
  <c r="AG1164" i="27"/>
  <c r="AG1174" i="27" s="1"/>
  <c r="AM1164" i="27"/>
  <c r="AM1174" i="27" s="1"/>
  <c r="AO1164" i="27"/>
  <c r="AO1174" i="27" s="1"/>
  <c r="AL1164" i="27"/>
  <c r="AL1174" i="27" s="1"/>
  <c r="S1174" i="27"/>
  <c r="AO972" i="27"/>
  <c r="AO982" i="27" s="1"/>
  <c r="AN972" i="27"/>
  <c r="AN982" i="27" s="1"/>
  <c r="AG972" i="27"/>
  <c r="AG982" i="27" s="1"/>
  <c r="AL972" i="27"/>
  <c r="AL982" i="27" s="1"/>
  <c r="AM972" i="27"/>
  <c r="AM982" i="27" s="1"/>
  <c r="S982" i="27"/>
  <c r="AN1068" i="27"/>
  <c r="AN1078" i="27" s="1"/>
  <c r="AG1068" i="27"/>
  <c r="AG1078" i="27" s="1"/>
  <c r="AO1068" i="27"/>
  <c r="AO1078" i="27" s="1"/>
  <c r="AM1068" i="27"/>
  <c r="AM1078" i="27" s="1"/>
  <c r="AL1068" i="27"/>
  <c r="AL1078" i="27" s="1"/>
  <c r="S1078" i="27"/>
  <c r="AL1020" i="27"/>
  <c r="AL1030" i="27" s="1"/>
  <c r="AN1020" i="27"/>
  <c r="AN1030" i="27" s="1"/>
  <c r="AM1020" i="27"/>
  <c r="AM1030" i="27" s="1"/>
  <c r="AG1020" i="27"/>
  <c r="AG1030" i="27" s="1"/>
  <c r="AO1020" i="27"/>
  <c r="AO1030" i="27" s="1"/>
  <c r="S1030" i="27"/>
  <c r="L1018" i="27"/>
  <c r="K946" i="27"/>
  <c r="L1114" i="27"/>
  <c r="L1162" i="27"/>
  <c r="L1126" i="27"/>
  <c r="K1030" i="27"/>
  <c r="L994" i="27"/>
  <c r="L970" i="27"/>
  <c r="L1138" i="27"/>
  <c r="L1042" i="27"/>
  <c r="K1066" i="27"/>
  <c r="K1102" i="27"/>
  <c r="L1222" i="27"/>
  <c r="AO1212" i="27"/>
  <c r="AO1222" i="27" s="1"/>
  <c r="AN1212" i="27"/>
  <c r="AN1222" i="27" s="1"/>
  <c r="AG1212" i="27"/>
  <c r="AG1222" i="27" s="1"/>
  <c r="AM1212" i="27"/>
  <c r="AM1222" i="27" s="1"/>
  <c r="AL1212" i="27"/>
  <c r="AL1222" i="27" s="1"/>
  <c r="S1222" i="27"/>
  <c r="AO936" i="27"/>
  <c r="AO946" i="27" s="1"/>
  <c r="AN936" i="27"/>
  <c r="AN946" i="27" s="1"/>
  <c r="AG936" i="27"/>
  <c r="AG946" i="27" s="1"/>
  <c r="AM936" i="27"/>
  <c r="AM946" i="27" s="1"/>
  <c r="AL936" i="27"/>
  <c r="AL946" i="27" s="1"/>
  <c r="S946" i="27"/>
  <c r="AL996" i="27"/>
  <c r="AL1006" i="27" s="1"/>
  <c r="AO996" i="27"/>
  <c r="AO1006" i="27" s="1"/>
  <c r="AG996" i="27"/>
  <c r="AG1006" i="27" s="1"/>
  <c r="AN996" i="27"/>
  <c r="AN1006" i="27" s="1"/>
  <c r="AM996" i="27"/>
  <c r="AM1006" i="27" s="1"/>
  <c r="S1006" i="27"/>
  <c r="AN1092" i="27"/>
  <c r="AN1102" i="27" s="1"/>
  <c r="AG1092" i="27"/>
  <c r="AG1102" i="27" s="1"/>
  <c r="AM1092" i="27"/>
  <c r="AM1102" i="27" s="1"/>
  <c r="AL1092" i="27"/>
  <c r="AL1102" i="27" s="1"/>
  <c r="AO1092" i="27"/>
  <c r="AO1102" i="27" s="1"/>
  <c r="S1102" i="27"/>
  <c r="AO1104" i="27"/>
  <c r="AO1114" i="27" s="1"/>
  <c r="AN1104" i="27"/>
  <c r="AN1114" i="27" s="1"/>
  <c r="AG1104" i="27"/>
  <c r="AG1114" i="27" s="1"/>
  <c r="AM1104" i="27"/>
  <c r="AM1114" i="27" s="1"/>
  <c r="AL1104" i="27"/>
  <c r="AL1114" i="27" s="1"/>
  <c r="S1114" i="27"/>
  <c r="AO1032" i="27"/>
  <c r="AO1042" i="27" s="1"/>
  <c r="AN1032" i="27"/>
  <c r="AN1042" i="27" s="1"/>
  <c r="AG1032" i="27"/>
  <c r="AG1042" i="27" s="1"/>
  <c r="AM1032" i="27"/>
  <c r="AM1042" i="27" s="1"/>
  <c r="AL1032" i="27"/>
  <c r="AL1042" i="27" s="1"/>
  <c r="S1042" i="27"/>
  <c r="AL1008" i="27"/>
  <c r="AL1018" i="27" s="1"/>
  <c r="AO1008" i="27"/>
  <c r="AO1018" i="27" s="1"/>
  <c r="AG1008" i="27"/>
  <c r="AG1018" i="27" s="1"/>
  <c r="AN1008" i="27"/>
  <c r="AN1018" i="27" s="1"/>
  <c r="AM1008" i="27"/>
  <c r="AM1018" i="27" s="1"/>
  <c r="S1018" i="27"/>
  <c r="AO984" i="27"/>
  <c r="AO994" i="27" s="1"/>
  <c r="AM984" i="27"/>
  <c r="AM994" i="27" s="1"/>
  <c r="AL984" i="27"/>
  <c r="AL994" i="27" s="1"/>
  <c r="AN984" i="27"/>
  <c r="AN994" i="27" s="1"/>
  <c r="AG984" i="27"/>
  <c r="AG994" i="27" s="1"/>
  <c r="S994" i="27"/>
  <c r="AN1188" i="27"/>
  <c r="AN1198" i="27" s="1"/>
  <c r="AG1188" i="27"/>
  <c r="AG1198" i="27" s="1"/>
  <c r="AM1188" i="27"/>
  <c r="AM1198" i="27" s="1"/>
  <c r="AL1188" i="27"/>
  <c r="AL1198" i="27" s="1"/>
  <c r="AO1188" i="27"/>
  <c r="AO1198" i="27" s="1"/>
  <c r="S1198" i="27"/>
  <c r="AM1152" i="27"/>
  <c r="AM1162" i="27" s="1"/>
  <c r="AL1152" i="27"/>
  <c r="AL1162" i="27" s="1"/>
  <c r="AN1152" i="27"/>
  <c r="AN1162" i="27" s="1"/>
  <c r="AO1152" i="27"/>
  <c r="AO1162" i="27" s="1"/>
  <c r="AG1152" i="27"/>
  <c r="AG1162" i="27" s="1"/>
  <c r="S1162" i="27"/>
  <c r="AL1140" i="27"/>
  <c r="AL1150" i="27" s="1"/>
  <c r="AO1140" i="27"/>
  <c r="AO1150" i="27" s="1"/>
  <c r="AM1140" i="27"/>
  <c r="AM1150" i="27" s="1"/>
  <c r="AG1140" i="27"/>
  <c r="AG1150" i="27" s="1"/>
  <c r="AN1140" i="27"/>
  <c r="AN1150" i="27" s="1"/>
  <c r="S1150" i="27"/>
  <c r="AN1116" i="27"/>
  <c r="AN1126" i="27" s="1"/>
  <c r="AG1116" i="27"/>
  <c r="AG1126" i="27" s="1"/>
  <c r="AM1116" i="27"/>
  <c r="AM1126" i="27" s="1"/>
  <c r="AO1116" i="27"/>
  <c r="AO1126" i="27" s="1"/>
  <c r="AL1116" i="27"/>
  <c r="AL1126" i="27" s="1"/>
  <c r="S1126" i="27"/>
  <c r="AN1080" i="27"/>
  <c r="AN1090" i="27" s="1"/>
  <c r="AG1080" i="27"/>
  <c r="AG1090" i="27" s="1"/>
  <c r="AM1080" i="27"/>
  <c r="AM1090" i="27" s="1"/>
  <c r="AO1080" i="27"/>
  <c r="AO1090" i="27" s="1"/>
  <c r="AL1080" i="27"/>
  <c r="AL1090" i="27" s="1"/>
  <c r="S1090" i="27"/>
  <c r="L946" i="27"/>
  <c r="K1054" i="27"/>
  <c r="K1150" i="27"/>
  <c r="K994" i="27"/>
  <c r="K1078" i="27"/>
  <c r="K1090" i="27"/>
  <c r="K1138" i="27"/>
  <c r="L934" i="27"/>
  <c r="L1066" i="27"/>
  <c r="L1198" i="27"/>
  <c r="K1186" i="27"/>
  <c r="L982" i="27"/>
  <c r="L1006" i="27"/>
  <c r="L1102" i="27"/>
  <c r="L1030" i="27"/>
  <c r="AL1044" i="27"/>
  <c r="AL1054" i="27" s="1"/>
  <c r="AO1044" i="27"/>
  <c r="AO1054" i="27" s="1"/>
  <c r="AG1044" i="27"/>
  <c r="AG1054" i="27" s="1"/>
  <c r="AN1044" i="27"/>
  <c r="AN1054" i="27" s="1"/>
  <c r="AM1044" i="27"/>
  <c r="AM1054" i="27" s="1"/>
  <c r="S1054" i="27"/>
  <c r="AO1200" i="27"/>
  <c r="AO1210" i="27" s="1"/>
  <c r="AN1200" i="27"/>
  <c r="AN1210" i="27" s="1"/>
  <c r="AG1200" i="27"/>
  <c r="AG1210" i="27" s="1"/>
  <c r="AL1200" i="27"/>
  <c r="AL1210" i="27" s="1"/>
  <c r="AM1200" i="27"/>
  <c r="AM1210" i="27" s="1"/>
  <c r="S1210" i="27"/>
  <c r="L1210" i="27"/>
  <c r="L1150" i="27"/>
  <c r="K1174" i="27"/>
  <c r="K958" i="27"/>
  <c r="L1054" i="27"/>
  <c r="K1018" i="27"/>
  <c r="L1090" i="27"/>
  <c r="K934" i="27"/>
  <c r="L1186" i="27"/>
  <c r="K982" i="27"/>
  <c r="Q1224" i="27"/>
  <c r="N1224" i="27"/>
  <c r="M1224" i="27"/>
  <c r="J1224" i="27"/>
  <c r="H922" i="27"/>
  <c r="E922" i="27"/>
  <c r="I921" i="27"/>
  <c r="I920" i="27"/>
  <c r="M920" i="27" s="1"/>
  <c r="N920" i="27" s="1"/>
  <c r="I919" i="27"/>
  <c r="M919" i="27" s="1"/>
  <c r="N919" i="27" s="1"/>
  <c r="I918" i="27"/>
  <c r="M918" i="27" s="1"/>
  <c r="N918" i="27" s="1"/>
  <c r="I917" i="27"/>
  <c r="M917" i="27" s="1"/>
  <c r="N917" i="27" s="1"/>
  <c r="I916" i="27"/>
  <c r="M916" i="27" s="1"/>
  <c r="N916" i="27" s="1"/>
  <c r="I915" i="27"/>
  <c r="M915" i="27" s="1"/>
  <c r="N915" i="27" s="1"/>
  <c r="I914" i="27"/>
  <c r="M914" i="27" s="1"/>
  <c r="N914" i="27" s="1"/>
  <c r="I913" i="27"/>
  <c r="M913" i="27" s="1"/>
  <c r="N913" i="27" s="1"/>
  <c r="I912" i="27"/>
  <c r="M912" i="27" s="1"/>
  <c r="N912" i="27" s="1"/>
  <c r="N922" i="27" s="1"/>
  <c r="I911" i="27"/>
  <c r="H910" i="27"/>
  <c r="E910" i="27"/>
  <c r="I909" i="27"/>
  <c r="M909" i="27" s="1"/>
  <c r="N909" i="27" s="1"/>
  <c r="I908" i="27"/>
  <c r="I907" i="27"/>
  <c r="M907" i="27" s="1"/>
  <c r="N907" i="27" s="1"/>
  <c r="I906" i="27"/>
  <c r="I905" i="27"/>
  <c r="M905" i="27" s="1"/>
  <c r="N905" i="27" s="1"/>
  <c r="I904" i="27"/>
  <c r="I903" i="27"/>
  <c r="M903" i="27" s="1"/>
  <c r="N903" i="27" s="1"/>
  <c r="I902" i="27"/>
  <c r="I901" i="27"/>
  <c r="M901" i="27" s="1"/>
  <c r="N901" i="27" s="1"/>
  <c r="I900" i="27"/>
  <c r="I899" i="27"/>
  <c r="H898" i="27"/>
  <c r="E898" i="27"/>
  <c r="I897" i="27"/>
  <c r="M897" i="27" s="1"/>
  <c r="N897" i="27" s="1"/>
  <c r="I896" i="27"/>
  <c r="I895" i="27"/>
  <c r="I894" i="27"/>
  <c r="M894" i="27" s="1"/>
  <c r="N894" i="27" s="1"/>
  <c r="I893" i="27"/>
  <c r="I892" i="27"/>
  <c r="I891" i="27"/>
  <c r="I890" i="27"/>
  <c r="M890" i="27" s="1"/>
  <c r="N890" i="27" s="1"/>
  <c r="I889" i="27"/>
  <c r="I888" i="27"/>
  <c r="M888" i="27" s="1"/>
  <c r="N888" i="27" s="1"/>
  <c r="N898" i="27" s="1"/>
  <c r="I887" i="27"/>
  <c r="H886" i="27"/>
  <c r="E886" i="27"/>
  <c r="I885" i="27"/>
  <c r="M885" i="27" s="1"/>
  <c r="N885" i="27" s="1"/>
  <c r="I884" i="27"/>
  <c r="I883" i="27"/>
  <c r="M883" i="27" s="1"/>
  <c r="N883" i="27" s="1"/>
  <c r="I882" i="27"/>
  <c r="I881" i="27"/>
  <c r="M881" i="27" s="1"/>
  <c r="N881" i="27" s="1"/>
  <c r="I880" i="27"/>
  <c r="M880" i="27" s="1"/>
  <c r="N880" i="27" s="1"/>
  <c r="I879" i="27"/>
  <c r="M879" i="27" s="1"/>
  <c r="N879" i="27" s="1"/>
  <c r="I878" i="27"/>
  <c r="M878" i="27" s="1"/>
  <c r="N878" i="27" s="1"/>
  <c r="I877" i="27"/>
  <c r="M877" i="27" s="1"/>
  <c r="N877" i="27" s="1"/>
  <c r="I876" i="27"/>
  <c r="M876" i="27" s="1"/>
  <c r="N876" i="27" s="1"/>
  <c r="N886" i="27" s="1"/>
  <c r="I875" i="27"/>
  <c r="H874" i="27"/>
  <c r="E874" i="27"/>
  <c r="I873" i="27"/>
  <c r="M873" i="27" s="1"/>
  <c r="N873" i="27" s="1"/>
  <c r="I872" i="27"/>
  <c r="I871" i="27"/>
  <c r="I870" i="27"/>
  <c r="I869" i="27"/>
  <c r="I868" i="27"/>
  <c r="I867" i="27"/>
  <c r="I866" i="27"/>
  <c r="I865" i="27"/>
  <c r="M865" i="27" s="1"/>
  <c r="N865" i="27" s="1"/>
  <c r="I864" i="27"/>
  <c r="I863" i="27"/>
  <c r="H862" i="27"/>
  <c r="E862" i="27"/>
  <c r="I861" i="27"/>
  <c r="M861" i="27" s="1"/>
  <c r="N861" i="27" s="1"/>
  <c r="I860" i="27"/>
  <c r="M860" i="27" s="1"/>
  <c r="N860" i="27" s="1"/>
  <c r="I859" i="27"/>
  <c r="M859" i="27" s="1"/>
  <c r="N859" i="27" s="1"/>
  <c r="I858" i="27"/>
  <c r="M858" i="27" s="1"/>
  <c r="N858" i="27" s="1"/>
  <c r="I857" i="27"/>
  <c r="M857" i="27" s="1"/>
  <c r="N857" i="27" s="1"/>
  <c r="I856" i="27"/>
  <c r="M856" i="27" s="1"/>
  <c r="N856" i="27" s="1"/>
  <c r="I855" i="27"/>
  <c r="M855" i="27" s="1"/>
  <c r="N855" i="27" s="1"/>
  <c r="I854" i="27"/>
  <c r="M854" i="27" s="1"/>
  <c r="N854" i="27" s="1"/>
  <c r="I853" i="27"/>
  <c r="M853" i="27" s="1"/>
  <c r="N853" i="27" s="1"/>
  <c r="I852" i="27"/>
  <c r="M852" i="27" s="1"/>
  <c r="N852" i="27" s="1"/>
  <c r="N862" i="27" s="1"/>
  <c r="I851" i="27"/>
  <c r="H850" i="27"/>
  <c r="E850" i="27"/>
  <c r="I849" i="27"/>
  <c r="I848" i="27"/>
  <c r="M848" i="27" s="1"/>
  <c r="N848" i="27" s="1"/>
  <c r="I847" i="27"/>
  <c r="M847" i="27" s="1"/>
  <c r="N847" i="27" s="1"/>
  <c r="I846" i="27"/>
  <c r="M846" i="27" s="1"/>
  <c r="N846" i="27" s="1"/>
  <c r="I845" i="27"/>
  <c r="I844" i="27"/>
  <c r="M844" i="27" s="1"/>
  <c r="N844" i="27" s="1"/>
  <c r="I843" i="27"/>
  <c r="M843" i="27" s="1"/>
  <c r="N843" i="27" s="1"/>
  <c r="I842" i="27"/>
  <c r="M842" i="27" s="1"/>
  <c r="N842" i="27" s="1"/>
  <c r="I841" i="27"/>
  <c r="M841" i="27" s="1"/>
  <c r="N841" i="27" s="1"/>
  <c r="I840" i="27"/>
  <c r="M840" i="27" s="1"/>
  <c r="N840" i="27" s="1"/>
  <c r="N850" i="27" s="1"/>
  <c r="I839" i="27"/>
  <c r="H838" i="27"/>
  <c r="E838" i="27"/>
  <c r="I837" i="27"/>
  <c r="M837" i="27" s="1"/>
  <c r="N837" i="27" s="1"/>
  <c r="I836" i="27"/>
  <c r="M836" i="27" s="1"/>
  <c r="N836" i="27" s="1"/>
  <c r="I835" i="27"/>
  <c r="M835" i="27" s="1"/>
  <c r="N835" i="27" s="1"/>
  <c r="I834" i="27"/>
  <c r="M834" i="27" s="1"/>
  <c r="N834" i="27" s="1"/>
  <c r="I833" i="27"/>
  <c r="M833" i="27" s="1"/>
  <c r="N833" i="27" s="1"/>
  <c r="I832" i="27"/>
  <c r="M832" i="27" s="1"/>
  <c r="N832" i="27" s="1"/>
  <c r="I831" i="27"/>
  <c r="M831" i="27" s="1"/>
  <c r="N831" i="27" s="1"/>
  <c r="I830" i="27"/>
  <c r="M830" i="27" s="1"/>
  <c r="N830" i="27" s="1"/>
  <c r="I829" i="27"/>
  <c r="M829" i="27" s="1"/>
  <c r="N829" i="27" s="1"/>
  <c r="I828" i="27"/>
  <c r="M828" i="27" s="1"/>
  <c r="N828" i="27" s="1"/>
  <c r="N838" i="27" s="1"/>
  <c r="I827" i="27"/>
  <c r="H826" i="27"/>
  <c r="E826" i="27"/>
  <c r="I825" i="27"/>
  <c r="M825" i="27" s="1"/>
  <c r="N825" i="27" s="1"/>
  <c r="I824" i="27"/>
  <c r="I823" i="27"/>
  <c r="M823" i="27" s="1"/>
  <c r="N823" i="27" s="1"/>
  <c r="I822" i="27"/>
  <c r="M822" i="27" s="1"/>
  <c r="N822" i="27" s="1"/>
  <c r="I821" i="27"/>
  <c r="M821" i="27" s="1"/>
  <c r="N821" i="27" s="1"/>
  <c r="I820" i="27"/>
  <c r="M820" i="27" s="1"/>
  <c r="N820" i="27" s="1"/>
  <c r="I819" i="27"/>
  <c r="M819" i="27" s="1"/>
  <c r="N819" i="27" s="1"/>
  <c r="I818" i="27"/>
  <c r="M818" i="27" s="1"/>
  <c r="N818" i="27" s="1"/>
  <c r="I817" i="27"/>
  <c r="M817" i="27" s="1"/>
  <c r="N817" i="27" s="1"/>
  <c r="I816" i="27"/>
  <c r="I815" i="27"/>
  <c r="H814" i="27"/>
  <c r="E814" i="27"/>
  <c r="I813" i="27"/>
  <c r="I812" i="27"/>
  <c r="M812" i="27" s="1"/>
  <c r="N812" i="27" s="1"/>
  <c r="I811" i="27"/>
  <c r="I810" i="27"/>
  <c r="M810" i="27" s="1"/>
  <c r="N810" i="27" s="1"/>
  <c r="I809" i="27"/>
  <c r="I808" i="27"/>
  <c r="M808" i="27" s="1"/>
  <c r="N808" i="27" s="1"/>
  <c r="I807" i="27"/>
  <c r="I806" i="27"/>
  <c r="M806" i="27" s="1"/>
  <c r="N806" i="27" s="1"/>
  <c r="I805" i="27"/>
  <c r="I804" i="27"/>
  <c r="M804" i="27" s="1"/>
  <c r="N804" i="27" s="1"/>
  <c r="N814" i="27" s="1"/>
  <c r="I803" i="27"/>
  <c r="H802" i="27"/>
  <c r="E802" i="27"/>
  <c r="I801" i="27"/>
  <c r="I800" i="27"/>
  <c r="I799" i="27"/>
  <c r="I798" i="27"/>
  <c r="I797" i="27"/>
  <c r="M797" i="27" s="1"/>
  <c r="N797" i="27" s="1"/>
  <c r="I796" i="27"/>
  <c r="M796" i="27" s="1"/>
  <c r="N796" i="27" s="1"/>
  <c r="I795" i="27"/>
  <c r="M795" i="27" s="1"/>
  <c r="N795" i="27" s="1"/>
  <c r="I794" i="27"/>
  <c r="M794" i="27" s="1"/>
  <c r="N794" i="27" s="1"/>
  <c r="I793" i="27"/>
  <c r="M793" i="27" s="1"/>
  <c r="N793" i="27" s="1"/>
  <c r="I792" i="27"/>
  <c r="I791" i="27"/>
  <c r="H790" i="27"/>
  <c r="E790" i="27"/>
  <c r="I789" i="27"/>
  <c r="M789" i="27" s="1"/>
  <c r="N789" i="27" s="1"/>
  <c r="I788" i="27"/>
  <c r="M788" i="27" s="1"/>
  <c r="N788" i="27" s="1"/>
  <c r="I787" i="27"/>
  <c r="M787" i="27" s="1"/>
  <c r="N787" i="27" s="1"/>
  <c r="I786" i="27"/>
  <c r="M786" i="27" s="1"/>
  <c r="N786" i="27" s="1"/>
  <c r="I785" i="27"/>
  <c r="I784" i="27"/>
  <c r="M784" i="27" s="1"/>
  <c r="N784" i="27" s="1"/>
  <c r="I783" i="27"/>
  <c r="I782" i="27"/>
  <c r="M782" i="27" s="1"/>
  <c r="N782" i="27" s="1"/>
  <c r="I781" i="27"/>
  <c r="M781" i="27" s="1"/>
  <c r="N781" i="27" s="1"/>
  <c r="I780" i="27"/>
  <c r="I779" i="27"/>
  <c r="H778" i="27"/>
  <c r="E778" i="27"/>
  <c r="I777" i="27"/>
  <c r="M777" i="27" s="1"/>
  <c r="N777" i="27" s="1"/>
  <c r="I776" i="27"/>
  <c r="M776" i="27" s="1"/>
  <c r="N776" i="27" s="1"/>
  <c r="I775" i="27"/>
  <c r="I774" i="27"/>
  <c r="M774" i="27" s="1"/>
  <c r="N774" i="27" s="1"/>
  <c r="I773" i="27"/>
  <c r="I772" i="27"/>
  <c r="M772" i="27" s="1"/>
  <c r="N772" i="27" s="1"/>
  <c r="I771" i="27"/>
  <c r="I770" i="27"/>
  <c r="M770" i="27" s="1"/>
  <c r="N770" i="27" s="1"/>
  <c r="I769" i="27"/>
  <c r="I768" i="27"/>
  <c r="M768" i="27" s="1"/>
  <c r="N768" i="27" s="1"/>
  <c r="N778" i="27" s="1"/>
  <c r="I767" i="27"/>
  <c r="H766" i="27"/>
  <c r="E766" i="27"/>
  <c r="I765" i="27"/>
  <c r="M765" i="27" s="1"/>
  <c r="N765" i="27" s="1"/>
  <c r="I764" i="27"/>
  <c r="I763" i="27"/>
  <c r="M763" i="27" s="1"/>
  <c r="N763" i="27" s="1"/>
  <c r="I762" i="27"/>
  <c r="I761" i="27"/>
  <c r="M761" i="27" s="1"/>
  <c r="N761" i="27" s="1"/>
  <c r="I760" i="27"/>
  <c r="I759" i="27"/>
  <c r="I758" i="27"/>
  <c r="I757" i="27"/>
  <c r="I756" i="27"/>
  <c r="I755" i="27"/>
  <c r="H754" i="27"/>
  <c r="E754" i="27"/>
  <c r="I753" i="27"/>
  <c r="M753" i="27" s="1"/>
  <c r="N753" i="27" s="1"/>
  <c r="I752" i="27"/>
  <c r="M752" i="27" s="1"/>
  <c r="N752" i="27" s="1"/>
  <c r="I751" i="27"/>
  <c r="M751" i="27" s="1"/>
  <c r="N751" i="27" s="1"/>
  <c r="I750" i="27"/>
  <c r="M750" i="27" s="1"/>
  <c r="N750" i="27" s="1"/>
  <c r="I749" i="27"/>
  <c r="I748" i="27"/>
  <c r="M748" i="27" s="1"/>
  <c r="N748" i="27" s="1"/>
  <c r="I747" i="27"/>
  <c r="M747" i="27" s="1"/>
  <c r="N747" i="27" s="1"/>
  <c r="I746" i="27"/>
  <c r="M746" i="27" s="1"/>
  <c r="N746" i="27" s="1"/>
  <c r="I745" i="27"/>
  <c r="I744" i="27"/>
  <c r="I743" i="27"/>
  <c r="H742" i="27"/>
  <c r="E742" i="27"/>
  <c r="I741" i="27"/>
  <c r="M741" i="27" s="1"/>
  <c r="N741" i="27" s="1"/>
  <c r="I740" i="27"/>
  <c r="I739" i="27"/>
  <c r="M739" i="27" s="1"/>
  <c r="N739" i="27" s="1"/>
  <c r="I738" i="27"/>
  <c r="I737" i="27"/>
  <c r="M737" i="27" s="1"/>
  <c r="N737" i="27" s="1"/>
  <c r="I736" i="27"/>
  <c r="I735" i="27"/>
  <c r="M735" i="27" s="1"/>
  <c r="N735" i="27" s="1"/>
  <c r="I734" i="27"/>
  <c r="I733" i="27"/>
  <c r="M733" i="27" s="1"/>
  <c r="N733" i="27" s="1"/>
  <c r="I732" i="27"/>
  <c r="I731" i="27"/>
  <c r="H730" i="27"/>
  <c r="E730" i="27"/>
  <c r="I729" i="27"/>
  <c r="M729" i="27" s="1"/>
  <c r="N729" i="27" s="1"/>
  <c r="I728" i="27"/>
  <c r="M728" i="27" s="1"/>
  <c r="N728" i="27" s="1"/>
  <c r="I727" i="27"/>
  <c r="I726" i="27"/>
  <c r="M726" i="27" s="1"/>
  <c r="N726" i="27" s="1"/>
  <c r="I725" i="27"/>
  <c r="M725" i="27" s="1"/>
  <c r="N725" i="27" s="1"/>
  <c r="I724" i="27"/>
  <c r="I723" i="27"/>
  <c r="I722" i="27"/>
  <c r="M722" i="27" s="1"/>
  <c r="N722" i="27" s="1"/>
  <c r="I721" i="27"/>
  <c r="M721" i="27" s="1"/>
  <c r="N721" i="27" s="1"/>
  <c r="I720" i="27"/>
  <c r="M720" i="27" s="1"/>
  <c r="N720" i="27" s="1"/>
  <c r="N730" i="27" s="1"/>
  <c r="I719" i="27"/>
  <c r="H718" i="27"/>
  <c r="E718" i="27"/>
  <c r="I717" i="27"/>
  <c r="M717" i="27" s="1"/>
  <c r="N717" i="27" s="1"/>
  <c r="I716" i="27"/>
  <c r="M716" i="27" s="1"/>
  <c r="N716" i="27" s="1"/>
  <c r="I715" i="27"/>
  <c r="M715" i="27" s="1"/>
  <c r="N715" i="27" s="1"/>
  <c r="I714" i="27"/>
  <c r="M714" i="27" s="1"/>
  <c r="N714" i="27" s="1"/>
  <c r="I713" i="27"/>
  <c r="M713" i="27" s="1"/>
  <c r="N713" i="27" s="1"/>
  <c r="I712" i="27"/>
  <c r="M712" i="27" s="1"/>
  <c r="N712" i="27" s="1"/>
  <c r="I711" i="27"/>
  <c r="M711" i="27" s="1"/>
  <c r="N711" i="27" s="1"/>
  <c r="I710" i="27"/>
  <c r="M710" i="27" s="1"/>
  <c r="N710" i="27" s="1"/>
  <c r="I709" i="27"/>
  <c r="M709" i="27" s="1"/>
  <c r="N709" i="27" s="1"/>
  <c r="I708" i="27"/>
  <c r="I707" i="27"/>
  <c r="H706" i="27"/>
  <c r="E706" i="27"/>
  <c r="I705" i="27"/>
  <c r="M705" i="27" s="1"/>
  <c r="N705" i="27" s="1"/>
  <c r="I704" i="27"/>
  <c r="M704" i="27" s="1"/>
  <c r="N704" i="27" s="1"/>
  <c r="I703" i="27"/>
  <c r="M703" i="27" s="1"/>
  <c r="N703" i="27" s="1"/>
  <c r="I702" i="27"/>
  <c r="M702" i="27" s="1"/>
  <c r="N702" i="27" s="1"/>
  <c r="I701" i="27"/>
  <c r="M701" i="27" s="1"/>
  <c r="N701" i="27" s="1"/>
  <c r="I700" i="27"/>
  <c r="M700" i="27" s="1"/>
  <c r="N700" i="27" s="1"/>
  <c r="I699" i="27"/>
  <c r="I698" i="27"/>
  <c r="M698" i="27" s="1"/>
  <c r="N698" i="27" s="1"/>
  <c r="I697" i="27"/>
  <c r="I696" i="27"/>
  <c r="M696" i="27" s="1"/>
  <c r="N696" i="27" s="1"/>
  <c r="N706" i="27" s="1"/>
  <c r="I695" i="27"/>
  <c r="H694" i="27"/>
  <c r="E694" i="27"/>
  <c r="I693" i="27"/>
  <c r="M693" i="27" s="1"/>
  <c r="N693" i="27" s="1"/>
  <c r="I692" i="27"/>
  <c r="I691" i="27"/>
  <c r="I690" i="27"/>
  <c r="I689" i="27"/>
  <c r="I688" i="27"/>
  <c r="I687" i="27"/>
  <c r="I686" i="27"/>
  <c r="I685" i="27"/>
  <c r="I684" i="27"/>
  <c r="I683" i="27"/>
  <c r="H682" i="27"/>
  <c r="E682" i="27"/>
  <c r="I681" i="27"/>
  <c r="M681" i="27" s="1"/>
  <c r="N681" i="27" s="1"/>
  <c r="I680" i="27"/>
  <c r="I679" i="27"/>
  <c r="I678" i="27"/>
  <c r="M678" i="27" s="1"/>
  <c r="N678" i="27" s="1"/>
  <c r="I677" i="27"/>
  <c r="I676" i="27"/>
  <c r="M676" i="27" s="1"/>
  <c r="N676" i="27" s="1"/>
  <c r="I675" i="27"/>
  <c r="I674" i="27"/>
  <c r="M674" i="27" s="1"/>
  <c r="N674" i="27" s="1"/>
  <c r="I673" i="27"/>
  <c r="I672" i="27"/>
  <c r="M672" i="27" s="1"/>
  <c r="N672" i="27" s="1"/>
  <c r="N682" i="27" s="1"/>
  <c r="I671" i="27"/>
  <c r="H670" i="27"/>
  <c r="E670" i="27"/>
  <c r="I669" i="27"/>
  <c r="I668" i="27"/>
  <c r="I667" i="27"/>
  <c r="M667" i="27" s="1"/>
  <c r="N667" i="27" s="1"/>
  <c r="I666" i="27"/>
  <c r="I665" i="27"/>
  <c r="M665" i="27" s="1"/>
  <c r="N665" i="27" s="1"/>
  <c r="I664" i="27"/>
  <c r="I663" i="27"/>
  <c r="I662" i="27"/>
  <c r="I661" i="27"/>
  <c r="M661" i="27" s="1"/>
  <c r="N661" i="27" s="1"/>
  <c r="I660" i="27"/>
  <c r="I659" i="27"/>
  <c r="H658" i="27"/>
  <c r="E658" i="27"/>
  <c r="I657" i="27"/>
  <c r="M657" i="27" s="1"/>
  <c r="N657" i="27" s="1"/>
  <c r="I656" i="27"/>
  <c r="M656" i="27" s="1"/>
  <c r="N656" i="27" s="1"/>
  <c r="I655" i="27"/>
  <c r="I654" i="27"/>
  <c r="I653" i="27"/>
  <c r="I652" i="27"/>
  <c r="M652" i="27" s="1"/>
  <c r="N652" i="27" s="1"/>
  <c r="I651" i="27"/>
  <c r="I650" i="27"/>
  <c r="M650" i="27" s="1"/>
  <c r="N650" i="27" s="1"/>
  <c r="I649" i="27"/>
  <c r="I648" i="27"/>
  <c r="M648" i="27" s="1"/>
  <c r="N648" i="27" s="1"/>
  <c r="N658" i="27" s="1"/>
  <c r="I647" i="27"/>
  <c r="H646" i="27"/>
  <c r="E646" i="27"/>
  <c r="I645" i="27"/>
  <c r="M645" i="27" s="1"/>
  <c r="N645" i="27" s="1"/>
  <c r="I644" i="27"/>
  <c r="I643" i="27"/>
  <c r="M643" i="27" s="1"/>
  <c r="N643" i="27" s="1"/>
  <c r="I642" i="27"/>
  <c r="I641" i="27"/>
  <c r="M641" i="27" s="1"/>
  <c r="N641" i="27" s="1"/>
  <c r="I640" i="27"/>
  <c r="I639" i="27"/>
  <c r="M639" i="27" s="1"/>
  <c r="N639" i="27" s="1"/>
  <c r="I638" i="27"/>
  <c r="I637" i="27"/>
  <c r="I636" i="27"/>
  <c r="I635" i="27"/>
  <c r="H634" i="27"/>
  <c r="E634" i="27"/>
  <c r="I633" i="27"/>
  <c r="M633" i="27" s="1"/>
  <c r="N633" i="27" s="1"/>
  <c r="I632" i="27"/>
  <c r="M632" i="27" s="1"/>
  <c r="N632" i="27" s="1"/>
  <c r="I631" i="27"/>
  <c r="I630" i="27"/>
  <c r="M630" i="27" s="1"/>
  <c r="N630" i="27" s="1"/>
  <c r="I629" i="27"/>
  <c r="I628" i="27"/>
  <c r="I627" i="27"/>
  <c r="I626" i="27"/>
  <c r="M626" i="27" s="1"/>
  <c r="N626" i="27" s="1"/>
  <c r="I625" i="27"/>
  <c r="I624" i="27"/>
  <c r="I623" i="27"/>
  <c r="H622" i="27"/>
  <c r="E622" i="27"/>
  <c r="I621" i="27"/>
  <c r="M621" i="27" s="1"/>
  <c r="N621" i="27" s="1"/>
  <c r="I620" i="27"/>
  <c r="I619" i="27"/>
  <c r="M619" i="27" s="1"/>
  <c r="N619" i="27" s="1"/>
  <c r="I618" i="27"/>
  <c r="I617" i="27"/>
  <c r="M617" i="27" s="1"/>
  <c r="N617" i="27" s="1"/>
  <c r="I616" i="27"/>
  <c r="M616" i="27" s="1"/>
  <c r="N616" i="27" s="1"/>
  <c r="I615" i="27"/>
  <c r="M615" i="27" s="1"/>
  <c r="N615" i="27" s="1"/>
  <c r="I614" i="27"/>
  <c r="M614" i="27" s="1"/>
  <c r="N614" i="27" s="1"/>
  <c r="I613" i="27"/>
  <c r="M613" i="27" s="1"/>
  <c r="N613" i="27" s="1"/>
  <c r="I612" i="27"/>
  <c r="M612" i="27" s="1"/>
  <c r="N612" i="27" s="1"/>
  <c r="N622" i="27" s="1"/>
  <c r="I611" i="27"/>
  <c r="H610" i="27"/>
  <c r="E610" i="27"/>
  <c r="I609" i="27"/>
  <c r="M609" i="27" s="1"/>
  <c r="N609" i="27" s="1"/>
  <c r="I608" i="27"/>
  <c r="M608" i="27" s="1"/>
  <c r="N608" i="27" s="1"/>
  <c r="I607" i="27"/>
  <c r="I606" i="27"/>
  <c r="M606" i="27" s="1"/>
  <c r="N606" i="27" s="1"/>
  <c r="I605" i="27"/>
  <c r="M605" i="27" s="1"/>
  <c r="N605" i="27" s="1"/>
  <c r="I604" i="27"/>
  <c r="I603" i="27"/>
  <c r="M603" i="27" s="1"/>
  <c r="N603" i="27" s="1"/>
  <c r="I602" i="27"/>
  <c r="M602" i="27" s="1"/>
  <c r="N602" i="27" s="1"/>
  <c r="I601" i="27"/>
  <c r="I600" i="27"/>
  <c r="M600" i="27" s="1"/>
  <c r="N600" i="27" s="1"/>
  <c r="N610" i="27" s="1"/>
  <c r="I599" i="27"/>
  <c r="H598" i="27"/>
  <c r="E598" i="27"/>
  <c r="I597" i="27"/>
  <c r="M597" i="27" s="1"/>
  <c r="N597" i="27" s="1"/>
  <c r="I596" i="27"/>
  <c r="M596" i="27" s="1"/>
  <c r="N596" i="27" s="1"/>
  <c r="I595" i="27"/>
  <c r="M595" i="27" s="1"/>
  <c r="N595" i="27" s="1"/>
  <c r="I594" i="27"/>
  <c r="I593" i="27"/>
  <c r="M593" i="27" s="1"/>
  <c r="N593" i="27" s="1"/>
  <c r="I592" i="27"/>
  <c r="M592" i="27" s="1"/>
  <c r="N592" i="27" s="1"/>
  <c r="I591" i="27"/>
  <c r="M591" i="27" s="1"/>
  <c r="N591" i="27" s="1"/>
  <c r="I590" i="27"/>
  <c r="M590" i="27" s="1"/>
  <c r="N590" i="27" s="1"/>
  <c r="I589" i="27"/>
  <c r="M589" i="27" s="1"/>
  <c r="N589" i="27" s="1"/>
  <c r="I588" i="27"/>
  <c r="M588" i="27" s="1"/>
  <c r="N588" i="27" s="1"/>
  <c r="N598" i="27" s="1"/>
  <c r="I587" i="27"/>
  <c r="H586" i="27"/>
  <c r="E586" i="27"/>
  <c r="I585" i="27"/>
  <c r="M585" i="27" s="1"/>
  <c r="N585" i="27" s="1"/>
  <c r="I584" i="27"/>
  <c r="M584" i="27" s="1"/>
  <c r="N584" i="27" s="1"/>
  <c r="I583" i="27"/>
  <c r="I582" i="27"/>
  <c r="M582" i="27" s="1"/>
  <c r="N582" i="27" s="1"/>
  <c r="I581" i="27"/>
  <c r="M581" i="27" s="1"/>
  <c r="N581" i="27" s="1"/>
  <c r="I580" i="27"/>
  <c r="M580" i="27" s="1"/>
  <c r="N580" i="27" s="1"/>
  <c r="I579" i="27"/>
  <c r="M579" i="27" s="1"/>
  <c r="N579" i="27" s="1"/>
  <c r="I578" i="27"/>
  <c r="M578" i="27" s="1"/>
  <c r="N578" i="27" s="1"/>
  <c r="I577" i="27"/>
  <c r="I576" i="27"/>
  <c r="M576" i="27" s="1"/>
  <c r="N576" i="27" s="1"/>
  <c r="N586" i="27" s="1"/>
  <c r="I575" i="27"/>
  <c r="H574" i="27"/>
  <c r="E574" i="27"/>
  <c r="I573" i="27"/>
  <c r="I572" i="27"/>
  <c r="I571" i="27"/>
  <c r="M571" i="27" s="1"/>
  <c r="N571" i="27" s="1"/>
  <c r="I570" i="27"/>
  <c r="I569" i="27"/>
  <c r="I568" i="27"/>
  <c r="I567" i="27"/>
  <c r="M567" i="27" s="1"/>
  <c r="N567" i="27" s="1"/>
  <c r="I566" i="27"/>
  <c r="I565" i="27"/>
  <c r="I564" i="27"/>
  <c r="I563" i="27"/>
  <c r="H562" i="27"/>
  <c r="E562" i="27"/>
  <c r="I561" i="27"/>
  <c r="M561" i="27" s="1"/>
  <c r="N561" i="27" s="1"/>
  <c r="I560" i="27"/>
  <c r="M560" i="27" s="1"/>
  <c r="N560" i="27" s="1"/>
  <c r="I559" i="27"/>
  <c r="M559" i="27" s="1"/>
  <c r="N559" i="27" s="1"/>
  <c r="I558" i="27"/>
  <c r="M558" i="27" s="1"/>
  <c r="N558" i="27" s="1"/>
  <c r="I557" i="27"/>
  <c r="M557" i="27" s="1"/>
  <c r="N557" i="27" s="1"/>
  <c r="I556" i="27"/>
  <c r="M556" i="27" s="1"/>
  <c r="N556" i="27" s="1"/>
  <c r="I555" i="27"/>
  <c r="M555" i="27" s="1"/>
  <c r="N555" i="27" s="1"/>
  <c r="I554" i="27"/>
  <c r="M554" i="27" s="1"/>
  <c r="N554" i="27" s="1"/>
  <c r="I553" i="27"/>
  <c r="M553" i="27" s="1"/>
  <c r="N553" i="27" s="1"/>
  <c r="I552" i="27"/>
  <c r="M552" i="27" s="1"/>
  <c r="N552" i="27" s="1"/>
  <c r="N562" i="27" s="1"/>
  <c r="I551" i="27"/>
  <c r="H550" i="27"/>
  <c r="E550" i="27"/>
  <c r="I549" i="27"/>
  <c r="M549" i="27" s="1"/>
  <c r="N549" i="27" s="1"/>
  <c r="I548" i="27"/>
  <c r="M548" i="27" s="1"/>
  <c r="N548" i="27" s="1"/>
  <c r="I547" i="27"/>
  <c r="M547" i="27" s="1"/>
  <c r="N547" i="27" s="1"/>
  <c r="I546" i="27"/>
  <c r="M546" i="27" s="1"/>
  <c r="N546" i="27" s="1"/>
  <c r="I545" i="27"/>
  <c r="M545" i="27" s="1"/>
  <c r="N545" i="27" s="1"/>
  <c r="I544" i="27"/>
  <c r="M544" i="27" s="1"/>
  <c r="N544" i="27" s="1"/>
  <c r="I543" i="27"/>
  <c r="M543" i="27" s="1"/>
  <c r="N543" i="27" s="1"/>
  <c r="I542" i="27"/>
  <c r="M542" i="27" s="1"/>
  <c r="N542" i="27" s="1"/>
  <c r="I541" i="27"/>
  <c r="M541" i="27" s="1"/>
  <c r="N541" i="27" s="1"/>
  <c r="I540" i="27"/>
  <c r="M540" i="27" s="1"/>
  <c r="N540" i="27" s="1"/>
  <c r="N550" i="27" s="1"/>
  <c r="I539" i="27"/>
  <c r="H538" i="27"/>
  <c r="E538" i="27"/>
  <c r="I537" i="27"/>
  <c r="M537" i="27" s="1"/>
  <c r="N537" i="27" s="1"/>
  <c r="I536" i="27"/>
  <c r="M536" i="27" s="1"/>
  <c r="N536" i="27" s="1"/>
  <c r="I535" i="27"/>
  <c r="M535" i="27" s="1"/>
  <c r="N535" i="27" s="1"/>
  <c r="I534" i="27"/>
  <c r="M534" i="27" s="1"/>
  <c r="N534" i="27" s="1"/>
  <c r="I533" i="27"/>
  <c r="I532" i="27"/>
  <c r="M532" i="27" s="1"/>
  <c r="N532" i="27" s="1"/>
  <c r="I531" i="27"/>
  <c r="M531" i="27" s="1"/>
  <c r="N531" i="27" s="1"/>
  <c r="I530" i="27"/>
  <c r="M530" i="27" s="1"/>
  <c r="N530" i="27" s="1"/>
  <c r="I529" i="27"/>
  <c r="I528" i="27"/>
  <c r="M528" i="27" s="1"/>
  <c r="N528" i="27" s="1"/>
  <c r="N538" i="27" s="1"/>
  <c r="I527" i="27"/>
  <c r="H526" i="27"/>
  <c r="E526" i="27"/>
  <c r="I525" i="27"/>
  <c r="I524" i="27"/>
  <c r="I523" i="27"/>
  <c r="M523" i="27" s="1"/>
  <c r="N523" i="27" s="1"/>
  <c r="I522" i="27"/>
  <c r="M522" i="27" s="1"/>
  <c r="N522" i="27" s="1"/>
  <c r="I521" i="27"/>
  <c r="I520" i="27"/>
  <c r="I519" i="27"/>
  <c r="M519" i="27" s="1"/>
  <c r="N519" i="27" s="1"/>
  <c r="I518" i="27"/>
  <c r="M518" i="27" s="1"/>
  <c r="N518" i="27" s="1"/>
  <c r="I517" i="27"/>
  <c r="M517" i="27" s="1"/>
  <c r="N517" i="27" s="1"/>
  <c r="I516" i="27"/>
  <c r="M516" i="27" s="1"/>
  <c r="N516" i="27" s="1"/>
  <c r="N526" i="27" s="1"/>
  <c r="I515" i="27"/>
  <c r="H514" i="27"/>
  <c r="E514" i="27"/>
  <c r="I513" i="27"/>
  <c r="I512" i="27"/>
  <c r="I511" i="27"/>
  <c r="I510" i="27"/>
  <c r="I509" i="27"/>
  <c r="I508" i="27"/>
  <c r="I507" i="27"/>
  <c r="I506" i="27"/>
  <c r="I505" i="27"/>
  <c r="I504" i="27"/>
  <c r="I503" i="27"/>
  <c r="H502" i="27"/>
  <c r="E502" i="27"/>
  <c r="I501" i="27"/>
  <c r="M501" i="27" s="1"/>
  <c r="N501" i="27" s="1"/>
  <c r="I500" i="27"/>
  <c r="I499" i="27"/>
  <c r="I498" i="27"/>
  <c r="I497" i="27"/>
  <c r="M497" i="27" s="1"/>
  <c r="N497" i="27" s="1"/>
  <c r="I496" i="27"/>
  <c r="I495" i="27"/>
  <c r="I494" i="27"/>
  <c r="I493" i="27"/>
  <c r="I492" i="27"/>
  <c r="I491" i="27"/>
  <c r="H490" i="27"/>
  <c r="E490" i="27"/>
  <c r="I489" i="27"/>
  <c r="M489" i="27" s="1"/>
  <c r="N489" i="27" s="1"/>
  <c r="I488" i="27"/>
  <c r="M488" i="27" s="1"/>
  <c r="N488" i="27" s="1"/>
  <c r="I487" i="27"/>
  <c r="M487" i="27" s="1"/>
  <c r="N487" i="27" s="1"/>
  <c r="I486" i="27"/>
  <c r="M486" i="27" s="1"/>
  <c r="N486" i="27" s="1"/>
  <c r="I485" i="27"/>
  <c r="M485" i="27" s="1"/>
  <c r="N485" i="27" s="1"/>
  <c r="I484" i="27"/>
  <c r="M484" i="27" s="1"/>
  <c r="N484" i="27" s="1"/>
  <c r="I483" i="27"/>
  <c r="I482" i="27"/>
  <c r="M482" i="27" s="1"/>
  <c r="N482" i="27" s="1"/>
  <c r="I481" i="27"/>
  <c r="M481" i="27" s="1"/>
  <c r="N481" i="27" s="1"/>
  <c r="I480" i="27"/>
  <c r="M480" i="27" s="1"/>
  <c r="N480" i="27" s="1"/>
  <c r="N490" i="27" s="1"/>
  <c r="I479" i="27"/>
  <c r="H478" i="27"/>
  <c r="E478" i="27"/>
  <c r="I477" i="27"/>
  <c r="I476" i="27"/>
  <c r="M476" i="27" s="1"/>
  <c r="N476" i="27" s="1"/>
  <c r="I475" i="27"/>
  <c r="M475" i="27" s="1"/>
  <c r="N475" i="27" s="1"/>
  <c r="I474" i="27"/>
  <c r="M474" i="27" s="1"/>
  <c r="N474" i="27" s="1"/>
  <c r="I473" i="27"/>
  <c r="M473" i="27" s="1"/>
  <c r="N473" i="27" s="1"/>
  <c r="I472" i="27"/>
  <c r="M472" i="27" s="1"/>
  <c r="N472" i="27" s="1"/>
  <c r="I471" i="27"/>
  <c r="M471" i="27" s="1"/>
  <c r="N471" i="27" s="1"/>
  <c r="I470" i="27"/>
  <c r="M470" i="27" s="1"/>
  <c r="N470" i="27" s="1"/>
  <c r="I469" i="27"/>
  <c r="M469" i="27" s="1"/>
  <c r="N469" i="27" s="1"/>
  <c r="I468" i="27"/>
  <c r="M468" i="27" s="1"/>
  <c r="N468" i="27" s="1"/>
  <c r="N478" i="27" s="1"/>
  <c r="I467" i="27"/>
  <c r="H466" i="27"/>
  <c r="E466" i="27"/>
  <c r="I465" i="27"/>
  <c r="I464" i="27"/>
  <c r="M464" i="27" s="1"/>
  <c r="N464" i="27" s="1"/>
  <c r="I463" i="27"/>
  <c r="I462" i="27"/>
  <c r="M462" i="27" s="1"/>
  <c r="N462" i="27" s="1"/>
  <c r="I461" i="27"/>
  <c r="I460" i="27"/>
  <c r="M460" i="27" s="1"/>
  <c r="N460" i="27" s="1"/>
  <c r="I459" i="27"/>
  <c r="M459" i="27" s="1"/>
  <c r="N459" i="27" s="1"/>
  <c r="I458" i="27"/>
  <c r="M458" i="27" s="1"/>
  <c r="N458" i="27" s="1"/>
  <c r="I457" i="27"/>
  <c r="M457" i="27" s="1"/>
  <c r="N457" i="27" s="1"/>
  <c r="I456" i="27"/>
  <c r="I455" i="27"/>
  <c r="H454" i="27"/>
  <c r="E454" i="27"/>
  <c r="I453" i="27"/>
  <c r="I452" i="27"/>
  <c r="M452" i="27" s="1"/>
  <c r="N452" i="27" s="1"/>
  <c r="I451" i="27"/>
  <c r="I450" i="27"/>
  <c r="M450" i="27" s="1"/>
  <c r="N450" i="27" s="1"/>
  <c r="I449" i="27"/>
  <c r="I448" i="27"/>
  <c r="I447" i="27"/>
  <c r="I446" i="27"/>
  <c r="M446" i="27" s="1"/>
  <c r="N446" i="27" s="1"/>
  <c r="I445" i="27"/>
  <c r="I444" i="27"/>
  <c r="M444" i="27" s="1"/>
  <c r="N444" i="27" s="1"/>
  <c r="N454" i="27" s="1"/>
  <c r="I443" i="27"/>
  <c r="H442" i="27"/>
  <c r="E442" i="27"/>
  <c r="I441" i="27"/>
  <c r="M441" i="27" s="1"/>
  <c r="N441" i="27" s="1"/>
  <c r="I440" i="27"/>
  <c r="I439" i="27"/>
  <c r="M439" i="27" s="1"/>
  <c r="N439" i="27" s="1"/>
  <c r="I438" i="27"/>
  <c r="I437" i="27"/>
  <c r="M437" i="27" s="1"/>
  <c r="N437" i="27" s="1"/>
  <c r="I436" i="27"/>
  <c r="M436" i="27" s="1"/>
  <c r="N436" i="27" s="1"/>
  <c r="I435" i="27"/>
  <c r="M435" i="27" s="1"/>
  <c r="N435" i="27" s="1"/>
  <c r="I434" i="27"/>
  <c r="M434" i="27" s="1"/>
  <c r="N434" i="27" s="1"/>
  <c r="I433" i="27"/>
  <c r="M433" i="27" s="1"/>
  <c r="N433" i="27" s="1"/>
  <c r="I432" i="27"/>
  <c r="M432" i="27" s="1"/>
  <c r="N432" i="27" s="1"/>
  <c r="N442" i="27" s="1"/>
  <c r="I431" i="27"/>
  <c r="H430" i="27"/>
  <c r="E430" i="27"/>
  <c r="I429" i="27"/>
  <c r="M429" i="27" s="1"/>
  <c r="N429" i="27" s="1"/>
  <c r="I428" i="27"/>
  <c r="M428" i="27" s="1"/>
  <c r="N428" i="27" s="1"/>
  <c r="I427" i="27"/>
  <c r="M427" i="27" s="1"/>
  <c r="N427" i="27" s="1"/>
  <c r="I426" i="27"/>
  <c r="M426" i="27" s="1"/>
  <c r="N426" i="27" s="1"/>
  <c r="I425" i="27"/>
  <c r="M425" i="27" s="1"/>
  <c r="N425" i="27" s="1"/>
  <c r="I424" i="27"/>
  <c r="M424" i="27" s="1"/>
  <c r="N424" i="27" s="1"/>
  <c r="I423" i="27"/>
  <c r="M423" i="27" s="1"/>
  <c r="N423" i="27" s="1"/>
  <c r="I422" i="27"/>
  <c r="M422" i="27" s="1"/>
  <c r="N422" i="27" s="1"/>
  <c r="I421" i="27"/>
  <c r="M421" i="27" s="1"/>
  <c r="N421" i="27" s="1"/>
  <c r="I420" i="27"/>
  <c r="M420" i="27" s="1"/>
  <c r="N420" i="27" s="1"/>
  <c r="N430" i="27" s="1"/>
  <c r="I419" i="27"/>
  <c r="H418" i="27"/>
  <c r="E418" i="27"/>
  <c r="I417" i="27"/>
  <c r="M417" i="27" s="1"/>
  <c r="N417" i="27" s="1"/>
  <c r="I416" i="27"/>
  <c r="M416" i="27" s="1"/>
  <c r="N416" i="27" s="1"/>
  <c r="I415" i="27"/>
  <c r="I414" i="27"/>
  <c r="M414" i="27" s="1"/>
  <c r="N414" i="27" s="1"/>
  <c r="I413" i="27"/>
  <c r="I412" i="27"/>
  <c r="M412" i="27" s="1"/>
  <c r="N412" i="27" s="1"/>
  <c r="I411" i="27"/>
  <c r="M411" i="27" s="1"/>
  <c r="N411" i="27" s="1"/>
  <c r="I410" i="27"/>
  <c r="M410" i="27" s="1"/>
  <c r="N410" i="27" s="1"/>
  <c r="I409" i="27"/>
  <c r="M409" i="27" s="1"/>
  <c r="N409" i="27" s="1"/>
  <c r="I408" i="27"/>
  <c r="M408" i="27" s="1"/>
  <c r="N408" i="27" s="1"/>
  <c r="N418" i="27" s="1"/>
  <c r="I407" i="27"/>
  <c r="H406" i="27"/>
  <c r="E406" i="27"/>
  <c r="I405" i="27"/>
  <c r="M405" i="27" s="1"/>
  <c r="N405" i="27" s="1"/>
  <c r="I404" i="27"/>
  <c r="M404" i="27" s="1"/>
  <c r="N404" i="27" s="1"/>
  <c r="I403" i="27"/>
  <c r="I402" i="27"/>
  <c r="M402" i="27" s="1"/>
  <c r="N402" i="27" s="1"/>
  <c r="I401" i="27"/>
  <c r="I400" i="27"/>
  <c r="M400" i="27" s="1"/>
  <c r="N400" i="27" s="1"/>
  <c r="I399" i="27"/>
  <c r="I398" i="27"/>
  <c r="M398" i="27" s="1"/>
  <c r="N398" i="27" s="1"/>
  <c r="I397" i="27"/>
  <c r="I396" i="27"/>
  <c r="M396" i="27" s="1"/>
  <c r="N396" i="27" s="1"/>
  <c r="N406" i="27" s="1"/>
  <c r="I395" i="27"/>
  <c r="H394" i="27"/>
  <c r="E394" i="27"/>
  <c r="I393" i="27"/>
  <c r="M393" i="27" s="1"/>
  <c r="N393" i="27" s="1"/>
  <c r="I392" i="27"/>
  <c r="I391" i="27"/>
  <c r="I390" i="27"/>
  <c r="I389" i="27"/>
  <c r="I388" i="27"/>
  <c r="I387" i="27"/>
  <c r="I386" i="27"/>
  <c r="I385" i="27"/>
  <c r="I384" i="27"/>
  <c r="I383" i="27"/>
  <c r="H382" i="27"/>
  <c r="E382" i="27"/>
  <c r="I381" i="27"/>
  <c r="M381" i="27" s="1"/>
  <c r="N381" i="27" s="1"/>
  <c r="I380" i="27"/>
  <c r="I379" i="27"/>
  <c r="M379" i="27" s="1"/>
  <c r="N379" i="27" s="1"/>
  <c r="I378" i="27"/>
  <c r="I377" i="27"/>
  <c r="M377" i="27" s="1"/>
  <c r="N377" i="27" s="1"/>
  <c r="I376" i="27"/>
  <c r="I375" i="27"/>
  <c r="M375" i="27" s="1"/>
  <c r="N375" i="27" s="1"/>
  <c r="I374" i="27"/>
  <c r="I373" i="27"/>
  <c r="M373" i="27" s="1"/>
  <c r="N373" i="27" s="1"/>
  <c r="I372" i="27"/>
  <c r="I371" i="27"/>
  <c r="H370" i="27"/>
  <c r="E370" i="27"/>
  <c r="I369" i="27"/>
  <c r="M369" i="27" s="1"/>
  <c r="N369" i="27" s="1"/>
  <c r="I368" i="27"/>
  <c r="M368" i="27" s="1"/>
  <c r="N368" i="27" s="1"/>
  <c r="I367" i="27"/>
  <c r="M367" i="27" s="1"/>
  <c r="N367" i="27" s="1"/>
  <c r="I366" i="27"/>
  <c r="M366" i="27" s="1"/>
  <c r="N366" i="27" s="1"/>
  <c r="I365" i="27"/>
  <c r="M365" i="27" s="1"/>
  <c r="N365" i="27" s="1"/>
  <c r="I364" i="27"/>
  <c r="M364" i="27" s="1"/>
  <c r="N364" i="27" s="1"/>
  <c r="I363" i="27"/>
  <c r="I362" i="27"/>
  <c r="M362" i="27" s="1"/>
  <c r="N362" i="27" s="1"/>
  <c r="I361" i="27"/>
  <c r="M361" i="27" s="1"/>
  <c r="N361" i="27" s="1"/>
  <c r="I360" i="27"/>
  <c r="M360" i="27" s="1"/>
  <c r="N360" i="27" s="1"/>
  <c r="N370" i="27" s="1"/>
  <c r="I359" i="27"/>
  <c r="H358" i="27"/>
  <c r="E358" i="27"/>
  <c r="I357" i="27"/>
  <c r="M357" i="27" s="1"/>
  <c r="N357" i="27" s="1"/>
  <c r="I356" i="27"/>
  <c r="I355" i="27"/>
  <c r="M355" i="27" s="1"/>
  <c r="N355" i="27" s="1"/>
  <c r="I354" i="27"/>
  <c r="M354" i="27" s="1"/>
  <c r="N354" i="27" s="1"/>
  <c r="I353" i="27"/>
  <c r="M353" i="27" s="1"/>
  <c r="N353" i="27" s="1"/>
  <c r="I352" i="27"/>
  <c r="M352" i="27" s="1"/>
  <c r="N352" i="27" s="1"/>
  <c r="I351" i="27"/>
  <c r="M351" i="27" s="1"/>
  <c r="N351" i="27" s="1"/>
  <c r="I350" i="27"/>
  <c r="M350" i="27" s="1"/>
  <c r="N350" i="27" s="1"/>
  <c r="I349" i="27"/>
  <c r="M349" i="27" s="1"/>
  <c r="N349" i="27" s="1"/>
  <c r="I348" i="27"/>
  <c r="M348" i="27" s="1"/>
  <c r="N348" i="27" s="1"/>
  <c r="N358" i="27" s="1"/>
  <c r="I347" i="27"/>
  <c r="H346" i="27"/>
  <c r="E346" i="27"/>
  <c r="I345" i="27"/>
  <c r="M345" i="27" s="1"/>
  <c r="N345" i="27" s="1"/>
  <c r="I344" i="27"/>
  <c r="M344" i="27" s="1"/>
  <c r="N344" i="27" s="1"/>
  <c r="I343" i="27"/>
  <c r="M343" i="27" s="1"/>
  <c r="N343" i="27" s="1"/>
  <c r="I342" i="27"/>
  <c r="M342" i="27" s="1"/>
  <c r="N342" i="27" s="1"/>
  <c r="I341" i="27"/>
  <c r="M341" i="27" s="1"/>
  <c r="N341" i="27" s="1"/>
  <c r="I340" i="27"/>
  <c r="M340" i="27" s="1"/>
  <c r="N340" i="27" s="1"/>
  <c r="I339" i="27"/>
  <c r="M339" i="27" s="1"/>
  <c r="N339" i="27" s="1"/>
  <c r="I338" i="27"/>
  <c r="I337" i="27"/>
  <c r="I336" i="27"/>
  <c r="I335" i="27"/>
  <c r="H334" i="27"/>
  <c r="E334" i="27"/>
  <c r="I333" i="27"/>
  <c r="M333" i="27" s="1"/>
  <c r="N333" i="27" s="1"/>
  <c r="I332" i="27"/>
  <c r="I331" i="27"/>
  <c r="M331" i="27" s="1"/>
  <c r="N331" i="27" s="1"/>
  <c r="I330" i="27"/>
  <c r="I329" i="27"/>
  <c r="M329" i="27" s="1"/>
  <c r="N329" i="27" s="1"/>
  <c r="I328" i="27"/>
  <c r="I327" i="27"/>
  <c r="M327" i="27" s="1"/>
  <c r="N327" i="27" s="1"/>
  <c r="I326" i="27"/>
  <c r="I325" i="27"/>
  <c r="M325" i="27" s="1"/>
  <c r="N325" i="27" s="1"/>
  <c r="I324" i="27"/>
  <c r="I323" i="27"/>
  <c r="H322" i="27"/>
  <c r="E322" i="27"/>
  <c r="I321" i="27"/>
  <c r="M321" i="27" s="1"/>
  <c r="N321" i="27" s="1"/>
  <c r="I320" i="27"/>
  <c r="M320" i="27" s="1"/>
  <c r="N320" i="27" s="1"/>
  <c r="I319" i="27"/>
  <c r="I318" i="27"/>
  <c r="M318" i="27" s="1"/>
  <c r="N318" i="27" s="1"/>
  <c r="I317" i="27"/>
  <c r="I316" i="27"/>
  <c r="M316" i="27" s="1"/>
  <c r="N316" i="27" s="1"/>
  <c r="I315" i="27"/>
  <c r="I314" i="27"/>
  <c r="M314" i="27" s="1"/>
  <c r="N314" i="27" s="1"/>
  <c r="I313" i="27"/>
  <c r="I312" i="27"/>
  <c r="M312" i="27" s="1"/>
  <c r="N312" i="27" s="1"/>
  <c r="N322" i="27" s="1"/>
  <c r="I311" i="27"/>
  <c r="E310" i="27"/>
  <c r="I309" i="27"/>
  <c r="I308" i="27"/>
  <c r="M308" i="27" s="1"/>
  <c r="N308" i="27" s="1"/>
  <c r="I307" i="27"/>
  <c r="M307" i="27" s="1"/>
  <c r="N307" i="27" s="1"/>
  <c r="I306" i="27"/>
  <c r="M306" i="27" s="1"/>
  <c r="N306" i="27" s="1"/>
  <c r="I305" i="27"/>
  <c r="M305" i="27" s="1"/>
  <c r="N305" i="27" s="1"/>
  <c r="I304" i="27"/>
  <c r="M304" i="27" s="1"/>
  <c r="N304" i="27" s="1"/>
  <c r="I303" i="27"/>
  <c r="M303" i="27" s="1"/>
  <c r="N303" i="27" s="1"/>
  <c r="I302" i="27"/>
  <c r="M302" i="27" s="1"/>
  <c r="N302" i="27" s="1"/>
  <c r="I301" i="27"/>
  <c r="M301" i="27" s="1"/>
  <c r="N301" i="27" s="1"/>
  <c r="I300" i="27"/>
  <c r="M300" i="27" s="1"/>
  <c r="N300" i="27" s="1"/>
  <c r="N310" i="27" s="1"/>
  <c r="I299" i="27"/>
  <c r="H298" i="27"/>
  <c r="E298" i="27"/>
  <c r="I297" i="27"/>
  <c r="M297" i="27" s="1"/>
  <c r="N297" i="27" s="1"/>
  <c r="I296" i="27"/>
  <c r="M296" i="27" s="1"/>
  <c r="N296" i="27" s="1"/>
  <c r="I295" i="27"/>
  <c r="M295" i="27" s="1"/>
  <c r="N295" i="27" s="1"/>
  <c r="I294" i="27"/>
  <c r="M294" i="27" s="1"/>
  <c r="N294" i="27" s="1"/>
  <c r="I293" i="27"/>
  <c r="M293" i="27" s="1"/>
  <c r="N293" i="27" s="1"/>
  <c r="I292" i="27"/>
  <c r="M292" i="27" s="1"/>
  <c r="N292" i="27" s="1"/>
  <c r="I291" i="27"/>
  <c r="M291" i="27" s="1"/>
  <c r="N291" i="27" s="1"/>
  <c r="I290" i="27"/>
  <c r="M290" i="27" s="1"/>
  <c r="N290" i="27" s="1"/>
  <c r="I289" i="27"/>
  <c r="I288" i="27"/>
  <c r="I287" i="27"/>
  <c r="E286" i="27"/>
  <c r="I285" i="27"/>
  <c r="M285" i="27" s="1"/>
  <c r="N285" i="27" s="1"/>
  <c r="I284" i="27"/>
  <c r="I283" i="27"/>
  <c r="M283" i="27" s="1"/>
  <c r="N283" i="27" s="1"/>
  <c r="I282" i="27"/>
  <c r="M282" i="27" s="1"/>
  <c r="N282" i="27" s="1"/>
  <c r="I281" i="27"/>
  <c r="M281" i="27" s="1"/>
  <c r="N281" i="27" s="1"/>
  <c r="I279" i="27"/>
  <c r="M279" i="27" s="1"/>
  <c r="N279" i="27" s="1"/>
  <c r="I277" i="27"/>
  <c r="M277" i="27" s="1"/>
  <c r="N277" i="27" s="1"/>
  <c r="I276" i="27"/>
  <c r="M276" i="27" s="1"/>
  <c r="N276" i="27" s="1"/>
  <c r="N286" i="27" s="1"/>
  <c r="I275" i="27"/>
  <c r="H274" i="27"/>
  <c r="E274" i="27"/>
  <c r="I273" i="27"/>
  <c r="M273" i="27" s="1"/>
  <c r="N273" i="27" s="1"/>
  <c r="I272" i="27"/>
  <c r="M272" i="27" s="1"/>
  <c r="N272" i="27" s="1"/>
  <c r="I271" i="27"/>
  <c r="M271" i="27" s="1"/>
  <c r="N271" i="27" s="1"/>
  <c r="I270" i="27"/>
  <c r="M270" i="27" s="1"/>
  <c r="N270" i="27" s="1"/>
  <c r="I269" i="27"/>
  <c r="M269" i="27" s="1"/>
  <c r="N269" i="27" s="1"/>
  <c r="I268" i="27"/>
  <c r="I267" i="27"/>
  <c r="M267" i="27" s="1"/>
  <c r="N267" i="27" s="1"/>
  <c r="I266" i="27"/>
  <c r="M266" i="27" s="1"/>
  <c r="N266" i="27" s="1"/>
  <c r="I265" i="27"/>
  <c r="M265" i="27" s="1"/>
  <c r="N265" i="27" s="1"/>
  <c r="I264" i="27"/>
  <c r="I263" i="27"/>
  <c r="E262" i="27"/>
  <c r="I261" i="27"/>
  <c r="M261" i="27" s="1"/>
  <c r="N261" i="27" s="1"/>
  <c r="I260" i="27"/>
  <c r="M260" i="27" s="1"/>
  <c r="N260" i="27" s="1"/>
  <c r="I259" i="27"/>
  <c r="M259" i="27" s="1"/>
  <c r="N259" i="27" s="1"/>
  <c r="I258" i="27"/>
  <c r="M258" i="27" s="1"/>
  <c r="N258" i="27" s="1"/>
  <c r="I257" i="27"/>
  <c r="M257" i="27" s="1"/>
  <c r="N257" i="27" s="1"/>
  <c r="I256" i="27"/>
  <c r="M256" i="27" s="1"/>
  <c r="N256" i="27" s="1"/>
  <c r="I255" i="27"/>
  <c r="M255" i="27" s="1"/>
  <c r="N255" i="27" s="1"/>
  <c r="I254" i="27"/>
  <c r="M254" i="27" s="1"/>
  <c r="N254" i="27" s="1"/>
  <c r="I253" i="27"/>
  <c r="M253" i="27" s="1"/>
  <c r="N253" i="27" s="1"/>
  <c r="I251" i="27"/>
  <c r="E250" i="27"/>
  <c r="I249" i="27"/>
  <c r="M249" i="27" s="1"/>
  <c r="N249" i="27" s="1"/>
  <c r="I248" i="27"/>
  <c r="M248" i="27" s="1"/>
  <c r="N248" i="27" s="1"/>
  <c r="I247" i="27"/>
  <c r="M247" i="27" s="1"/>
  <c r="N247" i="27" s="1"/>
  <c r="I246" i="27"/>
  <c r="M246" i="27" s="1"/>
  <c r="N246" i="27" s="1"/>
  <c r="I245" i="27"/>
  <c r="M245" i="27" s="1"/>
  <c r="N245" i="27" s="1"/>
  <c r="I242" i="27"/>
  <c r="M242" i="27" s="1"/>
  <c r="N242" i="27" s="1"/>
  <c r="I241" i="27"/>
  <c r="M241" i="27" s="1"/>
  <c r="N241" i="27" s="1"/>
  <c r="I240" i="27"/>
  <c r="H250" i="27"/>
  <c r="I239" i="27"/>
  <c r="H238" i="27"/>
  <c r="E238" i="27"/>
  <c r="I237" i="27"/>
  <c r="M237" i="27" s="1"/>
  <c r="N237" i="27" s="1"/>
  <c r="I236" i="27"/>
  <c r="I235" i="27"/>
  <c r="M235" i="27" s="1"/>
  <c r="N235" i="27" s="1"/>
  <c r="I234" i="27"/>
  <c r="M234" i="27" s="1"/>
  <c r="N234" i="27" s="1"/>
  <c r="I233" i="27"/>
  <c r="M233" i="27" s="1"/>
  <c r="N233" i="27" s="1"/>
  <c r="I232" i="27"/>
  <c r="M232" i="27" s="1"/>
  <c r="N232" i="27" s="1"/>
  <c r="I231" i="27"/>
  <c r="M231" i="27" s="1"/>
  <c r="N231" i="27" s="1"/>
  <c r="I230" i="27"/>
  <c r="I229" i="27"/>
  <c r="M229" i="27" s="1"/>
  <c r="N229" i="27" s="1"/>
  <c r="I228" i="27"/>
  <c r="M228" i="27" s="1"/>
  <c r="N228" i="27" s="1"/>
  <c r="N238" i="27" s="1"/>
  <c r="I227" i="27"/>
  <c r="E226" i="27"/>
  <c r="I225" i="27"/>
  <c r="M225" i="27" s="1"/>
  <c r="N225" i="27" s="1"/>
  <c r="I224" i="27"/>
  <c r="I223" i="27"/>
  <c r="M223" i="27" s="1"/>
  <c r="N223" i="27" s="1"/>
  <c r="I222" i="27"/>
  <c r="M222" i="27" s="1"/>
  <c r="N222" i="27" s="1"/>
  <c r="I221" i="27"/>
  <c r="M221" i="27" s="1"/>
  <c r="N221" i="27" s="1"/>
  <c r="I220" i="27"/>
  <c r="M220" i="27" s="1"/>
  <c r="N220" i="27" s="1"/>
  <c r="I219" i="27"/>
  <c r="I218" i="27"/>
  <c r="M218" i="27" s="1"/>
  <c r="N218" i="27" s="1"/>
  <c r="I217" i="27"/>
  <c r="I216" i="27"/>
  <c r="H226" i="27"/>
  <c r="I215" i="27"/>
  <c r="E214" i="27"/>
  <c r="I213" i="27"/>
  <c r="M213" i="27" s="1"/>
  <c r="N213" i="27" s="1"/>
  <c r="I212" i="27"/>
  <c r="I211" i="27"/>
  <c r="I210" i="27"/>
  <c r="I209" i="27"/>
  <c r="I208" i="27"/>
  <c r="I205" i="27"/>
  <c r="I204" i="27"/>
  <c r="H214" i="27"/>
  <c r="I203" i="27"/>
  <c r="H202" i="27"/>
  <c r="E202" i="27"/>
  <c r="I201" i="27"/>
  <c r="M201" i="27" s="1"/>
  <c r="N201" i="27" s="1"/>
  <c r="I200" i="27"/>
  <c r="I199" i="27"/>
  <c r="I198" i="27"/>
  <c r="I197" i="27"/>
  <c r="I196" i="27"/>
  <c r="I195" i="27"/>
  <c r="I194" i="27"/>
  <c r="I193" i="27"/>
  <c r="I192" i="27"/>
  <c r="I191" i="27"/>
  <c r="E190" i="27"/>
  <c r="I189" i="27"/>
  <c r="M189" i="27" s="1"/>
  <c r="N189" i="27" s="1"/>
  <c r="I188" i="27"/>
  <c r="I187" i="27"/>
  <c r="I186" i="27"/>
  <c r="I185" i="27"/>
  <c r="I184" i="27"/>
  <c r="I182" i="27"/>
  <c r="I181" i="27"/>
  <c r="H190" i="27"/>
  <c r="I179" i="27"/>
  <c r="E178" i="27"/>
  <c r="I177" i="27"/>
  <c r="I176" i="27"/>
  <c r="I175" i="27"/>
  <c r="I174" i="27"/>
  <c r="I173" i="27"/>
  <c r="I171" i="27"/>
  <c r="I170" i="27"/>
  <c r="I169" i="27"/>
  <c r="I167" i="27"/>
  <c r="E166" i="27"/>
  <c r="I165" i="27"/>
  <c r="I164" i="27"/>
  <c r="M164" i="27" s="1"/>
  <c r="N164" i="27" s="1"/>
  <c r="I163" i="27"/>
  <c r="I162" i="27"/>
  <c r="I161" i="27"/>
  <c r="I160" i="27"/>
  <c r="I159" i="27"/>
  <c r="I158" i="27"/>
  <c r="M158" i="27" s="1"/>
  <c r="N158" i="27" s="1"/>
  <c r="I156" i="27"/>
  <c r="M156" i="27" s="1"/>
  <c r="N156" i="27" s="1"/>
  <c r="N166" i="27" s="1"/>
  <c r="I155" i="27"/>
  <c r="E154" i="27"/>
  <c r="I153" i="27"/>
  <c r="I152" i="27"/>
  <c r="I151" i="27"/>
  <c r="M151" i="27" s="1"/>
  <c r="N151" i="27" s="1"/>
  <c r="I150" i="27"/>
  <c r="I149" i="27"/>
  <c r="M149" i="27" s="1"/>
  <c r="N149" i="27" s="1"/>
  <c r="I148" i="27"/>
  <c r="I146" i="27"/>
  <c r="I145" i="27"/>
  <c r="M145" i="27" s="1"/>
  <c r="N145" i="27" s="1"/>
  <c r="I144" i="27"/>
  <c r="I143" i="27"/>
  <c r="E142" i="27"/>
  <c r="I141" i="27"/>
  <c r="M141" i="27" s="1"/>
  <c r="N141" i="27" s="1"/>
  <c r="I140" i="27"/>
  <c r="M140" i="27" s="1"/>
  <c r="N140" i="27" s="1"/>
  <c r="I139" i="27"/>
  <c r="M139" i="27" s="1"/>
  <c r="N139" i="27" s="1"/>
  <c r="I138" i="27"/>
  <c r="M138" i="27" s="1"/>
  <c r="N138" i="27" s="1"/>
  <c r="I137" i="27"/>
  <c r="M137" i="27" s="1"/>
  <c r="N137" i="27" s="1"/>
  <c r="I135" i="27"/>
  <c r="I133" i="27"/>
  <c r="M133" i="27" s="1"/>
  <c r="N133" i="27" s="1"/>
  <c r="I132" i="27"/>
  <c r="M132" i="27" s="1"/>
  <c r="N132" i="27" s="1"/>
  <c r="N142" i="27" s="1"/>
  <c r="I131" i="27"/>
  <c r="E130" i="27"/>
  <c r="I129" i="27"/>
  <c r="M129" i="27" s="1"/>
  <c r="N129" i="27" s="1"/>
  <c r="I128" i="27"/>
  <c r="M128" i="27" s="1"/>
  <c r="N128" i="27" s="1"/>
  <c r="I127" i="27"/>
  <c r="M127" i="27" s="1"/>
  <c r="N127" i="27" s="1"/>
  <c r="I126" i="27"/>
  <c r="M126" i="27" s="1"/>
  <c r="N126" i="27" s="1"/>
  <c r="I125" i="27"/>
  <c r="M125" i="27" s="1"/>
  <c r="N125" i="27" s="1"/>
  <c r="I124" i="27"/>
  <c r="M124" i="27" s="1"/>
  <c r="N124" i="27" s="1"/>
  <c r="I123" i="27"/>
  <c r="I122" i="27"/>
  <c r="M122" i="27" s="1"/>
  <c r="N122" i="27" s="1"/>
  <c r="I120" i="27"/>
  <c r="M120" i="27" s="1"/>
  <c r="N120" i="27" s="1"/>
  <c r="N130" i="27" s="1"/>
  <c r="I119" i="27"/>
  <c r="E118" i="27"/>
  <c r="I117" i="27"/>
  <c r="M117" i="27" s="1"/>
  <c r="N117" i="27" s="1"/>
  <c r="I116" i="27"/>
  <c r="I115" i="27"/>
  <c r="M115" i="27" s="1"/>
  <c r="N115" i="27" s="1"/>
  <c r="I114" i="27"/>
  <c r="M114" i="27" s="1"/>
  <c r="N114" i="27" s="1"/>
  <c r="I113" i="27"/>
  <c r="M113" i="27" s="1"/>
  <c r="N113" i="27" s="1"/>
  <c r="I112" i="27"/>
  <c r="I110" i="27"/>
  <c r="M110" i="27" s="1"/>
  <c r="N110" i="27" s="1"/>
  <c r="I109" i="27"/>
  <c r="M109" i="27" s="1"/>
  <c r="N109" i="27" s="1"/>
  <c r="I108" i="27"/>
  <c r="M108" i="27" s="1"/>
  <c r="N108" i="27" s="1"/>
  <c r="N118" i="27" s="1"/>
  <c r="I107" i="27"/>
  <c r="E106" i="27"/>
  <c r="I105" i="27"/>
  <c r="I104" i="27"/>
  <c r="M104" i="27" s="1"/>
  <c r="N104" i="27" s="1"/>
  <c r="I103" i="27"/>
  <c r="M103" i="27" s="1"/>
  <c r="N103" i="27" s="1"/>
  <c r="I102" i="27"/>
  <c r="M102" i="27" s="1"/>
  <c r="N102" i="27" s="1"/>
  <c r="I101" i="27"/>
  <c r="M101" i="27" s="1"/>
  <c r="N101" i="27" s="1"/>
  <c r="I100" i="27"/>
  <c r="M100" i="27" s="1"/>
  <c r="N100" i="27" s="1"/>
  <c r="I98" i="27"/>
  <c r="M98" i="27" s="1"/>
  <c r="N98" i="27" s="1"/>
  <c r="I97" i="27"/>
  <c r="M97" i="27" s="1"/>
  <c r="N97" i="27" s="1"/>
  <c r="I96" i="27"/>
  <c r="I95" i="27"/>
  <c r="I59" i="27"/>
  <c r="E94" i="27"/>
  <c r="I93" i="27"/>
  <c r="I92" i="27"/>
  <c r="M92" i="27" s="1"/>
  <c r="N92" i="27" s="1"/>
  <c r="I91" i="27"/>
  <c r="M91" i="27" s="1"/>
  <c r="N91" i="27" s="1"/>
  <c r="I90" i="27"/>
  <c r="M90" i="27" s="1"/>
  <c r="N90" i="27" s="1"/>
  <c r="I89" i="27"/>
  <c r="M89" i="27" s="1"/>
  <c r="N89" i="27" s="1"/>
  <c r="I88" i="27"/>
  <c r="M88" i="27" s="1"/>
  <c r="N88" i="27" s="1"/>
  <c r="I87" i="27"/>
  <c r="M87" i="27" s="1"/>
  <c r="N87" i="27" s="1"/>
  <c r="I86" i="27"/>
  <c r="I84" i="27"/>
  <c r="M84" i="27" s="1"/>
  <c r="N84" i="27" s="1"/>
  <c r="N94" i="27" s="1"/>
  <c r="I83" i="27"/>
  <c r="E82" i="27"/>
  <c r="I81" i="27"/>
  <c r="M81" i="27" s="1"/>
  <c r="N81" i="27" s="1"/>
  <c r="I80" i="27"/>
  <c r="M80" i="27" s="1"/>
  <c r="N80" i="27" s="1"/>
  <c r="I79" i="27"/>
  <c r="M79" i="27" s="1"/>
  <c r="N79" i="27" s="1"/>
  <c r="I78" i="27"/>
  <c r="M78" i="27" s="1"/>
  <c r="N78" i="27" s="1"/>
  <c r="I77" i="27"/>
  <c r="M77" i="27" s="1"/>
  <c r="N77" i="27" s="1"/>
  <c r="I76" i="27"/>
  <c r="M76" i="27" s="1"/>
  <c r="N76" i="27" s="1"/>
  <c r="I75" i="27"/>
  <c r="M75" i="27" s="1"/>
  <c r="N75" i="27" s="1"/>
  <c r="I74" i="27"/>
  <c r="M74" i="27" s="1"/>
  <c r="N74" i="27" s="1"/>
  <c r="I73" i="27"/>
  <c r="M73" i="27" s="1"/>
  <c r="N73" i="27" s="1"/>
  <c r="I72" i="27"/>
  <c r="M72" i="27" s="1"/>
  <c r="N72" i="27" s="1"/>
  <c r="N82" i="27" s="1"/>
  <c r="I71" i="27"/>
  <c r="E70" i="27"/>
  <c r="I69" i="27"/>
  <c r="M69" i="27" s="1"/>
  <c r="N69" i="27" s="1"/>
  <c r="I68" i="27"/>
  <c r="M68" i="27" s="1"/>
  <c r="N68" i="27" s="1"/>
  <c r="I67" i="27"/>
  <c r="M67" i="27" s="1"/>
  <c r="N67" i="27" s="1"/>
  <c r="I66" i="27"/>
  <c r="M66" i="27" s="1"/>
  <c r="N66" i="27" s="1"/>
  <c r="I65" i="27"/>
  <c r="M65" i="27" s="1"/>
  <c r="N65" i="27" s="1"/>
  <c r="I62" i="27"/>
  <c r="I61" i="27"/>
  <c r="AQ1800" i="27"/>
  <c r="AP1800" i="27"/>
  <c r="AO1800" i="27"/>
  <c r="AN1800" i="27"/>
  <c r="AM1800" i="27"/>
  <c r="AL1800" i="27"/>
  <c r="AK1800" i="27"/>
  <c r="AJ1800" i="27"/>
  <c r="AI1800" i="27"/>
  <c r="AH1800" i="27"/>
  <c r="AG1800" i="27"/>
  <c r="AF1800" i="27"/>
  <c r="AE1800" i="27"/>
  <c r="AD1800" i="27"/>
  <c r="AC1800" i="27"/>
  <c r="R1800" i="27"/>
  <c r="Q1800" i="27"/>
  <c r="P1800" i="27"/>
  <c r="O1800" i="27"/>
  <c r="N1800" i="27"/>
  <c r="M1800" i="27"/>
  <c r="L1800" i="27"/>
  <c r="K1800" i="27"/>
  <c r="S1800" i="27" s="1"/>
  <c r="J1800" i="27"/>
  <c r="I1800" i="27"/>
  <c r="H1800" i="27"/>
  <c r="E1800" i="27"/>
  <c r="J112" i="27" l="1"/>
  <c r="M112" i="27"/>
  <c r="N112" i="27" s="1"/>
  <c r="J116" i="27"/>
  <c r="M116" i="27"/>
  <c r="N116" i="27" s="1"/>
  <c r="M148" i="27"/>
  <c r="N148" i="27" s="1"/>
  <c r="M152" i="27"/>
  <c r="N152" i="27" s="1"/>
  <c r="M161" i="27"/>
  <c r="N161" i="27"/>
  <c r="J165" i="27"/>
  <c r="M165" i="27"/>
  <c r="N165" i="27" s="1"/>
  <c r="J170" i="27"/>
  <c r="N170" i="27"/>
  <c r="M170" i="27"/>
  <c r="N175" i="27"/>
  <c r="M175" i="27"/>
  <c r="N184" i="27"/>
  <c r="M184" i="27"/>
  <c r="N188" i="27"/>
  <c r="M188" i="27"/>
  <c r="N192" i="27"/>
  <c r="N202" i="27" s="1"/>
  <c r="M192" i="27"/>
  <c r="M196" i="27"/>
  <c r="N196" i="27" s="1"/>
  <c r="M200" i="27"/>
  <c r="N200" i="27" s="1"/>
  <c r="N208" i="27"/>
  <c r="M208" i="27"/>
  <c r="N212" i="27"/>
  <c r="M212" i="27"/>
  <c r="J219" i="27"/>
  <c r="M219" i="27"/>
  <c r="N219" i="27" s="1"/>
  <c r="J264" i="27"/>
  <c r="M264" i="27"/>
  <c r="N264" i="27" s="1"/>
  <c r="N274" i="27" s="1"/>
  <c r="J268" i="27"/>
  <c r="M268" i="27"/>
  <c r="N268" i="27" s="1"/>
  <c r="J289" i="27"/>
  <c r="M289" i="27"/>
  <c r="N289" i="27" s="1"/>
  <c r="J338" i="27"/>
  <c r="M338" i="27"/>
  <c r="N338" i="27" s="1"/>
  <c r="M386" i="27"/>
  <c r="N386" i="27" s="1"/>
  <c r="M390" i="27"/>
  <c r="N390" i="27" s="1"/>
  <c r="N397" i="27"/>
  <c r="M397" i="27"/>
  <c r="N401" i="27"/>
  <c r="M401" i="27"/>
  <c r="J438" i="27"/>
  <c r="M438" i="27"/>
  <c r="N438" i="27" s="1"/>
  <c r="N445" i="27"/>
  <c r="M445" i="27"/>
  <c r="N449" i="27"/>
  <c r="M449" i="27"/>
  <c r="J453" i="27"/>
  <c r="M453" i="27"/>
  <c r="N453" i="27" s="1"/>
  <c r="M456" i="27"/>
  <c r="N456" i="27" s="1"/>
  <c r="N466" i="27" s="1"/>
  <c r="J493" i="27"/>
  <c r="M493" i="27"/>
  <c r="N493" i="27" s="1"/>
  <c r="N504" i="27"/>
  <c r="N514" i="27" s="1"/>
  <c r="M504" i="27"/>
  <c r="M508" i="27"/>
  <c r="N508" i="27" s="1"/>
  <c r="J512" i="27"/>
  <c r="M512" i="27"/>
  <c r="N512" i="27" s="1"/>
  <c r="J604" i="27"/>
  <c r="M604" i="27"/>
  <c r="N604" i="27" s="1"/>
  <c r="M637" i="27"/>
  <c r="N637" i="27" s="1"/>
  <c r="M663" i="27"/>
  <c r="N663" i="27" s="1"/>
  <c r="J685" i="27"/>
  <c r="M685" i="27"/>
  <c r="N685" i="27" s="1"/>
  <c r="J689" i="27"/>
  <c r="M689" i="27"/>
  <c r="N689" i="27" s="1"/>
  <c r="M744" i="27"/>
  <c r="N744" i="27" s="1"/>
  <c r="N754" i="27" s="1"/>
  <c r="J759" i="27"/>
  <c r="M759" i="27"/>
  <c r="N759" i="27" s="1"/>
  <c r="J785" i="27"/>
  <c r="N785" i="27"/>
  <c r="M785" i="27"/>
  <c r="M792" i="27"/>
  <c r="N792" i="27" s="1"/>
  <c r="N802" i="27" s="1"/>
  <c r="M800" i="27"/>
  <c r="N800" i="27" s="1"/>
  <c r="N807" i="27"/>
  <c r="M807" i="27"/>
  <c r="N811" i="27"/>
  <c r="M811" i="27"/>
  <c r="J866" i="27"/>
  <c r="M866" i="27"/>
  <c r="N866" i="27" s="1"/>
  <c r="J870" i="27"/>
  <c r="N870" i="27"/>
  <c r="M870" i="27"/>
  <c r="J892" i="27"/>
  <c r="M892" i="27"/>
  <c r="N892" i="27" s="1"/>
  <c r="J896" i="27"/>
  <c r="M896" i="27"/>
  <c r="N896" i="27" s="1"/>
  <c r="AK1020" i="27"/>
  <c r="AK1030" i="27" s="1"/>
  <c r="AF1020" i="27"/>
  <c r="AF1030" i="27" s="1"/>
  <c r="AC1020" i="27"/>
  <c r="AC1030" i="27" s="1"/>
  <c r="AK1032" i="27"/>
  <c r="AK1042" i="27" s="1"/>
  <c r="AF1032" i="27"/>
  <c r="AF1042" i="27" s="1"/>
  <c r="AC1032" i="27"/>
  <c r="AC1042" i="27" s="1"/>
  <c r="AF1068" i="27"/>
  <c r="AF1078" i="27" s="1"/>
  <c r="AC1068" i="27"/>
  <c r="AC1078" i="27" s="1"/>
  <c r="AK1068" i="27"/>
  <c r="AK1078" i="27" s="1"/>
  <c r="AK948" i="27"/>
  <c r="AK958" i="27" s="1"/>
  <c r="AC948" i="27"/>
  <c r="AC958" i="27" s="1"/>
  <c r="AF948" i="27"/>
  <c r="AF958" i="27" s="1"/>
  <c r="J61" i="27"/>
  <c r="M61" i="27"/>
  <c r="N61" i="27" s="1"/>
  <c r="J135" i="27"/>
  <c r="M135" i="27"/>
  <c r="N135" i="27" s="1"/>
  <c r="J144" i="27"/>
  <c r="M144" i="27"/>
  <c r="N144" i="27"/>
  <c r="N154" i="27" s="1"/>
  <c r="J153" i="27"/>
  <c r="M153" i="27"/>
  <c r="N153" i="27" s="1"/>
  <c r="M162" i="27"/>
  <c r="N162" i="27"/>
  <c r="M171" i="27"/>
  <c r="N171" i="27"/>
  <c r="M176" i="27"/>
  <c r="N176" i="27"/>
  <c r="M185" i="27"/>
  <c r="N185" i="27"/>
  <c r="J193" i="27"/>
  <c r="N193" i="27"/>
  <c r="M193" i="27"/>
  <c r="M197" i="27"/>
  <c r="N197" i="27" s="1"/>
  <c r="N209" i="27"/>
  <c r="M209" i="27"/>
  <c r="N216" i="27"/>
  <c r="N226" i="27" s="1"/>
  <c r="M216" i="27"/>
  <c r="J224" i="27"/>
  <c r="M224" i="27"/>
  <c r="N224" i="27" s="1"/>
  <c r="J236" i="27"/>
  <c r="M236" i="27"/>
  <c r="N236" i="27" s="1"/>
  <c r="J309" i="27"/>
  <c r="M309" i="27"/>
  <c r="N309" i="27" s="1"/>
  <c r="N313" i="27"/>
  <c r="M313" i="27"/>
  <c r="N317" i="27"/>
  <c r="M317" i="27"/>
  <c r="M324" i="27"/>
  <c r="N324" i="27" s="1"/>
  <c r="N334" i="27" s="1"/>
  <c r="M328" i="27"/>
  <c r="N328" i="27" s="1"/>
  <c r="N332" i="27"/>
  <c r="M332" i="27"/>
  <c r="N372" i="27"/>
  <c r="N382" i="27" s="1"/>
  <c r="M372" i="27"/>
  <c r="M376" i="27"/>
  <c r="N376" i="27" s="1"/>
  <c r="M380" i="27"/>
  <c r="N380" i="27" s="1"/>
  <c r="J387" i="27"/>
  <c r="M387" i="27"/>
  <c r="N387" i="27" s="1"/>
  <c r="J391" i="27"/>
  <c r="M391" i="27"/>
  <c r="N391" i="27" s="1"/>
  <c r="N413" i="27"/>
  <c r="M413" i="27"/>
  <c r="M461" i="27"/>
  <c r="N461" i="27" s="1"/>
  <c r="J465" i="27"/>
  <c r="M465" i="27"/>
  <c r="N465" i="27" s="1"/>
  <c r="M483" i="27"/>
  <c r="N483" i="27" s="1"/>
  <c r="N494" i="27"/>
  <c r="M494" i="27"/>
  <c r="N498" i="27"/>
  <c r="M498" i="27"/>
  <c r="J505" i="27"/>
  <c r="M505" i="27"/>
  <c r="N505" i="27"/>
  <c r="J509" i="27"/>
  <c r="N509" i="27"/>
  <c r="M509" i="27"/>
  <c r="J513" i="27"/>
  <c r="M513" i="27"/>
  <c r="N513" i="27" s="1"/>
  <c r="N520" i="27"/>
  <c r="M520" i="27"/>
  <c r="M524" i="27"/>
  <c r="N524" i="27" s="1"/>
  <c r="N564" i="27"/>
  <c r="N574" i="27" s="1"/>
  <c r="M564" i="27"/>
  <c r="J568" i="27"/>
  <c r="M568" i="27"/>
  <c r="N568" i="27" s="1"/>
  <c r="M572" i="27"/>
  <c r="N572" i="27" s="1"/>
  <c r="M583" i="27"/>
  <c r="N583" i="27" s="1"/>
  <c r="M594" i="27"/>
  <c r="N594" i="27" s="1"/>
  <c r="J601" i="27"/>
  <c r="M601" i="27"/>
  <c r="N601" i="27" s="1"/>
  <c r="M620" i="27"/>
  <c r="N620" i="27" s="1"/>
  <c r="M627" i="27"/>
  <c r="N627" i="27" s="1"/>
  <c r="M631" i="27"/>
  <c r="N631" i="27" s="1"/>
  <c r="M638" i="27"/>
  <c r="N638" i="27" s="1"/>
  <c r="M642" i="27"/>
  <c r="N642" i="27" s="1"/>
  <c r="M649" i="27"/>
  <c r="N649" i="27" s="1"/>
  <c r="J653" i="27"/>
  <c r="N653" i="27"/>
  <c r="M653" i="27"/>
  <c r="M660" i="27"/>
  <c r="N660" i="27" s="1"/>
  <c r="N670" i="27" s="1"/>
  <c r="M664" i="27"/>
  <c r="N664" i="27" s="1"/>
  <c r="N668" i="27"/>
  <c r="M668" i="27"/>
  <c r="N675" i="27"/>
  <c r="M675" i="27"/>
  <c r="M679" i="27"/>
  <c r="N679" i="27" s="1"/>
  <c r="M686" i="27"/>
  <c r="N686" i="27" s="1"/>
  <c r="N690" i="27"/>
  <c r="M690" i="27"/>
  <c r="N697" i="27"/>
  <c r="M697" i="27"/>
  <c r="N708" i="27"/>
  <c r="N718" i="27" s="1"/>
  <c r="M708" i="27"/>
  <c r="M723" i="27"/>
  <c r="N723" i="27" s="1"/>
  <c r="J727" i="27"/>
  <c r="M727" i="27"/>
  <c r="N727" i="27" s="1"/>
  <c r="N734" i="27"/>
  <c r="M734" i="27"/>
  <c r="N738" i="27"/>
  <c r="M738" i="27"/>
  <c r="N745" i="27"/>
  <c r="M745" i="27"/>
  <c r="N749" i="27"/>
  <c r="M749" i="27"/>
  <c r="J756" i="27"/>
  <c r="M756" i="27"/>
  <c r="N756" i="27" s="1"/>
  <c r="N766" i="27" s="1"/>
  <c r="N760" i="27"/>
  <c r="M760" i="27"/>
  <c r="M764" i="27"/>
  <c r="N764" i="27" s="1"/>
  <c r="N771" i="27"/>
  <c r="M771" i="27"/>
  <c r="N775" i="27"/>
  <c r="M775" i="27"/>
  <c r="J801" i="27"/>
  <c r="M801" i="27"/>
  <c r="N801" i="27" s="1"/>
  <c r="J845" i="27"/>
  <c r="M845" i="27"/>
  <c r="N845" i="27" s="1"/>
  <c r="J849" i="27"/>
  <c r="M849" i="27"/>
  <c r="N849" i="27" s="1"/>
  <c r="J867" i="27"/>
  <c r="M867" i="27"/>
  <c r="N867" i="27" s="1"/>
  <c r="J871" i="27"/>
  <c r="M871" i="27"/>
  <c r="N871" i="27" s="1"/>
  <c r="N882" i="27"/>
  <c r="M882" i="27"/>
  <c r="J889" i="27"/>
  <c r="M889" i="27"/>
  <c r="N889" i="27"/>
  <c r="M893" i="27"/>
  <c r="N893" i="27"/>
  <c r="M900" i="27"/>
  <c r="N900" i="27" s="1"/>
  <c r="N910" i="27" s="1"/>
  <c r="M904" i="27"/>
  <c r="N904" i="27" s="1"/>
  <c r="M908" i="27"/>
  <c r="N908" i="27"/>
  <c r="AK1080" i="27"/>
  <c r="AK1090" i="27" s="1"/>
  <c r="AC1080" i="27"/>
  <c r="AC1090" i="27" s="1"/>
  <c r="AF1080" i="27"/>
  <c r="AF1090" i="27" s="1"/>
  <c r="AK1092" i="27"/>
  <c r="AK1102" i="27" s="1"/>
  <c r="AC1092" i="27"/>
  <c r="AC1102" i="27" s="1"/>
  <c r="AF1092" i="27"/>
  <c r="AF1102" i="27" s="1"/>
  <c r="AC1188" i="27"/>
  <c r="AC1198" i="27" s="1"/>
  <c r="AK1188" i="27"/>
  <c r="AK1198" i="27" s="1"/>
  <c r="AF1188" i="27"/>
  <c r="AF1198" i="27" s="1"/>
  <c r="AK1212" i="27"/>
  <c r="AK1222" i="27" s="1"/>
  <c r="AF1212" i="27"/>
  <c r="AF1222" i="27" s="1"/>
  <c r="AC1212" i="27"/>
  <c r="AC1222" i="27" s="1"/>
  <c r="AC1128" i="27"/>
  <c r="AC1138" i="27" s="1"/>
  <c r="AF1128" i="27"/>
  <c r="AF1138" i="27" s="1"/>
  <c r="AK1128" i="27"/>
  <c r="AK1138" i="27" s="1"/>
  <c r="AC1116" i="27"/>
  <c r="AC1126" i="27" s="1"/>
  <c r="AF1116" i="27"/>
  <c r="AF1126" i="27" s="1"/>
  <c r="AK1116" i="27"/>
  <c r="AK1126" i="27" s="1"/>
  <c r="AC1008" i="27"/>
  <c r="AC1018" i="27" s="1"/>
  <c r="AF1008" i="27"/>
  <c r="AF1018" i="27" s="1"/>
  <c r="AK1008" i="27"/>
  <c r="AK1018" i="27" s="1"/>
  <c r="AK1164" i="27"/>
  <c r="AK1174" i="27" s="1"/>
  <c r="AC1164" i="27"/>
  <c r="AC1174" i="27" s="1"/>
  <c r="AF1164" i="27"/>
  <c r="AF1174" i="27" s="1"/>
  <c r="J62" i="27"/>
  <c r="M62" i="27"/>
  <c r="N62" i="27" s="1"/>
  <c r="J93" i="27"/>
  <c r="M93" i="27"/>
  <c r="N93" i="27" s="1"/>
  <c r="J96" i="27"/>
  <c r="M96" i="27"/>
  <c r="N96" i="27" s="1"/>
  <c r="N106" i="27" s="1"/>
  <c r="J105" i="27"/>
  <c r="M105" i="27"/>
  <c r="N105" i="27" s="1"/>
  <c r="J123" i="27"/>
  <c r="M123" i="27"/>
  <c r="N123" i="27" s="1"/>
  <c r="M150" i="27"/>
  <c r="N150" i="27"/>
  <c r="M159" i="27"/>
  <c r="N159" i="27"/>
  <c r="M163" i="27"/>
  <c r="N163" i="27"/>
  <c r="M173" i="27"/>
  <c r="N173" i="27" s="1"/>
  <c r="J177" i="27"/>
  <c r="M177" i="27"/>
  <c r="N177" i="27" s="1"/>
  <c r="M181" i="27"/>
  <c r="N181" i="27" s="1"/>
  <c r="M186" i="27"/>
  <c r="N186" i="27"/>
  <c r="M194" i="27"/>
  <c r="N194" i="27"/>
  <c r="M198" i="27"/>
  <c r="N198" i="27" s="1"/>
  <c r="J204" i="27"/>
  <c r="M204" i="27"/>
  <c r="N204" i="27" s="1"/>
  <c r="N214" i="27" s="1"/>
  <c r="N210" i="27"/>
  <c r="M210" i="27"/>
  <c r="N217" i="27"/>
  <c r="M217" i="27"/>
  <c r="J336" i="27"/>
  <c r="M336" i="27"/>
  <c r="N336" i="27" s="1"/>
  <c r="N346" i="27" s="1"/>
  <c r="J384" i="27"/>
  <c r="M384" i="27"/>
  <c r="N384" i="27"/>
  <c r="N394" i="27" s="1"/>
  <c r="M388" i="27"/>
  <c r="N388" i="27"/>
  <c r="M392" i="27"/>
  <c r="N392" i="27" s="1"/>
  <c r="M399" i="27"/>
  <c r="N399" i="27"/>
  <c r="M403" i="27"/>
  <c r="N403" i="27" s="1"/>
  <c r="J440" i="27"/>
  <c r="M440" i="27"/>
  <c r="N440" i="27" s="1"/>
  <c r="M447" i="27"/>
  <c r="N447" i="27" s="1"/>
  <c r="N451" i="27"/>
  <c r="M451" i="27"/>
  <c r="J477" i="27"/>
  <c r="M477" i="27"/>
  <c r="N477" i="27" s="1"/>
  <c r="J495" i="27"/>
  <c r="M495" i="27"/>
  <c r="N495" i="27" s="1"/>
  <c r="J499" i="27"/>
  <c r="M499" i="27"/>
  <c r="N499" i="27" s="1"/>
  <c r="M506" i="27"/>
  <c r="N506" i="27" s="1"/>
  <c r="N510" i="27"/>
  <c r="M510" i="27"/>
  <c r="J521" i="27"/>
  <c r="M521" i="27"/>
  <c r="N521" i="27" s="1"/>
  <c r="J525" i="27"/>
  <c r="M525" i="27"/>
  <c r="N525" i="27" s="1"/>
  <c r="J565" i="27"/>
  <c r="M565" i="27"/>
  <c r="N565" i="27" s="1"/>
  <c r="J569" i="27"/>
  <c r="M569" i="27"/>
  <c r="N569" i="27" s="1"/>
  <c r="J573" i="27"/>
  <c r="M573" i="27"/>
  <c r="N573" i="27" s="1"/>
  <c r="J624" i="27"/>
  <c r="M624" i="27"/>
  <c r="N624" i="27" s="1"/>
  <c r="N634" i="27" s="1"/>
  <c r="N628" i="27"/>
  <c r="M628" i="27"/>
  <c r="M654" i="27"/>
  <c r="N654" i="27" s="1"/>
  <c r="J669" i="27"/>
  <c r="M669" i="27"/>
  <c r="N669" i="27" s="1"/>
  <c r="M680" i="27"/>
  <c r="N680" i="27" s="1"/>
  <c r="J687" i="27"/>
  <c r="M687" i="27"/>
  <c r="N687" i="27" s="1"/>
  <c r="J691" i="27"/>
  <c r="M691" i="27"/>
  <c r="N691" i="27" s="1"/>
  <c r="J724" i="27"/>
  <c r="M724" i="27"/>
  <c r="N724" i="27" s="1"/>
  <c r="J757" i="27"/>
  <c r="M757" i="27"/>
  <c r="N757" i="27" s="1"/>
  <c r="M783" i="27"/>
  <c r="N783" i="27" s="1"/>
  <c r="J798" i="27"/>
  <c r="M798" i="27"/>
  <c r="N798" i="27" s="1"/>
  <c r="N805" i="27"/>
  <c r="M805" i="27"/>
  <c r="N809" i="27"/>
  <c r="M809" i="27"/>
  <c r="J813" i="27"/>
  <c r="M813" i="27"/>
  <c r="N813" i="27" s="1"/>
  <c r="N816" i="27"/>
  <c r="N826" i="27" s="1"/>
  <c r="M816" i="27"/>
  <c r="J824" i="27"/>
  <c r="M824" i="27"/>
  <c r="N824" i="27" s="1"/>
  <c r="M864" i="27"/>
  <c r="N864" i="27" s="1"/>
  <c r="N874" i="27" s="1"/>
  <c r="N868" i="27"/>
  <c r="M868" i="27"/>
  <c r="N872" i="27"/>
  <c r="M872" i="27"/>
  <c r="AK1140" i="27"/>
  <c r="AK1150" i="27" s="1"/>
  <c r="AC1140" i="27"/>
  <c r="AC1150" i="27" s="1"/>
  <c r="AF1140" i="27"/>
  <c r="AF1150" i="27" s="1"/>
  <c r="AC996" i="27"/>
  <c r="AC1006" i="27" s="1"/>
  <c r="AF996" i="27"/>
  <c r="AF1006" i="27" s="1"/>
  <c r="AK996" i="27"/>
  <c r="AK1006" i="27" s="1"/>
  <c r="AK1056" i="27"/>
  <c r="AK1066" i="27" s="1"/>
  <c r="AC1056" i="27"/>
  <c r="AC1066" i="27" s="1"/>
  <c r="AF1056" i="27"/>
  <c r="AF1066" i="27" s="1"/>
  <c r="AF936" i="27"/>
  <c r="AF946" i="27" s="1"/>
  <c r="AC936" i="27"/>
  <c r="AC946" i="27" s="1"/>
  <c r="AK936" i="27"/>
  <c r="AK946" i="27" s="1"/>
  <c r="AC960" i="27"/>
  <c r="AC970" i="27" s="1"/>
  <c r="AF960" i="27"/>
  <c r="AF970" i="27" s="1"/>
  <c r="AK960" i="27"/>
  <c r="AK970" i="27" s="1"/>
  <c r="AF1152" i="27"/>
  <c r="AF1162" i="27" s="1"/>
  <c r="AK1152" i="27"/>
  <c r="AK1162" i="27" s="1"/>
  <c r="AC1152" i="27"/>
  <c r="AC1162" i="27" s="1"/>
  <c r="J86" i="27"/>
  <c r="M86" i="27"/>
  <c r="N86" i="27" s="1"/>
  <c r="J146" i="27"/>
  <c r="M146" i="27"/>
  <c r="N146" i="27" s="1"/>
  <c r="M160" i="27"/>
  <c r="N160" i="27" s="1"/>
  <c r="J169" i="27"/>
  <c r="N169" i="27"/>
  <c r="M169" i="27"/>
  <c r="M174" i="27"/>
  <c r="N174" i="27" s="1"/>
  <c r="M182" i="27"/>
  <c r="N182" i="27" s="1"/>
  <c r="N187" i="27"/>
  <c r="M187" i="27"/>
  <c r="N195" i="27"/>
  <c r="M195" i="27"/>
  <c r="N199" i="27"/>
  <c r="M199" i="27"/>
  <c r="J205" i="27"/>
  <c r="M205" i="27"/>
  <c r="N205" i="27" s="1"/>
  <c r="M211" i="27"/>
  <c r="N211" i="27"/>
  <c r="J230" i="27"/>
  <c r="M230" i="27"/>
  <c r="N230" i="27" s="1"/>
  <c r="J240" i="27"/>
  <c r="M240" i="27"/>
  <c r="N240" i="27" s="1"/>
  <c r="N250" i="27" s="1"/>
  <c r="J284" i="27"/>
  <c r="M284" i="27"/>
  <c r="N284" i="27" s="1"/>
  <c r="J288" i="27"/>
  <c r="M288" i="27"/>
  <c r="N288" i="27" s="1"/>
  <c r="N298" i="27" s="1"/>
  <c r="M315" i="27"/>
  <c r="N315" i="27" s="1"/>
  <c r="M319" i="27"/>
  <c r="N319" i="27" s="1"/>
  <c r="M326" i="27"/>
  <c r="N326" i="27"/>
  <c r="M330" i="27"/>
  <c r="N330" i="27" s="1"/>
  <c r="J337" i="27"/>
  <c r="N337" i="27"/>
  <c r="M337" i="27"/>
  <c r="N356" i="27"/>
  <c r="M356" i="27"/>
  <c r="N363" i="27"/>
  <c r="M363" i="27"/>
  <c r="M374" i="27"/>
  <c r="N374" i="27" s="1"/>
  <c r="M378" i="27"/>
  <c r="N378" i="27" s="1"/>
  <c r="J385" i="27"/>
  <c r="M385" i="27"/>
  <c r="N385" i="27" s="1"/>
  <c r="J389" i="27"/>
  <c r="M389" i="27"/>
  <c r="N389" i="27" s="1"/>
  <c r="N415" i="27"/>
  <c r="M415" i="27"/>
  <c r="M448" i="27"/>
  <c r="N448" i="27" s="1"/>
  <c r="N463" i="27"/>
  <c r="M463" i="27"/>
  <c r="M492" i="27"/>
  <c r="N492" i="27" s="1"/>
  <c r="N502" i="27" s="1"/>
  <c r="M496" i="27"/>
  <c r="N496" i="27" s="1"/>
  <c r="M500" i="27"/>
  <c r="N500" i="27" s="1"/>
  <c r="N507" i="27"/>
  <c r="M507" i="27"/>
  <c r="N511" i="27"/>
  <c r="M511" i="27"/>
  <c r="N529" i="27"/>
  <c r="M529" i="27"/>
  <c r="N533" i="27"/>
  <c r="M533" i="27"/>
  <c r="N566" i="27"/>
  <c r="M566" i="27"/>
  <c r="N570" i="27"/>
  <c r="M570" i="27"/>
  <c r="N577" i="27"/>
  <c r="M577" i="27"/>
  <c r="M607" i="27"/>
  <c r="N607" i="27" s="1"/>
  <c r="N618" i="27"/>
  <c r="M618" i="27"/>
  <c r="J625" i="27"/>
  <c r="M625" i="27"/>
  <c r="N625" i="27" s="1"/>
  <c r="M629" i="27"/>
  <c r="N629" i="27" s="1"/>
  <c r="M636" i="27"/>
  <c r="N636" i="27"/>
  <c r="N646" i="27" s="1"/>
  <c r="M640" i="27"/>
  <c r="N640" i="27" s="1"/>
  <c r="M644" i="27"/>
  <c r="N644" i="27"/>
  <c r="M651" i="27"/>
  <c r="N651" i="27" s="1"/>
  <c r="M655" i="27"/>
  <c r="N655" i="27" s="1"/>
  <c r="M662" i="27"/>
  <c r="N662" i="27"/>
  <c r="M666" i="27"/>
  <c r="N666" i="27"/>
  <c r="M673" i="27"/>
  <c r="N673" i="27" s="1"/>
  <c r="M677" i="27"/>
  <c r="N677" i="27"/>
  <c r="J684" i="27"/>
  <c r="N684" i="27"/>
  <c r="N694" i="27" s="1"/>
  <c r="M684" i="27"/>
  <c r="M688" i="27"/>
  <c r="N688" i="27" s="1"/>
  <c r="M692" i="27"/>
  <c r="N692" i="27" s="1"/>
  <c r="N699" i="27"/>
  <c r="M699" i="27"/>
  <c r="N732" i="27"/>
  <c r="N742" i="27" s="1"/>
  <c r="M732" i="27"/>
  <c r="M736" i="27"/>
  <c r="N736" i="27" s="1"/>
  <c r="M740" i="27"/>
  <c r="N740" i="27" s="1"/>
  <c r="J758" i="27"/>
  <c r="M758" i="27"/>
  <c r="N758" i="27" s="1"/>
  <c r="J762" i="27"/>
  <c r="M762" i="27"/>
  <c r="N762" i="27"/>
  <c r="M769" i="27"/>
  <c r="N769" i="27" s="1"/>
  <c r="M773" i="27"/>
  <c r="N773" i="27" s="1"/>
  <c r="M780" i="27"/>
  <c r="N780" i="27" s="1"/>
  <c r="N790" i="27" s="1"/>
  <c r="J799" i="27"/>
  <c r="M799" i="27"/>
  <c r="N799" i="27" s="1"/>
  <c r="J869" i="27"/>
  <c r="M869" i="27"/>
  <c r="N869" i="27" s="1"/>
  <c r="M884" i="27"/>
  <c r="N884" i="27" s="1"/>
  <c r="M891" i="27"/>
  <c r="N891" i="27"/>
  <c r="M895" i="27"/>
  <c r="N895" i="27"/>
  <c r="M902" i="27"/>
  <c r="N902" i="27" s="1"/>
  <c r="M906" i="27"/>
  <c r="N906" i="27" s="1"/>
  <c r="J921" i="27"/>
  <c r="M921" i="27"/>
  <c r="N921" i="27" s="1"/>
  <c r="AK1176" i="27"/>
  <c r="AK1186" i="27" s="1"/>
  <c r="AC1176" i="27"/>
  <c r="AC1186" i="27" s="1"/>
  <c r="AF1176" i="27"/>
  <c r="AF1186" i="27" s="1"/>
  <c r="AK1044" i="27"/>
  <c r="AK1054" i="27" s="1"/>
  <c r="AC1044" i="27"/>
  <c r="AC1054" i="27" s="1"/>
  <c r="AF1044" i="27"/>
  <c r="AF1054" i="27" s="1"/>
  <c r="AK1200" i="27"/>
  <c r="AK1210" i="27" s="1"/>
  <c r="AC1200" i="27"/>
  <c r="AC1210" i="27" s="1"/>
  <c r="AF1200" i="27"/>
  <c r="AF1210" i="27" s="1"/>
  <c r="AK972" i="27"/>
  <c r="AK982" i="27" s="1"/>
  <c r="AF972" i="27"/>
  <c r="AF982" i="27" s="1"/>
  <c r="AC972" i="27"/>
  <c r="AC982" i="27" s="1"/>
  <c r="AK924" i="27"/>
  <c r="AK934" i="27" s="1"/>
  <c r="AF924" i="27"/>
  <c r="AF934" i="27" s="1"/>
  <c r="AC924" i="27"/>
  <c r="AC934" i="27" s="1"/>
  <c r="AF984" i="27"/>
  <c r="AF994" i="27" s="1"/>
  <c r="AK984" i="27"/>
  <c r="AK994" i="27" s="1"/>
  <c r="AC984" i="27"/>
  <c r="AC994" i="27" s="1"/>
  <c r="AF1104" i="27"/>
  <c r="AF1114" i="27" s="1"/>
  <c r="AK1104" i="27"/>
  <c r="AK1114" i="27" s="1"/>
  <c r="AC1104" i="27"/>
  <c r="AC1114" i="27" s="1"/>
  <c r="J319" i="27"/>
  <c r="J343" i="27"/>
  <c r="J632" i="27"/>
  <c r="J362" i="27"/>
  <c r="J437" i="27"/>
  <c r="J629" i="27"/>
  <c r="J91" i="27"/>
  <c r="J122" i="27"/>
  <c r="H154" i="27"/>
  <c r="J425" i="27"/>
  <c r="J606" i="27"/>
  <c r="J877" i="27"/>
  <c r="J312" i="27"/>
  <c r="J321" i="27"/>
  <c r="J428" i="27"/>
  <c r="J726" i="27"/>
  <c r="J361" i="27"/>
  <c r="J434" i="27"/>
  <c r="J607" i="27"/>
  <c r="J630" i="27"/>
  <c r="J650" i="27"/>
  <c r="J79" i="27"/>
  <c r="J126" i="27"/>
  <c r="J270" i="27"/>
  <c r="J281" i="27"/>
  <c r="J314" i="27"/>
  <c r="J317" i="27"/>
  <c r="J626" i="27"/>
  <c r="J657" i="27"/>
  <c r="J855" i="27"/>
  <c r="J409" i="27"/>
  <c r="J417" i="27"/>
  <c r="J522" i="27"/>
  <c r="J567" i="27"/>
  <c r="J633" i="27"/>
  <c r="J876" i="27"/>
  <c r="J429" i="27"/>
  <c r="J432" i="27"/>
  <c r="J441" i="27"/>
  <c r="J489" i="27"/>
  <c r="J519" i="27"/>
  <c r="J564" i="27"/>
  <c r="J713" i="27"/>
  <c r="J893" i="27"/>
  <c r="J315" i="27"/>
  <c r="J405" i="27"/>
  <c r="J424" i="27"/>
  <c r="J492" i="27"/>
  <c r="I442" i="27"/>
  <c r="J627" i="27"/>
  <c r="J76" i="27"/>
  <c r="J139" i="27"/>
  <c r="J342" i="27"/>
  <c r="J411" i="27"/>
  <c r="J427" i="27"/>
  <c r="J433" i="27"/>
  <c r="J436" i="27"/>
  <c r="J485" i="27"/>
  <c r="J523" i="27"/>
  <c r="I634" i="27"/>
  <c r="J796" i="27"/>
  <c r="J80" i="27"/>
  <c r="J115" i="27"/>
  <c r="J127" i="27"/>
  <c r="J318" i="27"/>
  <c r="J320" i="27"/>
  <c r="J341" i="27"/>
  <c r="J344" i="27"/>
  <c r="J363" i="27"/>
  <c r="J404" i="27"/>
  <c r="J416" i="27"/>
  <c r="J435" i="27"/>
  <c r="J439" i="27"/>
  <c r="J487" i="27"/>
  <c r="J494" i="27"/>
  <c r="J518" i="27"/>
  <c r="J566" i="27"/>
  <c r="J572" i="27"/>
  <c r="J605" i="27"/>
  <c r="J628" i="27"/>
  <c r="J631" i="27"/>
  <c r="J644" i="27"/>
  <c r="J654" i="27"/>
  <c r="I898" i="27"/>
  <c r="J410" i="27"/>
  <c r="J508" i="27"/>
  <c r="J608" i="27"/>
  <c r="J649" i="27"/>
  <c r="J680" i="27"/>
  <c r="J885" i="27"/>
  <c r="I382" i="27"/>
  <c r="J609" i="27"/>
  <c r="J717" i="27"/>
  <c r="J761" i="27"/>
  <c r="J795" i="27"/>
  <c r="I646" i="27"/>
  <c r="J878" i="27"/>
  <c r="J98" i="27"/>
  <c r="J483" i="27"/>
  <c r="J501" i="27"/>
  <c r="J114" i="27"/>
  <c r="I134" i="27"/>
  <c r="J141" i="27"/>
  <c r="J145" i="27"/>
  <c r="I147" i="27"/>
  <c r="J282" i="27"/>
  <c r="J316" i="27"/>
  <c r="J340" i="27"/>
  <c r="I370" i="27"/>
  <c r="J360" i="27"/>
  <c r="J365" i="27"/>
  <c r="J367" i="27"/>
  <c r="J381" i="27"/>
  <c r="J497" i="27"/>
  <c r="J516" i="27"/>
  <c r="I526" i="27"/>
  <c r="J88" i="27"/>
  <c r="J386" i="27"/>
  <c r="J390" i="27"/>
  <c r="J77" i="27"/>
  <c r="J78" i="27"/>
  <c r="J81" i="27"/>
  <c r="J87" i="27"/>
  <c r="J90" i="27"/>
  <c r="I60" i="27"/>
  <c r="M60" i="27" s="1"/>
  <c r="N60" i="27" s="1"/>
  <c r="N70" i="27" s="1"/>
  <c r="J75" i="27"/>
  <c r="J89" i="27"/>
  <c r="J92" i="27"/>
  <c r="J97" i="27"/>
  <c r="J113" i="27"/>
  <c r="J117" i="27"/>
  <c r="J124" i="27"/>
  <c r="J125" i="27"/>
  <c r="J128" i="27"/>
  <c r="J129" i="27"/>
  <c r="J133" i="27"/>
  <c r="I136" i="27"/>
  <c r="J137" i="27"/>
  <c r="J138" i="27"/>
  <c r="J140" i="27"/>
  <c r="J213" i="27"/>
  <c r="J388" i="27"/>
  <c r="J392" i="27"/>
  <c r="I418" i="27"/>
  <c r="J408" i="27"/>
  <c r="J253" i="27"/>
  <c r="J260" i="27"/>
  <c r="J313" i="27"/>
  <c r="I322" i="27"/>
  <c r="J324" i="27"/>
  <c r="J339" i="27"/>
  <c r="J364" i="27"/>
  <c r="J366" i="27"/>
  <c r="J414" i="27"/>
  <c r="J415" i="27"/>
  <c r="J488" i="27"/>
  <c r="J517" i="27"/>
  <c r="I586" i="27"/>
  <c r="J603" i="27"/>
  <c r="I610" i="27"/>
  <c r="J692" i="27"/>
  <c r="J763" i="27"/>
  <c r="I826" i="27"/>
  <c r="J486" i="27"/>
  <c r="J524" i="27"/>
  <c r="J571" i="27"/>
  <c r="J652" i="27"/>
  <c r="J345" i="27"/>
  <c r="I346" i="27"/>
  <c r="J368" i="27"/>
  <c r="J369" i="27"/>
  <c r="J393" i="27"/>
  <c r="I394" i="27"/>
  <c r="J412" i="27"/>
  <c r="J413" i="27"/>
  <c r="I454" i="27"/>
  <c r="J481" i="27"/>
  <c r="J484" i="27"/>
  <c r="J496" i="27"/>
  <c r="J520" i="27"/>
  <c r="J549" i="27"/>
  <c r="I574" i="27"/>
  <c r="J600" i="27"/>
  <c r="J602" i="27"/>
  <c r="J699" i="27"/>
  <c r="I466" i="27"/>
  <c r="J482" i="27"/>
  <c r="J500" i="27"/>
  <c r="J537" i="27"/>
  <c r="J570" i="27"/>
  <c r="J585" i="27"/>
  <c r="J656" i="27"/>
  <c r="J723" i="27"/>
  <c r="J729" i="27"/>
  <c r="J868" i="27"/>
  <c r="I694" i="27"/>
  <c r="I730" i="27"/>
  <c r="J777" i="27"/>
  <c r="J789" i="27"/>
  <c r="I802" i="27"/>
  <c r="J792" i="27"/>
  <c r="J797" i="27"/>
  <c r="J800" i="27"/>
  <c r="J841" i="27"/>
  <c r="J865" i="27"/>
  <c r="I502" i="27"/>
  <c r="J645" i="27"/>
  <c r="J651" i="27"/>
  <c r="J655" i="27"/>
  <c r="J678" i="27"/>
  <c r="J686" i="27"/>
  <c r="J688" i="27"/>
  <c r="J690" i="27"/>
  <c r="J693" i="27"/>
  <c r="J720" i="27"/>
  <c r="J722" i="27"/>
  <c r="J725" i="27"/>
  <c r="J728" i="27"/>
  <c r="J764" i="27"/>
  <c r="J782" i="27"/>
  <c r="J825" i="27"/>
  <c r="J846" i="27"/>
  <c r="J859" i="27"/>
  <c r="I874" i="27"/>
  <c r="J864" i="27"/>
  <c r="J873" i="27"/>
  <c r="J721" i="27"/>
  <c r="J741" i="27"/>
  <c r="J760" i="27"/>
  <c r="J765" i="27"/>
  <c r="J794" i="27"/>
  <c r="J823" i="27"/>
  <c r="J842" i="27"/>
  <c r="J881" i="27"/>
  <c r="J913" i="27"/>
  <c r="J783" i="27"/>
  <c r="J793" i="27"/>
  <c r="J888" i="27"/>
  <c r="J890" i="27"/>
  <c r="J891" i="27"/>
  <c r="J897" i="27"/>
  <c r="I766" i="27"/>
  <c r="J781" i="27"/>
  <c r="J837" i="27"/>
  <c r="J872" i="27"/>
  <c r="J882" i="27"/>
  <c r="I922" i="27"/>
  <c r="J914" i="27"/>
  <c r="J915" i="27"/>
  <c r="J894" i="27"/>
  <c r="J895" i="27"/>
  <c r="J912" i="27"/>
  <c r="J836" i="27"/>
  <c r="J834" i="27"/>
  <c r="J844" i="27"/>
  <c r="J832" i="27"/>
  <c r="I850" i="27"/>
  <c r="J840" i="27"/>
  <c r="J848" i="27"/>
  <c r="J856" i="27"/>
  <c r="I838" i="27"/>
  <c r="J828" i="27"/>
  <c r="J830" i="27"/>
  <c r="J908" i="27"/>
  <c r="J860" i="27"/>
  <c r="J883" i="27"/>
  <c r="I886" i="27"/>
  <c r="J905" i="27"/>
  <c r="J829" i="27"/>
  <c r="J831" i="27"/>
  <c r="J833" i="27"/>
  <c r="J835" i="27"/>
  <c r="J843" i="27"/>
  <c r="J847" i="27"/>
  <c r="J853" i="27"/>
  <c r="J857" i="27"/>
  <c r="J861" i="27"/>
  <c r="J879" i="27"/>
  <c r="J884" i="27"/>
  <c r="I910" i="27"/>
  <c r="J900" i="27"/>
  <c r="J816" i="27"/>
  <c r="J817" i="27"/>
  <c r="J818" i="27"/>
  <c r="J819" i="27"/>
  <c r="J820" i="27"/>
  <c r="J821" i="27"/>
  <c r="J822" i="27"/>
  <c r="J852" i="27"/>
  <c r="J854" i="27"/>
  <c r="J858" i="27"/>
  <c r="I862" i="27"/>
  <c r="J880" i="27"/>
  <c r="J901" i="27"/>
  <c r="J909" i="27"/>
  <c r="J904" i="27"/>
  <c r="J903" i="27"/>
  <c r="J907" i="27"/>
  <c r="J902" i="27"/>
  <c r="J906" i="27"/>
  <c r="J916" i="27"/>
  <c r="J917" i="27"/>
  <c r="J918" i="27"/>
  <c r="J919" i="27"/>
  <c r="J920" i="27"/>
  <c r="J771" i="27"/>
  <c r="J775" i="27"/>
  <c r="I790" i="27"/>
  <c r="J744" i="27"/>
  <c r="J745" i="27"/>
  <c r="J746" i="27"/>
  <c r="J747" i="27"/>
  <c r="J748" i="27"/>
  <c r="J749" i="27"/>
  <c r="J750" i="27"/>
  <c r="J751" i="27"/>
  <c r="J752" i="27"/>
  <c r="J753" i="27"/>
  <c r="I754" i="27"/>
  <c r="I778" i="27"/>
  <c r="J768" i="27"/>
  <c r="J769" i="27"/>
  <c r="J773" i="27"/>
  <c r="J787" i="27"/>
  <c r="I814" i="27"/>
  <c r="J804" i="27"/>
  <c r="J772" i="27"/>
  <c r="J776" i="27"/>
  <c r="J780" i="27"/>
  <c r="J786" i="27"/>
  <c r="J770" i="27"/>
  <c r="J774" i="27"/>
  <c r="J807" i="27"/>
  <c r="J808" i="27"/>
  <c r="J811" i="27"/>
  <c r="J812" i="27"/>
  <c r="J805" i="27"/>
  <c r="J809" i="27"/>
  <c r="J784" i="27"/>
  <c r="J788" i="27"/>
  <c r="J806" i="27"/>
  <c r="J810" i="27"/>
  <c r="J471" i="27"/>
  <c r="J475" i="27"/>
  <c r="J510" i="27"/>
  <c r="I562" i="27"/>
  <c r="I478" i="27"/>
  <c r="J468" i="27"/>
  <c r="J476" i="27"/>
  <c r="J506" i="27"/>
  <c r="I538" i="27"/>
  <c r="J528" i="27"/>
  <c r="J544" i="27"/>
  <c r="J469" i="27"/>
  <c r="J473" i="27"/>
  <c r="I514" i="27"/>
  <c r="J504" i="27"/>
  <c r="J594" i="27"/>
  <c r="J616" i="27"/>
  <c r="J472" i="27"/>
  <c r="J480" i="27"/>
  <c r="J543" i="27"/>
  <c r="J552" i="27"/>
  <c r="J470" i="27"/>
  <c r="J474" i="27"/>
  <c r="I490" i="27"/>
  <c r="J498" i="27"/>
  <c r="I550" i="27"/>
  <c r="J540" i="27"/>
  <c r="J547" i="27"/>
  <c r="J548" i="27"/>
  <c r="I598" i="27"/>
  <c r="J588" i="27"/>
  <c r="J620" i="27"/>
  <c r="J589" i="27"/>
  <c r="J597" i="27"/>
  <c r="J541" i="27"/>
  <c r="J545" i="27"/>
  <c r="J590" i="27"/>
  <c r="J614" i="27"/>
  <c r="J618" i="27"/>
  <c r="I622" i="27"/>
  <c r="J612" i="27"/>
  <c r="J456" i="27"/>
  <c r="J457" i="27"/>
  <c r="J458" i="27"/>
  <c r="J459" i="27"/>
  <c r="J460" i="27"/>
  <c r="J461" i="27"/>
  <c r="J462" i="27"/>
  <c r="J463" i="27"/>
  <c r="J464" i="27"/>
  <c r="J507" i="27"/>
  <c r="J511" i="27"/>
  <c r="J542" i="27"/>
  <c r="J546" i="27"/>
  <c r="J553" i="27"/>
  <c r="J554" i="27"/>
  <c r="J555" i="27"/>
  <c r="J556" i="27"/>
  <c r="J557" i="27"/>
  <c r="J558" i="27"/>
  <c r="J559" i="27"/>
  <c r="J560" i="27"/>
  <c r="J561" i="27"/>
  <c r="J593" i="27"/>
  <c r="J667" i="27"/>
  <c r="J592" i="27"/>
  <c r="J596" i="27"/>
  <c r="J529" i="27"/>
  <c r="J530" i="27"/>
  <c r="J531" i="27"/>
  <c r="J532" i="27"/>
  <c r="J533" i="27"/>
  <c r="J534" i="27"/>
  <c r="J535" i="27"/>
  <c r="J536" i="27"/>
  <c r="J576" i="27"/>
  <c r="J577" i="27"/>
  <c r="J578" i="27"/>
  <c r="J579" i="27"/>
  <c r="J580" i="27"/>
  <c r="J581" i="27"/>
  <c r="J582" i="27"/>
  <c r="J583" i="27"/>
  <c r="J584" i="27"/>
  <c r="J591" i="27"/>
  <c r="J595" i="27"/>
  <c r="J613" i="27"/>
  <c r="J615" i="27"/>
  <c r="J617" i="27"/>
  <c r="J619" i="27"/>
  <c r="J621" i="27"/>
  <c r="J663" i="27"/>
  <c r="I682" i="27"/>
  <c r="J672" i="27"/>
  <c r="J675" i="27"/>
  <c r="J681" i="27"/>
  <c r="J636" i="27"/>
  <c r="J637" i="27"/>
  <c r="J638" i="27"/>
  <c r="J639" i="27"/>
  <c r="J640" i="27"/>
  <c r="J641" i="27"/>
  <c r="J642" i="27"/>
  <c r="J643" i="27"/>
  <c r="I658" i="27"/>
  <c r="J648" i="27"/>
  <c r="J673" i="27"/>
  <c r="J677" i="27"/>
  <c r="J698" i="27"/>
  <c r="J661" i="27"/>
  <c r="J664" i="27"/>
  <c r="J668" i="27"/>
  <c r="J715" i="27"/>
  <c r="J665" i="27"/>
  <c r="J701" i="27"/>
  <c r="I670" i="27"/>
  <c r="J660" i="27"/>
  <c r="J662" i="27"/>
  <c r="J666" i="27"/>
  <c r="J674" i="27"/>
  <c r="J676" i="27"/>
  <c r="J679" i="27"/>
  <c r="J705" i="27"/>
  <c r="J709" i="27"/>
  <c r="J710" i="27"/>
  <c r="J711" i="27"/>
  <c r="I742" i="27"/>
  <c r="J732" i="27"/>
  <c r="J702" i="27"/>
  <c r="J734" i="27"/>
  <c r="J738" i="27"/>
  <c r="I706" i="27"/>
  <c r="J697" i="27"/>
  <c r="J703" i="27"/>
  <c r="I718" i="27"/>
  <c r="J696" i="27"/>
  <c r="J700" i="27"/>
  <c r="J704" i="27"/>
  <c r="J708" i="27"/>
  <c r="J714" i="27"/>
  <c r="J736" i="27"/>
  <c r="J740" i="27"/>
  <c r="J733" i="27"/>
  <c r="J735" i="27"/>
  <c r="J737" i="27"/>
  <c r="J739" i="27"/>
  <c r="J712" i="27"/>
  <c r="J716" i="27"/>
  <c r="J330" i="27"/>
  <c r="I358" i="27"/>
  <c r="J348" i="27"/>
  <c r="J325" i="27"/>
  <c r="J329" i="27"/>
  <c r="J333" i="27"/>
  <c r="J351" i="27"/>
  <c r="J353" i="27"/>
  <c r="J357" i="27"/>
  <c r="J328" i="27"/>
  <c r="J332" i="27"/>
  <c r="J403" i="27"/>
  <c r="J422" i="27"/>
  <c r="J327" i="27"/>
  <c r="J349" i="27"/>
  <c r="J355" i="27"/>
  <c r="I334" i="27"/>
  <c r="J326" i="27"/>
  <c r="J331" i="27"/>
  <c r="J350" i="27"/>
  <c r="J352" i="27"/>
  <c r="J354" i="27"/>
  <c r="J356" i="27"/>
  <c r="J372" i="27"/>
  <c r="J373" i="27"/>
  <c r="J374" i="27"/>
  <c r="J375" i="27"/>
  <c r="J376" i="27"/>
  <c r="J377" i="27"/>
  <c r="J378" i="27"/>
  <c r="J379" i="27"/>
  <c r="J380" i="27"/>
  <c r="J402" i="27"/>
  <c r="J423" i="27"/>
  <c r="J426" i="27"/>
  <c r="I406" i="27"/>
  <c r="I430" i="27"/>
  <c r="J420" i="27"/>
  <c r="J396" i="27"/>
  <c r="J397" i="27"/>
  <c r="J398" i="27"/>
  <c r="J399" i="27"/>
  <c r="J400" i="27"/>
  <c r="J401" i="27"/>
  <c r="J421" i="27"/>
  <c r="J444" i="27"/>
  <c r="J445" i="27"/>
  <c r="J446" i="27"/>
  <c r="J447" i="27"/>
  <c r="J448" i="27"/>
  <c r="J449" i="27"/>
  <c r="J450" i="27"/>
  <c r="J451" i="27"/>
  <c r="J452" i="27"/>
  <c r="J285" i="27"/>
  <c r="J271" i="27"/>
  <c r="J256" i="27"/>
  <c r="J228" i="27"/>
  <c r="J232" i="27"/>
  <c r="J233" i="27"/>
  <c r="J237" i="27"/>
  <c r="J217" i="27"/>
  <c r="J209" i="27"/>
  <c r="J211" i="27"/>
  <c r="J192" i="27"/>
  <c r="J185" i="27"/>
  <c r="J187" i="27"/>
  <c r="J184" i="27"/>
  <c r="J267" i="27"/>
  <c r="J259" i="27"/>
  <c r="J297" i="27"/>
  <c r="J218" i="27"/>
  <c r="J223" i="27"/>
  <c r="J257" i="27"/>
  <c r="J261" i="27"/>
  <c r="J266" i="27"/>
  <c r="J186" i="27"/>
  <c r="J216" i="27"/>
  <c r="J221" i="27"/>
  <c r="J242" i="27"/>
  <c r="J290" i="27"/>
  <c r="J208" i="27"/>
  <c r="J210" i="27"/>
  <c r="J212" i="27"/>
  <c r="J241" i="27"/>
  <c r="J248" i="27"/>
  <c r="J249" i="27"/>
  <c r="J254" i="27"/>
  <c r="J277" i="27"/>
  <c r="I202" i="27"/>
  <c r="J229" i="27"/>
  <c r="J245" i="27"/>
  <c r="J246" i="27"/>
  <c r="J247" i="27"/>
  <c r="J255" i="27"/>
  <c r="J258" i="27"/>
  <c r="J265" i="27"/>
  <c r="I243" i="27"/>
  <c r="M243" i="27" s="1"/>
  <c r="N243" i="27" s="1"/>
  <c r="J272" i="27"/>
  <c r="J171" i="27"/>
  <c r="I172" i="27"/>
  <c r="H178" i="27"/>
  <c r="I180" i="27"/>
  <c r="J307" i="27"/>
  <c r="I168" i="27"/>
  <c r="J173" i="27"/>
  <c r="J174" i="27"/>
  <c r="J175" i="27"/>
  <c r="J176" i="27"/>
  <c r="J181" i="27"/>
  <c r="J182" i="27"/>
  <c r="I183" i="27"/>
  <c r="J189" i="27"/>
  <c r="J195" i="27"/>
  <c r="J196" i="27"/>
  <c r="J197" i="27"/>
  <c r="J198" i="27"/>
  <c r="J199" i="27"/>
  <c r="J200" i="27"/>
  <c r="J201" i="27"/>
  <c r="I206" i="27"/>
  <c r="J220" i="27"/>
  <c r="J222" i="27"/>
  <c r="J235" i="27"/>
  <c r="J294" i="27"/>
  <c r="J295" i="27"/>
  <c r="I207" i="27"/>
  <c r="I280" i="27"/>
  <c r="M280" i="27" s="1"/>
  <c r="N280" i="27" s="1"/>
  <c r="J188" i="27"/>
  <c r="J194" i="27"/>
  <c r="J234" i="27"/>
  <c r="J269" i="27"/>
  <c r="J279" i="27"/>
  <c r="J304" i="27"/>
  <c r="J225" i="27"/>
  <c r="I226" i="27"/>
  <c r="J231" i="27"/>
  <c r="I244" i="27"/>
  <c r="M244" i="27" s="1"/>
  <c r="N244" i="27" s="1"/>
  <c r="H286" i="27"/>
  <c r="I278" i="27"/>
  <c r="M278" i="27" s="1"/>
  <c r="N278" i="27" s="1"/>
  <c r="J301" i="27"/>
  <c r="J303" i="27"/>
  <c r="H262" i="27"/>
  <c r="I252" i="27"/>
  <c r="M252" i="27" s="1"/>
  <c r="N252" i="27" s="1"/>
  <c r="N262" i="27" s="1"/>
  <c r="J276" i="27"/>
  <c r="I238" i="27"/>
  <c r="I274" i="27"/>
  <c r="J273" i="27"/>
  <c r="H310" i="27"/>
  <c r="J308" i="27"/>
  <c r="J283" i="27"/>
  <c r="J291" i="27"/>
  <c r="J292" i="27"/>
  <c r="J296" i="27"/>
  <c r="I310" i="27"/>
  <c r="J305" i="27"/>
  <c r="I298" i="27"/>
  <c r="J293" i="27"/>
  <c r="J300" i="27"/>
  <c r="J302" i="27"/>
  <c r="J306" i="27"/>
  <c r="J103" i="27"/>
  <c r="J160" i="27"/>
  <c r="I99" i="27"/>
  <c r="M99" i="27" s="1"/>
  <c r="N99" i="27" s="1"/>
  <c r="J164" i="27"/>
  <c r="J102" i="27"/>
  <c r="J104" i="27"/>
  <c r="H106" i="27"/>
  <c r="H118" i="27"/>
  <c r="H166" i="27"/>
  <c r="I157" i="27"/>
  <c r="J159" i="27"/>
  <c r="J101" i="27"/>
  <c r="J109" i="27"/>
  <c r="J100" i="27"/>
  <c r="J108" i="27"/>
  <c r="J132" i="27"/>
  <c r="J163" i="27"/>
  <c r="J150" i="27"/>
  <c r="J151" i="27"/>
  <c r="J110" i="27"/>
  <c r="I111" i="27"/>
  <c r="M111" i="27" s="1"/>
  <c r="N111" i="27" s="1"/>
  <c r="J120" i="27"/>
  <c r="H130" i="27"/>
  <c r="I121" i="27"/>
  <c r="M121" i="27" s="1"/>
  <c r="N121" i="27" s="1"/>
  <c r="H142" i="27"/>
  <c r="J148" i="27"/>
  <c r="J152" i="27"/>
  <c r="J161" i="27"/>
  <c r="J149" i="27"/>
  <c r="J156" i="27"/>
  <c r="J158" i="27"/>
  <c r="J162" i="27"/>
  <c r="H70" i="27"/>
  <c r="I64" i="27"/>
  <c r="M64" i="27" s="1"/>
  <c r="N64" i="27" s="1"/>
  <c r="J65" i="27"/>
  <c r="J69" i="27"/>
  <c r="I63" i="27"/>
  <c r="M63" i="27" s="1"/>
  <c r="N63" i="27" s="1"/>
  <c r="J67" i="27"/>
  <c r="J72" i="27"/>
  <c r="I82" i="27"/>
  <c r="J73" i="27"/>
  <c r="J84" i="27"/>
  <c r="J74" i="27"/>
  <c r="J66" i="27"/>
  <c r="J68" i="27"/>
  <c r="H82" i="27"/>
  <c r="H94" i="27"/>
  <c r="I85" i="27"/>
  <c r="M85" i="27" s="1"/>
  <c r="N85" i="27" s="1"/>
  <c r="E122" i="35"/>
  <c r="E121" i="35"/>
  <c r="E118" i="35"/>
  <c r="E117" i="35"/>
  <c r="E116" i="35"/>
  <c r="E104" i="35"/>
  <c r="E110" i="35"/>
  <c r="E109" i="35"/>
  <c r="E106" i="35"/>
  <c r="E105" i="35"/>
  <c r="K101" i="27" l="1"/>
  <c r="L101" i="27"/>
  <c r="Q101" i="27"/>
  <c r="K306" i="27"/>
  <c r="L306" i="27"/>
  <c r="Q306" i="27"/>
  <c r="L292" i="27"/>
  <c r="K292" i="27"/>
  <c r="Q292" i="27"/>
  <c r="L231" i="27"/>
  <c r="Q231" i="27"/>
  <c r="K231" i="27"/>
  <c r="Q188" i="27"/>
  <c r="L188" i="27"/>
  <c r="K188" i="27"/>
  <c r="M206" i="27"/>
  <c r="N206" i="27"/>
  <c r="L189" i="27"/>
  <c r="K189" i="27"/>
  <c r="M172" i="27"/>
  <c r="N172" i="27"/>
  <c r="K246" i="27"/>
  <c r="L246" i="27"/>
  <c r="Q246" i="27"/>
  <c r="L290" i="27"/>
  <c r="K290" i="27"/>
  <c r="Q290" i="27"/>
  <c r="L223" i="27"/>
  <c r="K223" i="27"/>
  <c r="Q223" i="27"/>
  <c r="K192" i="27"/>
  <c r="L192" i="27"/>
  <c r="Q192" i="27"/>
  <c r="Q202" i="27" s="1"/>
  <c r="L451" i="27"/>
  <c r="K451" i="27"/>
  <c r="Q451" i="27"/>
  <c r="L398" i="27"/>
  <c r="K398" i="27"/>
  <c r="Q398" i="27"/>
  <c r="K377" i="27"/>
  <c r="L377" i="27"/>
  <c r="Q377" i="27"/>
  <c r="L352" i="27"/>
  <c r="K352" i="27"/>
  <c r="Q352" i="27"/>
  <c r="K357" i="27"/>
  <c r="L357" i="27"/>
  <c r="L330" i="27"/>
  <c r="K330" i="27"/>
  <c r="Q330" i="27"/>
  <c r="Q736" i="27"/>
  <c r="L736" i="27"/>
  <c r="K736" i="27"/>
  <c r="Q702" i="27"/>
  <c r="K702" i="27"/>
  <c r="L702" i="27"/>
  <c r="L676" i="27"/>
  <c r="K676" i="27"/>
  <c r="Q676" i="27"/>
  <c r="L715" i="27"/>
  <c r="K715" i="27"/>
  <c r="Q715" i="27"/>
  <c r="K640" i="27"/>
  <c r="L640" i="27"/>
  <c r="Q640" i="27"/>
  <c r="K591" i="27"/>
  <c r="L591" i="27"/>
  <c r="Q591" i="27"/>
  <c r="L534" i="27"/>
  <c r="K534" i="27"/>
  <c r="Q534" i="27"/>
  <c r="Q667" i="27"/>
  <c r="L667" i="27"/>
  <c r="K667" i="27"/>
  <c r="L555" i="27"/>
  <c r="K555" i="27"/>
  <c r="Q555" i="27"/>
  <c r="L459" i="27"/>
  <c r="Q459" i="27"/>
  <c r="K459" i="27"/>
  <c r="L590" i="27"/>
  <c r="K590" i="27"/>
  <c r="Q590" i="27"/>
  <c r="L548" i="27"/>
  <c r="K548" i="27"/>
  <c r="Q548" i="27"/>
  <c r="L552" i="27"/>
  <c r="K552" i="27"/>
  <c r="Q552" i="27"/>
  <c r="Q562" i="27" s="1"/>
  <c r="L616" i="27"/>
  <c r="K616" i="27"/>
  <c r="Q616" i="27"/>
  <c r="K473" i="27"/>
  <c r="L473" i="27"/>
  <c r="Q473" i="27"/>
  <c r="L471" i="27"/>
  <c r="K471" i="27"/>
  <c r="Q471" i="27"/>
  <c r="K784" i="27"/>
  <c r="L784" i="27"/>
  <c r="Q784" i="27"/>
  <c r="L811" i="27"/>
  <c r="K811" i="27"/>
  <c r="Q811" i="27"/>
  <c r="K770" i="27"/>
  <c r="L770" i="27"/>
  <c r="Q770" i="27"/>
  <c r="K772" i="27"/>
  <c r="L772" i="27"/>
  <c r="Q772" i="27"/>
  <c r="L773" i="27"/>
  <c r="K773" i="27"/>
  <c r="Q773" i="27"/>
  <c r="K750" i="27"/>
  <c r="L750" i="27"/>
  <c r="Q750" i="27"/>
  <c r="K746" i="27"/>
  <c r="L746" i="27"/>
  <c r="Q746" i="27"/>
  <c r="K775" i="27"/>
  <c r="L775" i="27"/>
  <c r="Q775" i="27"/>
  <c r="L918" i="27"/>
  <c r="K918" i="27"/>
  <c r="Q918" i="27"/>
  <c r="K902" i="27"/>
  <c r="L902" i="27"/>
  <c r="Q902" i="27"/>
  <c r="L909" i="27"/>
  <c r="K909" i="27"/>
  <c r="K858" i="27"/>
  <c r="L858" i="27"/>
  <c r="Q858" i="27"/>
  <c r="L821" i="27"/>
  <c r="K821" i="27"/>
  <c r="Q821" i="27"/>
  <c r="L817" i="27"/>
  <c r="K817" i="27"/>
  <c r="Q817" i="27"/>
  <c r="L884" i="27"/>
  <c r="K884" i="27"/>
  <c r="Q884" i="27"/>
  <c r="K853" i="27"/>
  <c r="L853" i="27"/>
  <c r="Q853" i="27"/>
  <c r="K833" i="27"/>
  <c r="L833" i="27"/>
  <c r="Q833" i="27"/>
  <c r="K830" i="27"/>
  <c r="L830" i="27"/>
  <c r="Q830" i="27"/>
  <c r="K848" i="27"/>
  <c r="L848" i="27"/>
  <c r="Q848" i="27"/>
  <c r="L844" i="27"/>
  <c r="K844" i="27"/>
  <c r="Q844" i="27"/>
  <c r="L895" i="27"/>
  <c r="K895" i="27"/>
  <c r="Q895" i="27"/>
  <c r="L781" i="27"/>
  <c r="Q781" i="27"/>
  <c r="K781" i="27"/>
  <c r="L890" i="27"/>
  <c r="K890" i="27"/>
  <c r="Q890" i="27"/>
  <c r="K913" i="27"/>
  <c r="L913" i="27"/>
  <c r="Q913" i="27"/>
  <c r="K794" i="27"/>
  <c r="L794" i="27"/>
  <c r="Q794" i="27"/>
  <c r="K721" i="27"/>
  <c r="L721" i="27"/>
  <c r="Q721" i="27"/>
  <c r="L859" i="27"/>
  <c r="K859" i="27"/>
  <c r="Q859" i="27"/>
  <c r="L764" i="27"/>
  <c r="K764" i="27"/>
  <c r="Q764" i="27"/>
  <c r="L720" i="27"/>
  <c r="K720" i="27"/>
  <c r="Q720" i="27"/>
  <c r="Q730" i="27" s="1"/>
  <c r="L686" i="27"/>
  <c r="K686" i="27"/>
  <c r="Q686" i="27"/>
  <c r="L645" i="27"/>
  <c r="K645" i="27"/>
  <c r="Q800" i="27"/>
  <c r="L800" i="27"/>
  <c r="K800" i="27"/>
  <c r="K789" i="27"/>
  <c r="L789" i="27"/>
  <c r="K868" i="27"/>
  <c r="L868" i="27"/>
  <c r="Q868" i="27"/>
  <c r="K585" i="27"/>
  <c r="L585" i="27"/>
  <c r="K482" i="27"/>
  <c r="L482" i="27"/>
  <c r="Q482" i="27"/>
  <c r="K600" i="27"/>
  <c r="L600" i="27"/>
  <c r="Q600" i="27"/>
  <c r="Q610" i="27" s="1"/>
  <c r="Q496" i="27"/>
  <c r="L496" i="27"/>
  <c r="K496" i="27"/>
  <c r="K413" i="27"/>
  <c r="L413" i="27"/>
  <c r="Q413" i="27"/>
  <c r="L369" i="27"/>
  <c r="K369" i="27"/>
  <c r="K652" i="27"/>
  <c r="L652" i="27"/>
  <c r="Q652" i="27"/>
  <c r="Q603" i="27"/>
  <c r="K603" i="27"/>
  <c r="L603" i="27"/>
  <c r="L415" i="27"/>
  <c r="K415" i="27"/>
  <c r="Q415" i="27"/>
  <c r="L339" i="27"/>
  <c r="K339" i="27"/>
  <c r="Q339" i="27"/>
  <c r="L260" i="27"/>
  <c r="K260" i="27"/>
  <c r="Q260" i="27"/>
  <c r="K392" i="27"/>
  <c r="L392" i="27"/>
  <c r="Q392" i="27"/>
  <c r="K138" i="27"/>
  <c r="L138" i="27"/>
  <c r="Q138" i="27"/>
  <c r="K129" i="27"/>
  <c r="L129" i="27"/>
  <c r="K117" i="27"/>
  <c r="L117" i="27"/>
  <c r="K89" i="27"/>
  <c r="L89" i="27"/>
  <c r="Q89" i="27"/>
  <c r="L87" i="27"/>
  <c r="K87" i="27"/>
  <c r="Q87" i="27"/>
  <c r="K390" i="27"/>
  <c r="L390" i="27"/>
  <c r="Q390" i="27"/>
  <c r="K516" i="27"/>
  <c r="L516" i="27"/>
  <c r="Q516" i="27"/>
  <c r="Q526" i="27" s="1"/>
  <c r="L365" i="27"/>
  <c r="K365" i="27"/>
  <c r="Q365" i="27"/>
  <c r="K316" i="27"/>
  <c r="L316" i="27"/>
  <c r="Q316" i="27"/>
  <c r="K141" i="27"/>
  <c r="L141" i="27"/>
  <c r="Q483" i="27"/>
  <c r="L483" i="27"/>
  <c r="K483" i="27"/>
  <c r="L795" i="27"/>
  <c r="K795" i="27"/>
  <c r="Q795" i="27"/>
  <c r="K608" i="27"/>
  <c r="L608" i="27"/>
  <c r="Q608" i="27"/>
  <c r="K654" i="27"/>
  <c r="L654" i="27"/>
  <c r="Q654" i="27"/>
  <c r="K605" i="27"/>
  <c r="L605" i="27"/>
  <c r="Q605" i="27"/>
  <c r="K494" i="27"/>
  <c r="L494" i="27"/>
  <c r="Q494" i="27"/>
  <c r="K416" i="27"/>
  <c r="L416" i="27"/>
  <c r="Q416" i="27"/>
  <c r="L341" i="27"/>
  <c r="K341" i="27"/>
  <c r="Q341" i="27"/>
  <c r="L115" i="27"/>
  <c r="K115" i="27"/>
  <c r="Q115" i="27"/>
  <c r="L523" i="27"/>
  <c r="K523" i="27"/>
  <c r="Q523" i="27"/>
  <c r="K427" i="27"/>
  <c r="L427" i="27"/>
  <c r="Q427" i="27"/>
  <c r="L76" i="27"/>
  <c r="Q76" i="27"/>
  <c r="K76" i="27"/>
  <c r="K424" i="27"/>
  <c r="L424" i="27"/>
  <c r="Q424" i="27"/>
  <c r="K713" i="27"/>
  <c r="L713" i="27"/>
  <c r="Q713" i="27"/>
  <c r="L441" i="27"/>
  <c r="K441" i="27"/>
  <c r="K633" i="27"/>
  <c r="L633" i="27"/>
  <c r="L409" i="27"/>
  <c r="K409" i="27"/>
  <c r="Q409" i="27"/>
  <c r="L317" i="27"/>
  <c r="K317" i="27"/>
  <c r="Q317" i="27"/>
  <c r="K126" i="27"/>
  <c r="L126" i="27"/>
  <c r="Q126" i="27"/>
  <c r="L607" i="27"/>
  <c r="K607" i="27"/>
  <c r="Q607" i="27"/>
  <c r="K428" i="27"/>
  <c r="L428" i="27"/>
  <c r="Q428" i="27"/>
  <c r="L606" i="27"/>
  <c r="K606" i="27"/>
  <c r="Q606" i="27"/>
  <c r="L91" i="27"/>
  <c r="K91" i="27"/>
  <c r="Q91" i="27"/>
  <c r="K632" i="27"/>
  <c r="Q632" i="27"/>
  <c r="L632" i="27"/>
  <c r="AD972" i="27"/>
  <c r="AD982" i="27" s="1"/>
  <c r="AE972" i="27" s="1"/>
  <c r="AE982" i="27" s="1"/>
  <c r="AJ972" i="27"/>
  <c r="AJ982" i="27" s="1"/>
  <c r="AJ1200" i="27"/>
  <c r="AJ1210" i="27" s="1"/>
  <c r="AD1200" i="27"/>
  <c r="AD1210" i="27" s="1"/>
  <c r="AE1200" i="27" s="1"/>
  <c r="AE1210" i="27" s="1"/>
  <c r="K762" i="27"/>
  <c r="L762" i="27"/>
  <c r="Q762" i="27"/>
  <c r="L625" i="27"/>
  <c r="K625" i="27"/>
  <c r="Q625" i="27"/>
  <c r="L389" i="27"/>
  <c r="K389" i="27"/>
  <c r="Q389" i="27"/>
  <c r="L146" i="27"/>
  <c r="K146" i="27"/>
  <c r="Q146" i="27"/>
  <c r="AJ960" i="27"/>
  <c r="AJ970" i="27" s="1"/>
  <c r="AD960" i="27"/>
  <c r="AD970" i="27" s="1"/>
  <c r="AE960" i="27" s="1"/>
  <c r="AE970" i="27" s="1"/>
  <c r="K824" i="27"/>
  <c r="L824" i="27"/>
  <c r="Q824" i="27"/>
  <c r="L813" i="27"/>
  <c r="K813" i="27"/>
  <c r="L724" i="27"/>
  <c r="K724" i="27"/>
  <c r="Q724" i="27"/>
  <c r="K687" i="27"/>
  <c r="Q687" i="27"/>
  <c r="L687" i="27"/>
  <c r="K669" i="27"/>
  <c r="L669" i="27"/>
  <c r="L573" i="27"/>
  <c r="K573" i="27"/>
  <c r="L565" i="27"/>
  <c r="K565" i="27"/>
  <c r="Q565" i="27"/>
  <c r="L521" i="27"/>
  <c r="K521" i="27"/>
  <c r="Q521" i="27"/>
  <c r="K495" i="27"/>
  <c r="L495" i="27"/>
  <c r="Q495" i="27"/>
  <c r="K384" i="27"/>
  <c r="L384" i="27"/>
  <c r="Q384" i="27"/>
  <c r="Q394" i="27" s="1"/>
  <c r="AD1080" i="27"/>
  <c r="AD1090" i="27" s="1"/>
  <c r="AE1080" i="27" s="1"/>
  <c r="AE1090" i="27" s="1"/>
  <c r="AJ1080" i="27"/>
  <c r="AJ1090" i="27" s="1"/>
  <c r="L889" i="27"/>
  <c r="K889" i="27"/>
  <c r="Q889" i="27"/>
  <c r="K871" i="27"/>
  <c r="L871" i="27"/>
  <c r="Q871" i="27"/>
  <c r="L849" i="27"/>
  <c r="K849" i="27"/>
  <c r="L801" i="27"/>
  <c r="K801" i="27"/>
  <c r="K727" i="27"/>
  <c r="Q727" i="27"/>
  <c r="L727" i="27"/>
  <c r="L505" i="27"/>
  <c r="K505" i="27"/>
  <c r="Q505" i="27"/>
  <c r="L465" i="27"/>
  <c r="K465" i="27"/>
  <c r="L387" i="27"/>
  <c r="K387" i="27"/>
  <c r="Q387" i="27"/>
  <c r="K236" i="27"/>
  <c r="L236" i="27"/>
  <c r="Q236" i="27"/>
  <c r="K144" i="27"/>
  <c r="L144" i="27"/>
  <c r="Q144" i="27"/>
  <c r="Q154" i="27" s="1"/>
  <c r="K61" i="27"/>
  <c r="L61" i="27"/>
  <c r="Q61" i="27"/>
  <c r="Q892" i="27"/>
  <c r="L892" i="27"/>
  <c r="K892" i="27"/>
  <c r="L493" i="27"/>
  <c r="K493" i="27"/>
  <c r="Q493" i="27"/>
  <c r="K453" i="27"/>
  <c r="L453" i="27"/>
  <c r="K338" i="27"/>
  <c r="L338" i="27"/>
  <c r="Q338" i="27"/>
  <c r="L268" i="27"/>
  <c r="K268" i="27"/>
  <c r="Q268" i="27"/>
  <c r="L219" i="27"/>
  <c r="K219" i="27"/>
  <c r="Q219" i="27"/>
  <c r="K66" i="27"/>
  <c r="L66" i="27"/>
  <c r="Q66" i="27"/>
  <c r="K69" i="27"/>
  <c r="L69" i="27"/>
  <c r="K162" i="27"/>
  <c r="L162" i="27"/>
  <c r="Q162" i="27"/>
  <c r="L161" i="27"/>
  <c r="K161" i="27"/>
  <c r="Q161" i="27"/>
  <c r="K110" i="27"/>
  <c r="L110" i="27"/>
  <c r="Q110" i="27"/>
  <c r="K132" i="27"/>
  <c r="L132" i="27"/>
  <c r="Q132" i="27"/>
  <c r="Q142" i="27" s="1"/>
  <c r="L164" i="27"/>
  <c r="K164" i="27"/>
  <c r="Q164" i="27"/>
  <c r="K276" i="27"/>
  <c r="L276" i="27"/>
  <c r="Q276" i="27"/>
  <c r="Q286" i="27" s="1"/>
  <c r="K301" i="27"/>
  <c r="L301" i="27"/>
  <c r="Q301" i="27"/>
  <c r="K279" i="27"/>
  <c r="L279" i="27"/>
  <c r="Q279" i="27"/>
  <c r="K294" i="27"/>
  <c r="L294" i="27"/>
  <c r="Q294" i="27"/>
  <c r="K198" i="27"/>
  <c r="L198" i="27"/>
  <c r="Q198" i="27"/>
  <c r="K176" i="27"/>
  <c r="L176" i="27"/>
  <c r="Q176" i="27"/>
  <c r="N168" i="27"/>
  <c r="N178" i="27" s="1"/>
  <c r="M168" i="27"/>
  <c r="Q265" i="27"/>
  <c r="K265" i="27"/>
  <c r="L265" i="27"/>
  <c r="L277" i="27"/>
  <c r="K277" i="27"/>
  <c r="Q277" i="27"/>
  <c r="K241" i="27"/>
  <c r="L241" i="27"/>
  <c r="Q241" i="27"/>
  <c r="L186" i="27"/>
  <c r="K186" i="27"/>
  <c r="Q186" i="27"/>
  <c r="K267" i="27"/>
  <c r="Q267" i="27"/>
  <c r="L267" i="27"/>
  <c r="L237" i="27"/>
  <c r="K237" i="27"/>
  <c r="L256" i="27"/>
  <c r="Q256" i="27"/>
  <c r="K256" i="27"/>
  <c r="L447" i="27"/>
  <c r="K447" i="27"/>
  <c r="Q447" i="27"/>
  <c r="L421" i="27"/>
  <c r="K421" i="27"/>
  <c r="Q421" i="27"/>
  <c r="L402" i="27"/>
  <c r="K402" i="27"/>
  <c r="Q402" i="27"/>
  <c r="K373" i="27"/>
  <c r="L373" i="27"/>
  <c r="Q373" i="27"/>
  <c r="K422" i="27"/>
  <c r="Q422" i="27"/>
  <c r="L422" i="27"/>
  <c r="Q329" i="27"/>
  <c r="L329" i="27"/>
  <c r="K329" i="27"/>
  <c r="K737" i="27"/>
  <c r="L737" i="27"/>
  <c r="Q737" i="27"/>
  <c r="K700" i="27"/>
  <c r="L700" i="27"/>
  <c r="Q700" i="27"/>
  <c r="L697" i="27"/>
  <c r="K697" i="27"/>
  <c r="Q697" i="27"/>
  <c r="L710" i="27"/>
  <c r="K710" i="27"/>
  <c r="Q710" i="27"/>
  <c r="K660" i="27"/>
  <c r="L660" i="27"/>
  <c r="Q660" i="27"/>
  <c r="Q670" i="27" s="1"/>
  <c r="L698" i="27"/>
  <c r="K698" i="27"/>
  <c r="Q698" i="27"/>
  <c r="L636" i="27"/>
  <c r="K636" i="27"/>
  <c r="Q636" i="27"/>
  <c r="Q646" i="27" s="1"/>
  <c r="K617" i="27"/>
  <c r="L617" i="27"/>
  <c r="Q617" i="27"/>
  <c r="K581" i="27"/>
  <c r="L581" i="27"/>
  <c r="Q581" i="27"/>
  <c r="L577" i="27"/>
  <c r="K577" i="27"/>
  <c r="Q577" i="27"/>
  <c r="Q530" i="27"/>
  <c r="L530" i="27"/>
  <c r="K530" i="27"/>
  <c r="L559" i="27"/>
  <c r="K559" i="27"/>
  <c r="Q559" i="27"/>
  <c r="K542" i="27"/>
  <c r="L542" i="27"/>
  <c r="Q542" i="27"/>
  <c r="K463" i="27"/>
  <c r="L463" i="27"/>
  <c r="Q463" i="27"/>
  <c r="K612" i="27"/>
  <c r="L612" i="27"/>
  <c r="Q612" i="27"/>
  <c r="Q622" i="27" s="1"/>
  <c r="K589" i="27"/>
  <c r="L589" i="27"/>
  <c r="Q589" i="27"/>
  <c r="L498" i="27"/>
  <c r="K498" i="27"/>
  <c r="Q498" i="27"/>
  <c r="K74" i="27"/>
  <c r="L74" i="27"/>
  <c r="Q74" i="27"/>
  <c r="K72" i="27"/>
  <c r="L72" i="27"/>
  <c r="Q72" i="27"/>
  <c r="Q82" i="27" s="1"/>
  <c r="K65" i="27"/>
  <c r="L65" i="27"/>
  <c r="Q65" i="27"/>
  <c r="L158" i="27"/>
  <c r="K158" i="27"/>
  <c r="Q158" i="27"/>
  <c r="L152" i="27"/>
  <c r="K152" i="27"/>
  <c r="Q152" i="27"/>
  <c r="L151" i="27"/>
  <c r="K151" i="27"/>
  <c r="Q151" i="27"/>
  <c r="K108" i="27"/>
  <c r="L108" i="27"/>
  <c r="Q108" i="27"/>
  <c r="Q118" i="27" s="1"/>
  <c r="K159" i="27"/>
  <c r="L159" i="27"/>
  <c r="Q159" i="27"/>
  <c r="K302" i="27"/>
  <c r="Q302" i="27"/>
  <c r="L302" i="27"/>
  <c r="L305" i="27"/>
  <c r="K305" i="27"/>
  <c r="Q305" i="27"/>
  <c r="K291" i="27"/>
  <c r="L291" i="27"/>
  <c r="Q291" i="27"/>
  <c r="L273" i="27"/>
  <c r="K273" i="27"/>
  <c r="L269" i="27"/>
  <c r="K269" i="27"/>
  <c r="Q269" i="27"/>
  <c r="L235" i="27"/>
  <c r="K235" i="27"/>
  <c r="Q235" i="27"/>
  <c r="K201" i="27"/>
  <c r="L201" i="27"/>
  <c r="L197" i="27"/>
  <c r="K197" i="27"/>
  <c r="Q197" i="27"/>
  <c r="M183" i="27"/>
  <c r="N183" i="27"/>
  <c r="K175" i="27"/>
  <c r="L175" i="27"/>
  <c r="Q175" i="27"/>
  <c r="L307" i="27"/>
  <c r="K307" i="27"/>
  <c r="Q307" i="27"/>
  <c r="K171" i="27"/>
  <c r="Q171" i="27"/>
  <c r="L171" i="27"/>
  <c r="L258" i="27"/>
  <c r="K258" i="27"/>
  <c r="Q258" i="27"/>
  <c r="L245" i="27"/>
  <c r="K245" i="27"/>
  <c r="Q245" i="27"/>
  <c r="K254" i="27"/>
  <c r="L254" i="27"/>
  <c r="Q254" i="27"/>
  <c r="K212" i="27"/>
  <c r="Q212" i="27"/>
  <c r="L212" i="27"/>
  <c r="K242" i="27"/>
  <c r="L242" i="27"/>
  <c r="Q242" i="27"/>
  <c r="K266" i="27"/>
  <c r="L266" i="27"/>
  <c r="Q266" i="27"/>
  <c r="K218" i="27"/>
  <c r="L218" i="27"/>
  <c r="Q218" i="27"/>
  <c r="K184" i="27"/>
  <c r="Q184" i="27"/>
  <c r="L184" i="27"/>
  <c r="K211" i="27"/>
  <c r="L211" i="27"/>
  <c r="Q211" i="27"/>
  <c r="L233" i="27"/>
  <c r="K233" i="27"/>
  <c r="Q233" i="27"/>
  <c r="K271" i="27"/>
  <c r="L271" i="27"/>
  <c r="Q271" i="27"/>
  <c r="Q450" i="27"/>
  <c r="K450" i="27"/>
  <c r="L450" i="27"/>
  <c r="L446" i="27"/>
  <c r="K446" i="27"/>
  <c r="Q446" i="27"/>
  <c r="K401" i="27"/>
  <c r="L401" i="27"/>
  <c r="Q401" i="27"/>
  <c r="K397" i="27"/>
  <c r="L397" i="27"/>
  <c r="Q397" i="27"/>
  <c r="L380" i="27"/>
  <c r="K380" i="27"/>
  <c r="Q380" i="27"/>
  <c r="L376" i="27"/>
  <c r="K376" i="27"/>
  <c r="Q376" i="27"/>
  <c r="K372" i="27"/>
  <c r="L372" i="27"/>
  <c r="Q372" i="27"/>
  <c r="Q382" i="27" s="1"/>
  <c r="L350" i="27"/>
  <c r="K350" i="27"/>
  <c r="Q350" i="27"/>
  <c r="L355" i="27"/>
  <c r="K355" i="27"/>
  <c r="Q355" i="27"/>
  <c r="L403" i="27"/>
  <c r="K403" i="27"/>
  <c r="Q403" i="27"/>
  <c r="L353" i="27"/>
  <c r="K353" i="27"/>
  <c r="Q353" i="27"/>
  <c r="Q325" i="27"/>
  <c r="L325" i="27"/>
  <c r="K325" i="27"/>
  <c r="K716" i="27"/>
  <c r="L716" i="27"/>
  <c r="Q716" i="27"/>
  <c r="L735" i="27"/>
  <c r="K735" i="27"/>
  <c r="Q735" i="27"/>
  <c r="L714" i="27"/>
  <c r="K714" i="27"/>
  <c r="Q714" i="27"/>
  <c r="L696" i="27"/>
  <c r="K696" i="27"/>
  <c r="Q696" i="27"/>
  <c r="Q706" i="27" s="1"/>
  <c r="L732" i="27"/>
  <c r="K732" i="27"/>
  <c r="Q732" i="27"/>
  <c r="Q742" i="27" s="1"/>
  <c r="L709" i="27"/>
  <c r="K709" i="27"/>
  <c r="Q709" i="27"/>
  <c r="L674" i="27"/>
  <c r="K674" i="27"/>
  <c r="Q674" i="27"/>
  <c r="L668" i="27"/>
  <c r="K668" i="27"/>
  <c r="Q668" i="27"/>
  <c r="K677" i="27"/>
  <c r="L677" i="27"/>
  <c r="Q677" i="27"/>
  <c r="K643" i="27"/>
  <c r="L643" i="27"/>
  <c r="Q643" i="27"/>
  <c r="L639" i="27"/>
  <c r="K639" i="27"/>
  <c r="Q639" i="27"/>
  <c r="L681" i="27"/>
  <c r="K681" i="27"/>
  <c r="K663" i="27"/>
  <c r="Q663" i="27"/>
  <c r="L663" i="27"/>
  <c r="L615" i="27"/>
  <c r="K615" i="27"/>
  <c r="Q615" i="27"/>
  <c r="L584" i="27"/>
  <c r="K584" i="27"/>
  <c r="Q584" i="27"/>
  <c r="L580" i="27"/>
  <c r="K580" i="27"/>
  <c r="Q580" i="27"/>
  <c r="K576" i="27"/>
  <c r="L576" i="27"/>
  <c r="Q576" i="27"/>
  <c r="Q586" i="27" s="1"/>
  <c r="Q533" i="27"/>
  <c r="L533" i="27"/>
  <c r="K533" i="27"/>
  <c r="L529" i="27"/>
  <c r="K529" i="27"/>
  <c r="Q529" i="27"/>
  <c r="L593" i="27"/>
  <c r="K593" i="27"/>
  <c r="Q593" i="27"/>
  <c r="K558" i="27"/>
  <c r="L558" i="27"/>
  <c r="Q558" i="27"/>
  <c r="K554" i="27"/>
  <c r="L554" i="27"/>
  <c r="Q554" i="27"/>
  <c r="L511" i="27"/>
  <c r="K511" i="27"/>
  <c r="Q511" i="27"/>
  <c r="L462" i="27"/>
  <c r="K462" i="27"/>
  <c r="Q462" i="27"/>
  <c r="K458" i="27"/>
  <c r="L458" i="27"/>
  <c r="Q458" i="27"/>
  <c r="K545" i="27"/>
  <c r="L545" i="27"/>
  <c r="Q545" i="27"/>
  <c r="L620" i="27"/>
  <c r="K620" i="27"/>
  <c r="Q620" i="27"/>
  <c r="L547" i="27"/>
  <c r="K547" i="27"/>
  <c r="Q547" i="27"/>
  <c r="L543" i="27"/>
  <c r="K543" i="27"/>
  <c r="Q543" i="27"/>
  <c r="L594" i="27"/>
  <c r="K594" i="27"/>
  <c r="Q594" i="27"/>
  <c r="L469" i="27"/>
  <c r="K469" i="27"/>
  <c r="Q469" i="27"/>
  <c r="L506" i="27"/>
  <c r="K506" i="27"/>
  <c r="Q506" i="27"/>
  <c r="K810" i="27"/>
  <c r="L810" i="27"/>
  <c r="Q810" i="27"/>
  <c r="K809" i="27"/>
  <c r="L809" i="27"/>
  <c r="Q809" i="27"/>
  <c r="K808" i="27"/>
  <c r="L808" i="27"/>
  <c r="Q808" i="27"/>
  <c r="K786" i="27"/>
  <c r="L786" i="27"/>
  <c r="Q786" i="27"/>
  <c r="L804" i="27"/>
  <c r="K804" i="27"/>
  <c r="Q804" i="27"/>
  <c r="Q814" i="27" s="1"/>
  <c r="L769" i="27"/>
  <c r="K769" i="27"/>
  <c r="Q769" i="27"/>
  <c r="L753" i="27"/>
  <c r="K753" i="27"/>
  <c r="K749" i="27"/>
  <c r="L749" i="27"/>
  <c r="Q749" i="27"/>
  <c r="K745" i="27"/>
  <c r="L745" i="27"/>
  <c r="Q745" i="27"/>
  <c r="L771" i="27"/>
  <c r="K771" i="27"/>
  <c r="Q771" i="27"/>
  <c r="L917" i="27"/>
  <c r="K917" i="27"/>
  <c r="Q917" i="27"/>
  <c r="K907" i="27"/>
  <c r="L907" i="27"/>
  <c r="Q907" i="27"/>
  <c r="L901" i="27"/>
  <c r="K901" i="27"/>
  <c r="Q901" i="27"/>
  <c r="L854" i="27"/>
  <c r="K854" i="27"/>
  <c r="Q854" i="27"/>
  <c r="L820" i="27"/>
  <c r="K820" i="27"/>
  <c r="Q820" i="27"/>
  <c r="K816" i="27"/>
  <c r="L816" i="27"/>
  <c r="Q816" i="27"/>
  <c r="Q826" i="27" s="1"/>
  <c r="Q879" i="27"/>
  <c r="K879" i="27"/>
  <c r="L879" i="27"/>
  <c r="L847" i="27"/>
  <c r="Q847" i="27"/>
  <c r="K847" i="27"/>
  <c r="L831" i="27"/>
  <c r="K831" i="27"/>
  <c r="Q831" i="27"/>
  <c r="K883" i="27"/>
  <c r="L883" i="27"/>
  <c r="Q883" i="27"/>
  <c r="L828" i="27"/>
  <c r="K828" i="27"/>
  <c r="Q828" i="27"/>
  <c r="Q838" i="27" s="1"/>
  <c r="L840" i="27"/>
  <c r="K840" i="27"/>
  <c r="Q840" i="27"/>
  <c r="Q850" i="27" s="1"/>
  <c r="K834" i="27"/>
  <c r="L834" i="27"/>
  <c r="Q834" i="27"/>
  <c r="L894" i="27"/>
  <c r="K894" i="27"/>
  <c r="Q894" i="27"/>
  <c r="L882" i="27"/>
  <c r="K882" i="27"/>
  <c r="Q882" i="27"/>
  <c r="L888" i="27"/>
  <c r="K888" i="27"/>
  <c r="Q888" i="27"/>
  <c r="Q898" i="27" s="1"/>
  <c r="L881" i="27"/>
  <c r="K881" i="27"/>
  <c r="Q881" i="27"/>
  <c r="L765" i="27"/>
  <c r="K765" i="27"/>
  <c r="L873" i="27"/>
  <c r="K873" i="27"/>
  <c r="K846" i="27"/>
  <c r="L846" i="27"/>
  <c r="Q846" i="27"/>
  <c r="K728" i="27"/>
  <c r="L728" i="27"/>
  <c r="Q728" i="27"/>
  <c r="L693" i="27"/>
  <c r="K693" i="27"/>
  <c r="L678" i="27"/>
  <c r="K678" i="27"/>
  <c r="Q678" i="27"/>
  <c r="K797" i="27"/>
  <c r="L797" i="27"/>
  <c r="Q797" i="27"/>
  <c r="L777" i="27"/>
  <c r="K777" i="27"/>
  <c r="L729" i="27"/>
  <c r="K729" i="27"/>
  <c r="K570" i="27"/>
  <c r="Q570" i="27"/>
  <c r="L570" i="27"/>
  <c r="L484" i="27"/>
  <c r="K484" i="27"/>
  <c r="Q484" i="27"/>
  <c r="L412" i="27"/>
  <c r="K412" i="27"/>
  <c r="Q412" i="27"/>
  <c r="L368" i="27"/>
  <c r="K368" i="27"/>
  <c r="Q368" i="27"/>
  <c r="L571" i="27"/>
  <c r="K571" i="27"/>
  <c r="Q571" i="27"/>
  <c r="L763" i="27"/>
  <c r="K763" i="27"/>
  <c r="Q763" i="27"/>
  <c r="L414" i="27"/>
  <c r="K414" i="27"/>
  <c r="Q414" i="27"/>
  <c r="L324" i="27"/>
  <c r="K324" i="27"/>
  <c r="Q324" i="27"/>
  <c r="Q334" i="27" s="1"/>
  <c r="L253" i="27"/>
  <c r="K253" i="27"/>
  <c r="Q253" i="27"/>
  <c r="L388" i="27"/>
  <c r="K388" i="27"/>
  <c r="Q388" i="27"/>
  <c r="K137" i="27"/>
  <c r="L137" i="27"/>
  <c r="Q137" i="27"/>
  <c r="L128" i="27"/>
  <c r="K128" i="27"/>
  <c r="Q128" i="27"/>
  <c r="K113" i="27"/>
  <c r="L113" i="27"/>
  <c r="Q113" i="27"/>
  <c r="L75" i="27"/>
  <c r="K75" i="27"/>
  <c r="Q75" i="27"/>
  <c r="K81" i="27"/>
  <c r="L81" i="27"/>
  <c r="L386" i="27"/>
  <c r="K386" i="27"/>
  <c r="Q386" i="27"/>
  <c r="L497" i="27"/>
  <c r="K497" i="27"/>
  <c r="Q497" i="27"/>
  <c r="L360" i="27"/>
  <c r="K360" i="27"/>
  <c r="Q360" i="27"/>
  <c r="Q370" i="27" s="1"/>
  <c r="L282" i="27"/>
  <c r="K282" i="27"/>
  <c r="Q282" i="27"/>
  <c r="J134" i="27"/>
  <c r="M134" i="27"/>
  <c r="N134" i="27" s="1"/>
  <c r="K98" i="27"/>
  <c r="L98" i="27"/>
  <c r="Q98" i="27"/>
  <c r="K761" i="27"/>
  <c r="Q761" i="27"/>
  <c r="L761" i="27"/>
  <c r="K885" i="27"/>
  <c r="L885" i="27"/>
  <c r="L508" i="27"/>
  <c r="K508" i="27"/>
  <c r="Q508" i="27"/>
  <c r="L644" i="27"/>
  <c r="K644" i="27"/>
  <c r="Q644" i="27"/>
  <c r="Q572" i="27"/>
  <c r="L572" i="27"/>
  <c r="K572" i="27"/>
  <c r="L487" i="27"/>
  <c r="K487" i="27"/>
  <c r="Q487" i="27"/>
  <c r="Q404" i="27"/>
  <c r="K404" i="27"/>
  <c r="L404" i="27"/>
  <c r="L320" i="27"/>
  <c r="K320" i="27"/>
  <c r="Q320" i="27"/>
  <c r="L80" i="27"/>
  <c r="K80" i="27"/>
  <c r="Q80" i="27"/>
  <c r="Q485" i="27"/>
  <c r="L485" i="27"/>
  <c r="K485" i="27"/>
  <c r="L411" i="27"/>
  <c r="K411" i="27"/>
  <c r="Q411" i="27"/>
  <c r="L627" i="27"/>
  <c r="K627" i="27"/>
  <c r="Q627" i="27"/>
  <c r="L405" i="27"/>
  <c r="K405" i="27"/>
  <c r="K564" i="27"/>
  <c r="Q564" i="27"/>
  <c r="Q574" i="27" s="1"/>
  <c r="L564" i="27"/>
  <c r="K432" i="27"/>
  <c r="L432" i="27"/>
  <c r="Q432" i="27"/>
  <c r="Q442" i="27" s="1"/>
  <c r="K567" i="27"/>
  <c r="L567" i="27"/>
  <c r="Q567" i="27"/>
  <c r="L855" i="27"/>
  <c r="K855" i="27"/>
  <c r="Q855" i="27"/>
  <c r="K314" i="27"/>
  <c r="L314" i="27"/>
  <c r="Q314" i="27"/>
  <c r="L79" i="27"/>
  <c r="K79" i="27"/>
  <c r="Q79" i="27"/>
  <c r="K434" i="27"/>
  <c r="L434" i="27"/>
  <c r="Q434" i="27"/>
  <c r="L321" i="27"/>
  <c r="K321" i="27"/>
  <c r="L425" i="27"/>
  <c r="K425" i="27"/>
  <c r="Q425" i="27"/>
  <c r="K629" i="27"/>
  <c r="L629" i="27"/>
  <c r="Q629" i="27"/>
  <c r="K343" i="27"/>
  <c r="L343" i="27"/>
  <c r="Q343" i="27"/>
  <c r="AJ924" i="27"/>
  <c r="AJ934" i="27" s="1"/>
  <c r="AD924" i="27"/>
  <c r="AD934" i="27" s="1"/>
  <c r="AE924" i="27" s="1"/>
  <c r="AE934" i="27" s="1"/>
  <c r="K921" i="27"/>
  <c r="L921" i="27"/>
  <c r="L869" i="27"/>
  <c r="K869" i="27"/>
  <c r="Q869" i="27"/>
  <c r="L684" i="27"/>
  <c r="K684" i="27"/>
  <c r="Q684" i="27"/>
  <c r="Q694" i="27" s="1"/>
  <c r="L337" i="27"/>
  <c r="K337" i="27"/>
  <c r="Q337" i="27"/>
  <c r="K284" i="27"/>
  <c r="L284" i="27"/>
  <c r="Q284" i="27"/>
  <c r="L230" i="27"/>
  <c r="K230" i="27"/>
  <c r="Q230" i="27"/>
  <c r="AJ1056" i="27"/>
  <c r="AJ1066" i="27" s="1"/>
  <c r="AD1056" i="27"/>
  <c r="AD1066" i="27" s="1"/>
  <c r="AE1056" i="27" s="1"/>
  <c r="AE1066" i="27" s="1"/>
  <c r="AJ996" i="27"/>
  <c r="AJ1006" i="27" s="1"/>
  <c r="AD996" i="27"/>
  <c r="AD1006" i="27" s="1"/>
  <c r="AE996" i="27" s="1"/>
  <c r="AE1006" i="27" s="1"/>
  <c r="L440" i="27"/>
  <c r="K440" i="27"/>
  <c r="Q440" i="27"/>
  <c r="K204" i="27"/>
  <c r="Q204" i="27"/>
  <c r="Q214" i="27" s="1"/>
  <c r="L204" i="27"/>
  <c r="L123" i="27"/>
  <c r="K123" i="27"/>
  <c r="Q123" i="27"/>
  <c r="K96" i="27"/>
  <c r="L96" i="27"/>
  <c r="Q96" i="27"/>
  <c r="Q106" i="27" s="1"/>
  <c r="K62" i="27"/>
  <c r="L62" i="27"/>
  <c r="Q62" i="27"/>
  <c r="AD1128" i="27"/>
  <c r="AD1138" i="27" s="1"/>
  <c r="AE1128" i="27" s="1"/>
  <c r="AE1138" i="27" s="1"/>
  <c r="AJ1128" i="27"/>
  <c r="AJ1138" i="27" s="1"/>
  <c r="AD1092" i="27"/>
  <c r="AD1102" i="27" s="1"/>
  <c r="AE1092" i="27" s="1"/>
  <c r="AE1102" i="27" s="1"/>
  <c r="AJ1092" i="27"/>
  <c r="AJ1102" i="27" s="1"/>
  <c r="L601" i="27"/>
  <c r="K601" i="27"/>
  <c r="Q601" i="27"/>
  <c r="K509" i="27"/>
  <c r="L509" i="27"/>
  <c r="Q509" i="27"/>
  <c r="L153" i="27"/>
  <c r="K153" i="27"/>
  <c r="AJ1068" i="27"/>
  <c r="AJ1078" i="27" s="1"/>
  <c r="AD1068" i="27"/>
  <c r="AD1078" i="27" s="1"/>
  <c r="AE1068" i="27" s="1"/>
  <c r="AE1078" i="27" s="1"/>
  <c r="L785" i="27"/>
  <c r="K785" i="27"/>
  <c r="Q785" i="27"/>
  <c r="Q685" i="27"/>
  <c r="K685" i="27"/>
  <c r="L685" i="27"/>
  <c r="L165" i="27"/>
  <c r="K165" i="27"/>
  <c r="L116" i="27"/>
  <c r="Q116" i="27"/>
  <c r="K116" i="27"/>
  <c r="K120" i="27"/>
  <c r="L120" i="27"/>
  <c r="Q120" i="27"/>
  <c r="Q130" i="27" s="1"/>
  <c r="L100" i="27"/>
  <c r="K100" i="27"/>
  <c r="Q100" i="27"/>
  <c r="K160" i="27"/>
  <c r="L160" i="27"/>
  <c r="Q160" i="27"/>
  <c r="L234" i="27"/>
  <c r="K234" i="27"/>
  <c r="Q234" i="27"/>
  <c r="L222" i="27"/>
  <c r="K222" i="27"/>
  <c r="Q222" i="27"/>
  <c r="L196" i="27"/>
  <c r="K196" i="27"/>
  <c r="Q196" i="27"/>
  <c r="M180" i="27"/>
  <c r="N180" i="27" s="1"/>
  <c r="N190" i="27" s="1"/>
  <c r="L255" i="27"/>
  <c r="K255" i="27"/>
  <c r="Q255" i="27"/>
  <c r="L249" i="27"/>
  <c r="K249" i="27"/>
  <c r="K221" i="27"/>
  <c r="L221" i="27"/>
  <c r="Q221" i="27"/>
  <c r="K187" i="27"/>
  <c r="L187" i="27"/>
  <c r="Q187" i="27"/>
  <c r="K232" i="27"/>
  <c r="L232" i="27"/>
  <c r="Q232" i="27"/>
  <c r="K449" i="27"/>
  <c r="L449" i="27"/>
  <c r="Q449" i="27"/>
  <c r="K396" i="27"/>
  <c r="L396" i="27"/>
  <c r="Q396" i="27"/>
  <c r="Q406" i="27" s="1"/>
  <c r="K379" i="27"/>
  <c r="L379" i="27"/>
  <c r="Q379" i="27"/>
  <c r="L356" i="27"/>
  <c r="K356" i="27"/>
  <c r="Q356" i="27"/>
  <c r="K332" i="27"/>
  <c r="L332" i="27"/>
  <c r="Q332" i="27"/>
  <c r="K348" i="27"/>
  <c r="L348" i="27"/>
  <c r="Q348" i="27"/>
  <c r="Q358" i="27" s="1"/>
  <c r="K733" i="27"/>
  <c r="L733" i="27"/>
  <c r="Q733" i="27"/>
  <c r="L705" i="27"/>
  <c r="K705" i="27"/>
  <c r="L701" i="27"/>
  <c r="K701" i="27"/>
  <c r="Q701" i="27"/>
  <c r="L673" i="27"/>
  <c r="K673" i="27"/>
  <c r="Q673" i="27"/>
  <c r="K675" i="27"/>
  <c r="L675" i="27"/>
  <c r="Q675" i="27"/>
  <c r="K613" i="27"/>
  <c r="L613" i="27"/>
  <c r="Q613" i="27"/>
  <c r="L536" i="27"/>
  <c r="K536" i="27"/>
  <c r="Q536" i="27"/>
  <c r="L596" i="27"/>
  <c r="K596" i="27"/>
  <c r="Q596" i="27"/>
  <c r="K557" i="27"/>
  <c r="Q557" i="27"/>
  <c r="L557" i="27"/>
  <c r="L461" i="27"/>
  <c r="K461" i="27"/>
  <c r="Q461" i="27"/>
  <c r="K618" i="27"/>
  <c r="L618" i="27"/>
  <c r="Q618" i="27"/>
  <c r="L588" i="27"/>
  <c r="K588" i="27"/>
  <c r="Q588" i="27"/>
  <c r="Q598" i="27" s="1"/>
  <c r="L474" i="27"/>
  <c r="K474" i="27"/>
  <c r="Q474" i="27"/>
  <c r="K480" i="27"/>
  <c r="L480" i="27"/>
  <c r="Q480" i="27"/>
  <c r="Q490" i="27" s="1"/>
  <c r="L504" i="27"/>
  <c r="K504" i="27"/>
  <c r="Q504" i="27"/>
  <c r="Q514" i="27" s="1"/>
  <c r="K476" i="27"/>
  <c r="L476" i="27"/>
  <c r="Q476" i="27"/>
  <c r="K510" i="27"/>
  <c r="Q510" i="27"/>
  <c r="L510" i="27"/>
  <c r="K806" i="27"/>
  <c r="L806" i="27"/>
  <c r="Q806" i="27"/>
  <c r="K805" i="27"/>
  <c r="Q805" i="27"/>
  <c r="L805" i="27"/>
  <c r="K807" i="27"/>
  <c r="Q807" i="27"/>
  <c r="L807" i="27"/>
  <c r="L780" i="27"/>
  <c r="K780" i="27"/>
  <c r="Q780" i="27"/>
  <c r="Q790" i="27" s="1"/>
  <c r="Q768" i="27"/>
  <c r="Q778" i="27" s="1"/>
  <c r="L768" i="27"/>
  <c r="K768" i="27"/>
  <c r="L752" i="27"/>
  <c r="K752" i="27"/>
  <c r="Q752" i="27"/>
  <c r="K748" i="27"/>
  <c r="L748" i="27"/>
  <c r="Q748" i="27"/>
  <c r="K744" i="27"/>
  <c r="L744" i="27"/>
  <c r="Q744" i="27"/>
  <c r="Q754" i="27" s="1"/>
  <c r="K920" i="27"/>
  <c r="L920" i="27"/>
  <c r="Q920" i="27"/>
  <c r="L916" i="27"/>
  <c r="K916" i="27"/>
  <c r="Q916" i="27"/>
  <c r="L903" i="27"/>
  <c r="K903" i="27"/>
  <c r="Q903" i="27"/>
  <c r="K880" i="27"/>
  <c r="L880" i="27"/>
  <c r="Q880" i="27"/>
  <c r="K852" i="27"/>
  <c r="L852" i="27"/>
  <c r="Q852" i="27"/>
  <c r="Q862" i="27" s="1"/>
  <c r="L819" i="27"/>
  <c r="K819" i="27"/>
  <c r="Q819" i="27"/>
  <c r="L900" i="27"/>
  <c r="K900" i="27"/>
  <c r="Q900" i="27"/>
  <c r="Q910" i="27" s="1"/>
  <c r="K861" i="27"/>
  <c r="L861" i="27"/>
  <c r="K843" i="27"/>
  <c r="L843" i="27"/>
  <c r="Q843" i="27"/>
  <c r="L829" i="27"/>
  <c r="K829" i="27"/>
  <c r="Q829" i="27"/>
  <c r="Q860" i="27"/>
  <c r="L860" i="27"/>
  <c r="K860" i="27"/>
  <c r="L836" i="27"/>
  <c r="K836" i="27"/>
  <c r="Q836" i="27"/>
  <c r="L915" i="27"/>
  <c r="K915" i="27"/>
  <c r="Q915" i="27"/>
  <c r="L872" i="27"/>
  <c r="K872" i="27"/>
  <c r="Q872" i="27"/>
  <c r="K897" i="27"/>
  <c r="L897" i="27"/>
  <c r="K793" i="27"/>
  <c r="L793" i="27"/>
  <c r="Q793" i="27"/>
  <c r="L842" i="27"/>
  <c r="K842" i="27"/>
  <c r="Q842" i="27"/>
  <c r="K760" i="27"/>
  <c r="L760" i="27"/>
  <c r="Q760" i="27"/>
  <c r="K864" i="27"/>
  <c r="L864" i="27"/>
  <c r="Q864" i="27"/>
  <c r="Q874" i="27" s="1"/>
  <c r="K825" i="27"/>
  <c r="L825" i="27"/>
  <c r="K725" i="27"/>
  <c r="L725" i="27"/>
  <c r="Q725" i="27"/>
  <c r="L690" i="27"/>
  <c r="K690" i="27"/>
  <c r="Q690" i="27"/>
  <c r="K655" i="27"/>
  <c r="L655" i="27"/>
  <c r="Q655" i="27"/>
  <c r="L865" i="27"/>
  <c r="K865" i="27"/>
  <c r="Q865" i="27"/>
  <c r="L792" i="27"/>
  <c r="Q792" i="27"/>
  <c r="Q802" i="27" s="1"/>
  <c r="K792" i="27"/>
  <c r="L723" i="27"/>
  <c r="K723" i="27"/>
  <c r="Q723" i="27"/>
  <c r="L537" i="27"/>
  <c r="K537" i="27"/>
  <c r="L699" i="27"/>
  <c r="K699" i="27"/>
  <c r="Q699" i="27"/>
  <c r="K549" i="27"/>
  <c r="L549" i="27"/>
  <c r="K481" i="27"/>
  <c r="Q481" i="27"/>
  <c r="L481" i="27"/>
  <c r="L524" i="27"/>
  <c r="K524" i="27"/>
  <c r="Q524" i="27"/>
  <c r="K692" i="27"/>
  <c r="L692" i="27"/>
  <c r="Q692" i="27"/>
  <c r="K517" i="27"/>
  <c r="L517" i="27"/>
  <c r="Q517" i="27"/>
  <c r="K366" i="27"/>
  <c r="L366" i="27"/>
  <c r="Q366" i="27"/>
  <c r="L408" i="27"/>
  <c r="K408" i="27"/>
  <c r="Q408" i="27"/>
  <c r="Q418" i="27" s="1"/>
  <c r="K213" i="27"/>
  <c r="L213" i="27"/>
  <c r="J136" i="27"/>
  <c r="M136" i="27"/>
  <c r="N136" i="27" s="1"/>
  <c r="K125" i="27"/>
  <c r="L125" i="27"/>
  <c r="Q125" i="27"/>
  <c r="K97" i="27"/>
  <c r="L97" i="27"/>
  <c r="Q97" i="27"/>
  <c r="K78" i="27"/>
  <c r="L78" i="27"/>
  <c r="Q78" i="27"/>
  <c r="L88" i="27"/>
  <c r="K88" i="27"/>
  <c r="Q88" i="27"/>
  <c r="K381" i="27"/>
  <c r="L381" i="27"/>
  <c r="J147" i="27"/>
  <c r="M147" i="27"/>
  <c r="N147" i="27" s="1"/>
  <c r="K114" i="27"/>
  <c r="L114" i="27"/>
  <c r="Q114" i="27"/>
  <c r="Q878" i="27"/>
  <c r="L878" i="27"/>
  <c r="K878" i="27"/>
  <c r="L717" i="27"/>
  <c r="K717" i="27"/>
  <c r="L680" i="27"/>
  <c r="K680" i="27"/>
  <c r="Q680" i="27"/>
  <c r="L410" i="27"/>
  <c r="K410" i="27"/>
  <c r="Q410" i="27"/>
  <c r="L631" i="27"/>
  <c r="K631" i="27"/>
  <c r="Q631" i="27"/>
  <c r="K566" i="27"/>
  <c r="L566" i="27"/>
  <c r="Q566" i="27"/>
  <c r="L439" i="27"/>
  <c r="K439" i="27"/>
  <c r="Q439" i="27"/>
  <c r="L363" i="27"/>
  <c r="K363" i="27"/>
  <c r="Q363" i="27"/>
  <c r="K318" i="27"/>
  <c r="L318" i="27"/>
  <c r="Q318" i="27"/>
  <c r="K796" i="27"/>
  <c r="Q796" i="27"/>
  <c r="L796" i="27"/>
  <c r="L436" i="27"/>
  <c r="K436" i="27"/>
  <c r="Q436" i="27"/>
  <c r="L342" i="27"/>
  <c r="K342" i="27"/>
  <c r="Q342" i="27"/>
  <c r="L315" i="27"/>
  <c r="K315" i="27"/>
  <c r="Q315" i="27"/>
  <c r="L519" i="27"/>
  <c r="K519" i="27"/>
  <c r="Q519" i="27"/>
  <c r="L429" i="27"/>
  <c r="K429" i="27"/>
  <c r="K522" i="27"/>
  <c r="L522" i="27"/>
  <c r="Q522" i="27"/>
  <c r="L657" i="27"/>
  <c r="K657" i="27"/>
  <c r="L281" i="27"/>
  <c r="K281" i="27"/>
  <c r="Q281" i="27"/>
  <c r="K650" i="27"/>
  <c r="L650" i="27"/>
  <c r="Q650" i="27"/>
  <c r="L361" i="27"/>
  <c r="K361" i="27"/>
  <c r="Q361" i="27"/>
  <c r="Q312" i="27"/>
  <c r="Q322" i="27" s="1"/>
  <c r="L312" i="27"/>
  <c r="K312" i="27"/>
  <c r="L437" i="27"/>
  <c r="K437" i="27"/>
  <c r="Q437" i="27"/>
  <c r="K319" i="27"/>
  <c r="L319" i="27"/>
  <c r="Q319" i="27"/>
  <c r="AD984" i="27"/>
  <c r="AD994" i="27" s="1"/>
  <c r="AE984" i="27" s="1"/>
  <c r="AE994" i="27" s="1"/>
  <c r="AJ984" i="27"/>
  <c r="AJ994" i="27" s="1"/>
  <c r="AJ1176" i="27"/>
  <c r="AJ1186" i="27" s="1"/>
  <c r="AD1176" i="27"/>
  <c r="AD1186" i="27" s="1"/>
  <c r="AE1176" i="27" s="1"/>
  <c r="AE1186" i="27" s="1"/>
  <c r="L758" i="27"/>
  <c r="K758" i="27"/>
  <c r="Q758" i="27"/>
  <c r="L385" i="27"/>
  <c r="K385" i="27"/>
  <c r="Q385" i="27"/>
  <c r="K205" i="27"/>
  <c r="L205" i="27"/>
  <c r="Q205" i="27"/>
  <c r="K86" i="27"/>
  <c r="L86" i="27"/>
  <c r="Q86" i="27"/>
  <c r="AD936" i="27"/>
  <c r="AD946" i="27" s="1"/>
  <c r="AE936" i="27" s="1"/>
  <c r="AE946" i="27" s="1"/>
  <c r="AJ936" i="27"/>
  <c r="AJ946" i="27" s="1"/>
  <c r="K798" i="27"/>
  <c r="L798" i="27"/>
  <c r="Q798" i="27"/>
  <c r="K757" i="27"/>
  <c r="L757" i="27"/>
  <c r="Q757" i="27"/>
  <c r="K691" i="27"/>
  <c r="Q691" i="27"/>
  <c r="L691" i="27"/>
  <c r="L624" i="27"/>
  <c r="K624" i="27"/>
  <c r="Q624" i="27"/>
  <c r="Q634" i="27" s="1"/>
  <c r="L569" i="27"/>
  <c r="K569" i="27"/>
  <c r="Q569" i="27"/>
  <c r="L525" i="27"/>
  <c r="K525" i="27"/>
  <c r="L499" i="27"/>
  <c r="K499" i="27"/>
  <c r="Q499" i="27"/>
  <c r="K477" i="27"/>
  <c r="L477" i="27"/>
  <c r="Q336" i="27"/>
  <c r="Q346" i="27" s="1"/>
  <c r="L336" i="27"/>
  <c r="K336" i="27"/>
  <c r="AD1116" i="27"/>
  <c r="AD1126" i="27" s="1"/>
  <c r="AE1116" i="27" s="1"/>
  <c r="AE1126" i="27" s="1"/>
  <c r="AJ1116" i="27"/>
  <c r="AJ1126" i="27" s="1"/>
  <c r="AJ1212" i="27"/>
  <c r="AJ1222" i="27" s="1"/>
  <c r="AD1212" i="27"/>
  <c r="AD1222" i="27" s="1"/>
  <c r="AE1212" i="27" s="1"/>
  <c r="AE1222" i="27" s="1"/>
  <c r="L867" i="27"/>
  <c r="K867" i="27"/>
  <c r="Q867" i="27"/>
  <c r="L845" i="27"/>
  <c r="K845" i="27"/>
  <c r="Q845" i="27"/>
  <c r="L756" i="27"/>
  <c r="K756" i="27"/>
  <c r="Q756" i="27"/>
  <c r="Q766" i="27" s="1"/>
  <c r="Q568" i="27"/>
  <c r="L568" i="27"/>
  <c r="K568" i="27"/>
  <c r="L513" i="27"/>
  <c r="K513" i="27"/>
  <c r="K391" i="27"/>
  <c r="Q391" i="27"/>
  <c r="L391" i="27"/>
  <c r="K309" i="27"/>
  <c r="L309" i="27"/>
  <c r="K224" i="27"/>
  <c r="L224" i="27"/>
  <c r="Q224" i="27"/>
  <c r="L135" i="27"/>
  <c r="K135" i="27"/>
  <c r="Q135" i="27"/>
  <c r="AD948" i="27"/>
  <c r="AD958" i="27" s="1"/>
  <c r="AE948" i="27" s="1"/>
  <c r="AE958" i="27" s="1"/>
  <c r="AJ948" i="27"/>
  <c r="AJ958" i="27" s="1"/>
  <c r="AJ1020" i="27"/>
  <c r="AJ1030" i="27" s="1"/>
  <c r="AD1020" i="27"/>
  <c r="AD1030" i="27" s="1"/>
  <c r="AE1020" i="27" s="1"/>
  <c r="AE1030" i="27" s="1"/>
  <c r="K896" i="27"/>
  <c r="Q896" i="27"/>
  <c r="L896" i="27"/>
  <c r="Q866" i="27"/>
  <c r="L866" i="27"/>
  <c r="K866" i="27"/>
  <c r="L512" i="27"/>
  <c r="K512" i="27"/>
  <c r="Q512" i="27"/>
  <c r="L438" i="27"/>
  <c r="K438" i="27"/>
  <c r="Q438" i="27"/>
  <c r="L289" i="27"/>
  <c r="K289" i="27"/>
  <c r="Q289" i="27"/>
  <c r="K264" i="27"/>
  <c r="L264" i="27"/>
  <c r="Q264" i="27"/>
  <c r="Q274" i="27" s="1"/>
  <c r="K84" i="27"/>
  <c r="L84" i="27"/>
  <c r="Q84" i="27"/>
  <c r="Q94" i="27" s="1"/>
  <c r="L67" i="27"/>
  <c r="K67" i="27"/>
  <c r="Q67" i="27"/>
  <c r="K156" i="27"/>
  <c r="L156" i="27"/>
  <c r="Q156" i="27"/>
  <c r="Q166" i="27" s="1"/>
  <c r="L148" i="27"/>
  <c r="K148" i="27"/>
  <c r="Q148" i="27"/>
  <c r="K150" i="27"/>
  <c r="L150" i="27"/>
  <c r="Q150" i="27"/>
  <c r="I166" i="27"/>
  <c r="N157" i="27"/>
  <c r="M157" i="27"/>
  <c r="L104" i="27"/>
  <c r="Q104" i="27"/>
  <c r="K104" i="27"/>
  <c r="L300" i="27"/>
  <c r="K300" i="27"/>
  <c r="Q300" i="27"/>
  <c r="Q310" i="27" s="1"/>
  <c r="L283" i="27"/>
  <c r="K283" i="27"/>
  <c r="Q283" i="27"/>
  <c r="L225" i="27"/>
  <c r="K225" i="27"/>
  <c r="M207" i="27"/>
  <c r="N207" i="27" s="1"/>
  <c r="L200" i="27"/>
  <c r="K200" i="27"/>
  <c r="Q200" i="27"/>
  <c r="L182" i="27"/>
  <c r="K182" i="27"/>
  <c r="Q182" i="27"/>
  <c r="K174" i="27"/>
  <c r="L174" i="27"/>
  <c r="Q174" i="27"/>
  <c r="L272" i="27"/>
  <c r="K272" i="27"/>
  <c r="Q272" i="27"/>
  <c r="K229" i="27"/>
  <c r="L229" i="27"/>
  <c r="Q229" i="27"/>
  <c r="L210" i="27"/>
  <c r="K210" i="27"/>
  <c r="Q210" i="27"/>
  <c r="K261" i="27"/>
  <c r="L261" i="27"/>
  <c r="L297" i="27"/>
  <c r="K297" i="27"/>
  <c r="L209" i="27"/>
  <c r="K209" i="27"/>
  <c r="Q209" i="27"/>
  <c r="L285" i="27"/>
  <c r="K285" i="27"/>
  <c r="L445" i="27"/>
  <c r="K445" i="27"/>
  <c r="Q445" i="27"/>
  <c r="L400" i="27"/>
  <c r="K400" i="27"/>
  <c r="Q400" i="27"/>
  <c r="K426" i="27"/>
  <c r="L426" i="27"/>
  <c r="Q426" i="27"/>
  <c r="L375" i="27"/>
  <c r="K375" i="27"/>
  <c r="Q375" i="27"/>
  <c r="K331" i="27"/>
  <c r="L331" i="27"/>
  <c r="Q331" i="27"/>
  <c r="K349" i="27"/>
  <c r="L349" i="27"/>
  <c r="Q349" i="27"/>
  <c r="L351" i="27"/>
  <c r="K351" i="27"/>
  <c r="Q351" i="27"/>
  <c r="L712" i="27"/>
  <c r="K712" i="27"/>
  <c r="Q712" i="27"/>
  <c r="L708" i="27"/>
  <c r="K708" i="27"/>
  <c r="Q708" i="27"/>
  <c r="Q718" i="27" s="1"/>
  <c r="K738" i="27"/>
  <c r="L738" i="27"/>
  <c r="Q738" i="27"/>
  <c r="K666" i="27"/>
  <c r="L666" i="27"/>
  <c r="Q666" i="27"/>
  <c r="L664" i="27"/>
  <c r="K664" i="27"/>
  <c r="Q664" i="27"/>
  <c r="L642" i="27"/>
  <c r="K642" i="27"/>
  <c r="Q642" i="27"/>
  <c r="L638" i="27"/>
  <c r="K638" i="27"/>
  <c r="Q638" i="27"/>
  <c r="L621" i="27"/>
  <c r="K621" i="27"/>
  <c r="L583" i="27"/>
  <c r="K583" i="27"/>
  <c r="Q583" i="27"/>
  <c r="K579" i="27"/>
  <c r="L579" i="27"/>
  <c r="Q579" i="27"/>
  <c r="L532" i="27"/>
  <c r="K532" i="27"/>
  <c r="Q532" i="27"/>
  <c r="L561" i="27"/>
  <c r="K561" i="27"/>
  <c r="K553" i="27"/>
  <c r="Q553" i="27"/>
  <c r="L553" i="27"/>
  <c r="K507" i="27"/>
  <c r="L507" i="27"/>
  <c r="Q507" i="27"/>
  <c r="K457" i="27"/>
  <c r="L457" i="27"/>
  <c r="Q457" i="27"/>
  <c r="Q541" i="27"/>
  <c r="L541" i="27"/>
  <c r="K541" i="27"/>
  <c r="K540" i="27"/>
  <c r="L540" i="27"/>
  <c r="Q540" i="27"/>
  <c r="Q550" i="27" s="1"/>
  <c r="Q544" i="27"/>
  <c r="L544" i="27"/>
  <c r="K544" i="27"/>
  <c r="L68" i="27"/>
  <c r="Q68" i="27"/>
  <c r="K68" i="27"/>
  <c r="K73" i="27"/>
  <c r="L73" i="27"/>
  <c r="Q73" i="27"/>
  <c r="K149" i="27"/>
  <c r="L149" i="27"/>
  <c r="Q149" i="27"/>
  <c r="L163" i="27"/>
  <c r="K163" i="27"/>
  <c r="Q163" i="27"/>
  <c r="K109" i="27"/>
  <c r="L109" i="27"/>
  <c r="Q109" i="27"/>
  <c r="K102" i="27"/>
  <c r="L102" i="27"/>
  <c r="Q102" i="27"/>
  <c r="L103" i="27"/>
  <c r="K103" i="27"/>
  <c r="Q103" i="27"/>
  <c r="L293" i="27"/>
  <c r="Q293" i="27"/>
  <c r="K293" i="27"/>
  <c r="L296" i="27"/>
  <c r="K296" i="27"/>
  <c r="Q296" i="27"/>
  <c r="L308" i="27"/>
  <c r="Q308" i="27"/>
  <c r="K308" i="27"/>
  <c r="L303" i="27"/>
  <c r="K303" i="27"/>
  <c r="Q303" i="27"/>
  <c r="L304" i="27"/>
  <c r="K304" i="27"/>
  <c r="Q304" i="27"/>
  <c r="L194" i="27"/>
  <c r="K194" i="27"/>
  <c r="Q194" i="27"/>
  <c r="L295" i="27"/>
  <c r="K295" i="27"/>
  <c r="Q295" i="27"/>
  <c r="K220" i="27"/>
  <c r="L220" i="27"/>
  <c r="Q220" i="27"/>
  <c r="L199" i="27"/>
  <c r="K199" i="27"/>
  <c r="Q199" i="27"/>
  <c r="K195" i="27"/>
  <c r="L195" i="27"/>
  <c r="Q195" i="27"/>
  <c r="L181" i="27"/>
  <c r="K181" i="27"/>
  <c r="Q181" i="27"/>
  <c r="L173" i="27"/>
  <c r="K173" i="27"/>
  <c r="Q173" i="27"/>
  <c r="K247" i="27"/>
  <c r="L247" i="27"/>
  <c r="Q247" i="27"/>
  <c r="L248" i="27"/>
  <c r="K248" i="27"/>
  <c r="Q248" i="27"/>
  <c r="Q208" i="27"/>
  <c r="L208" i="27"/>
  <c r="K208" i="27"/>
  <c r="L216" i="27"/>
  <c r="K216" i="27"/>
  <c r="Q216" i="27"/>
  <c r="Q226" i="27" s="1"/>
  <c r="K257" i="27"/>
  <c r="L257" i="27"/>
  <c r="Q257" i="27"/>
  <c r="K259" i="27"/>
  <c r="L259" i="27"/>
  <c r="Q259" i="27"/>
  <c r="L185" i="27"/>
  <c r="K185" i="27"/>
  <c r="Q185" i="27"/>
  <c r="L217" i="27"/>
  <c r="K217" i="27"/>
  <c r="Q217" i="27"/>
  <c r="Q228" i="27"/>
  <c r="Q238" i="27" s="1"/>
  <c r="K228" i="27"/>
  <c r="K238" i="27" s="1"/>
  <c r="L228" i="27"/>
  <c r="L238" i="27" s="1"/>
  <c r="K452" i="27"/>
  <c r="Q452" i="27"/>
  <c r="L452" i="27"/>
  <c r="L448" i="27"/>
  <c r="K448" i="27"/>
  <c r="Q448" i="27"/>
  <c r="L444" i="27"/>
  <c r="K444" i="27"/>
  <c r="Q444" i="27"/>
  <c r="Q454" i="27" s="1"/>
  <c r="K399" i="27"/>
  <c r="L399" i="27"/>
  <c r="Q399" i="27"/>
  <c r="Q420" i="27"/>
  <c r="Q430" i="27" s="1"/>
  <c r="K420" i="27"/>
  <c r="L420" i="27"/>
  <c r="K423" i="27"/>
  <c r="L423" i="27"/>
  <c r="Q423" i="27"/>
  <c r="K378" i="27"/>
  <c r="L378" i="27"/>
  <c r="Q378" i="27"/>
  <c r="L374" i="27"/>
  <c r="K374" i="27"/>
  <c r="Q374" i="27"/>
  <c r="L354" i="27"/>
  <c r="K354" i="27"/>
  <c r="Q354" i="27"/>
  <c r="K326" i="27"/>
  <c r="L326" i="27"/>
  <c r="Q326" i="27"/>
  <c r="Q327" i="27"/>
  <c r="L327" i="27"/>
  <c r="K327" i="27"/>
  <c r="L328" i="27"/>
  <c r="K328" i="27"/>
  <c r="Q328" i="27"/>
  <c r="L333" i="27"/>
  <c r="K333" i="27"/>
  <c r="K739" i="27"/>
  <c r="L739" i="27"/>
  <c r="Q739" i="27"/>
  <c r="Q740" i="27"/>
  <c r="L740" i="27"/>
  <c r="K740" i="27"/>
  <c r="L704" i="27"/>
  <c r="K704" i="27"/>
  <c r="Q704" i="27"/>
  <c r="K703" i="27"/>
  <c r="L703" i="27"/>
  <c r="Q703" i="27"/>
  <c r="L734" i="27"/>
  <c r="K734" i="27"/>
  <c r="Q734" i="27"/>
  <c r="L711" i="27"/>
  <c r="K711" i="27"/>
  <c r="Q711" i="27"/>
  <c r="L679" i="27"/>
  <c r="K679" i="27"/>
  <c r="K682" i="27" s="1"/>
  <c r="Q679" i="27"/>
  <c r="K662" i="27"/>
  <c r="L662" i="27"/>
  <c r="Q662" i="27"/>
  <c r="L665" i="27"/>
  <c r="K665" i="27"/>
  <c r="Q665" i="27"/>
  <c r="L661" i="27"/>
  <c r="K661" i="27"/>
  <c r="Q661" i="27"/>
  <c r="Q648" i="27"/>
  <c r="Q658" i="27" s="1"/>
  <c r="L648" i="27"/>
  <c r="K648" i="27"/>
  <c r="L641" i="27"/>
  <c r="K641" i="27"/>
  <c r="Q641" i="27"/>
  <c r="K637" i="27"/>
  <c r="L637" i="27"/>
  <c r="Q637" i="27"/>
  <c r="L672" i="27"/>
  <c r="L682" i="27" s="1"/>
  <c r="K672" i="27"/>
  <c r="Q672" i="27"/>
  <c r="Q682" i="27" s="1"/>
  <c r="L619" i="27"/>
  <c r="K619" i="27"/>
  <c r="Q619" i="27"/>
  <c r="K595" i="27"/>
  <c r="L595" i="27"/>
  <c r="Q595" i="27"/>
  <c r="L582" i="27"/>
  <c r="K582" i="27"/>
  <c r="Q582" i="27"/>
  <c r="L578" i="27"/>
  <c r="K578" i="27"/>
  <c r="Q578" i="27"/>
  <c r="L535" i="27"/>
  <c r="K535" i="27"/>
  <c r="Q535" i="27"/>
  <c r="K531" i="27"/>
  <c r="L531" i="27"/>
  <c r="Q531" i="27"/>
  <c r="L592" i="27"/>
  <c r="K592" i="27"/>
  <c r="Q592" i="27"/>
  <c r="L560" i="27"/>
  <c r="K560" i="27"/>
  <c r="Q560" i="27"/>
  <c r="L556" i="27"/>
  <c r="K556" i="27"/>
  <c r="Q556" i="27"/>
  <c r="L546" i="27"/>
  <c r="K546" i="27"/>
  <c r="Q546" i="27"/>
  <c r="K464" i="27"/>
  <c r="L464" i="27"/>
  <c r="Q464" i="27"/>
  <c r="Q460" i="27"/>
  <c r="K460" i="27"/>
  <c r="L460" i="27"/>
  <c r="L456" i="27"/>
  <c r="K456" i="27"/>
  <c r="K466" i="27" s="1"/>
  <c r="Q456" i="27"/>
  <c r="Q466" i="27" s="1"/>
  <c r="K614" i="27"/>
  <c r="L614" i="27"/>
  <c r="Q614" i="27"/>
  <c r="L597" i="27"/>
  <c r="K597" i="27"/>
  <c r="Q470" i="27"/>
  <c r="K470" i="27"/>
  <c r="L470" i="27"/>
  <c r="L472" i="27"/>
  <c r="K472" i="27"/>
  <c r="Q472" i="27"/>
  <c r="L528" i="27"/>
  <c r="L538" i="27" s="1"/>
  <c r="Q528" i="27"/>
  <c r="Q538" i="27" s="1"/>
  <c r="K528" i="27"/>
  <c r="K538" i="27" s="1"/>
  <c r="Q468" i="27"/>
  <c r="Q478" i="27" s="1"/>
  <c r="K468" i="27"/>
  <c r="L468" i="27"/>
  <c r="L478" i="27" s="1"/>
  <c r="L475" i="27"/>
  <c r="K475" i="27"/>
  <c r="K478" i="27" s="1"/>
  <c r="Q475" i="27"/>
  <c r="L788" i="27"/>
  <c r="K788" i="27"/>
  <c r="Q788" i="27"/>
  <c r="K812" i="27"/>
  <c r="L812" i="27"/>
  <c r="Q812" i="27"/>
  <c r="K774" i="27"/>
  <c r="L774" i="27"/>
  <c r="Q774" i="27"/>
  <c r="L776" i="27"/>
  <c r="K776" i="27"/>
  <c r="Q776" i="27"/>
  <c r="L787" i="27"/>
  <c r="K787" i="27"/>
  <c r="Q787" i="27"/>
  <c r="K751" i="27"/>
  <c r="L751" i="27"/>
  <c r="Q751" i="27"/>
  <c r="L747" i="27"/>
  <c r="K747" i="27"/>
  <c r="Q747" i="27"/>
  <c r="K919" i="27"/>
  <c r="L919" i="27"/>
  <c r="Q919" i="27"/>
  <c r="L906" i="27"/>
  <c r="K906" i="27"/>
  <c r="Q906" i="27"/>
  <c r="K904" i="27"/>
  <c r="L904" i="27"/>
  <c r="Q904" i="27"/>
  <c r="K822" i="27"/>
  <c r="L822" i="27"/>
  <c r="Q822" i="27"/>
  <c r="K818" i="27"/>
  <c r="L818" i="27"/>
  <c r="Q818" i="27"/>
  <c r="L857" i="27"/>
  <c r="K857" i="27"/>
  <c r="Q857" i="27"/>
  <c r="K835" i="27"/>
  <c r="L835" i="27"/>
  <c r="Q835" i="27"/>
  <c r="L905" i="27"/>
  <c r="K905" i="27"/>
  <c r="Q905" i="27"/>
  <c r="L908" i="27"/>
  <c r="K908" i="27"/>
  <c r="Q908" i="27"/>
  <c r="L856" i="27"/>
  <c r="K856" i="27"/>
  <c r="Q856" i="27"/>
  <c r="L832" i="27"/>
  <c r="K832" i="27"/>
  <c r="Q832" i="27"/>
  <c r="K912" i="27"/>
  <c r="K922" i="27" s="1"/>
  <c r="L912" i="27"/>
  <c r="Q912" i="27"/>
  <c r="Q922" i="27" s="1"/>
  <c r="K914" i="27"/>
  <c r="L914" i="27"/>
  <c r="Q914" i="27"/>
  <c r="L837" i="27"/>
  <c r="K837" i="27"/>
  <c r="L891" i="27"/>
  <c r="K891" i="27"/>
  <c r="Q891" i="27"/>
  <c r="L783" i="27"/>
  <c r="K783" i="27"/>
  <c r="Q783" i="27"/>
  <c r="L823" i="27"/>
  <c r="K823" i="27"/>
  <c r="Q823" i="27"/>
  <c r="K741" i="27"/>
  <c r="L741" i="27"/>
  <c r="L782" i="27"/>
  <c r="K782" i="27"/>
  <c r="Q782" i="27"/>
  <c r="L722" i="27"/>
  <c r="K722" i="27"/>
  <c r="Q722" i="27"/>
  <c r="K688" i="27"/>
  <c r="L688" i="27"/>
  <c r="Q688" i="27"/>
  <c r="L651" i="27"/>
  <c r="K651" i="27"/>
  <c r="Q651" i="27"/>
  <c r="L841" i="27"/>
  <c r="K841" i="27"/>
  <c r="Q841" i="27"/>
  <c r="Q656" i="27"/>
  <c r="L656" i="27"/>
  <c r="K656" i="27"/>
  <c r="Q500" i="27"/>
  <c r="L500" i="27"/>
  <c r="K500" i="27"/>
  <c r="K602" i="27"/>
  <c r="L602" i="27"/>
  <c r="Q602" i="27"/>
  <c r="Q520" i="27"/>
  <c r="L520" i="27"/>
  <c r="K520" i="27"/>
  <c r="K393" i="27"/>
  <c r="L393" i="27"/>
  <c r="K345" i="27"/>
  <c r="L345" i="27"/>
  <c r="K486" i="27"/>
  <c r="L486" i="27"/>
  <c r="Q486" i="27"/>
  <c r="L488" i="27"/>
  <c r="K488" i="27"/>
  <c r="Q488" i="27"/>
  <c r="K364" i="27"/>
  <c r="L364" i="27"/>
  <c r="Q364" i="27"/>
  <c r="L313" i="27"/>
  <c r="K313" i="27"/>
  <c r="Q313" i="27"/>
  <c r="L140" i="27"/>
  <c r="K140" i="27"/>
  <c r="Q140" i="27"/>
  <c r="K133" i="27"/>
  <c r="L133" i="27"/>
  <c r="Q133" i="27"/>
  <c r="L124" i="27"/>
  <c r="Q124" i="27"/>
  <c r="K124" i="27"/>
  <c r="L92" i="27"/>
  <c r="K92" i="27"/>
  <c r="Q92" i="27"/>
  <c r="K90" i="27"/>
  <c r="L90" i="27"/>
  <c r="Q90" i="27"/>
  <c r="K77" i="27"/>
  <c r="L77" i="27"/>
  <c r="Q77" i="27"/>
  <c r="K367" i="27"/>
  <c r="L367" i="27"/>
  <c r="Q367" i="27"/>
  <c r="K340" i="27"/>
  <c r="L340" i="27"/>
  <c r="Q340" i="27"/>
  <c r="K145" i="27"/>
  <c r="L145" i="27"/>
  <c r="Q145" i="27"/>
  <c r="L501" i="27"/>
  <c r="K501" i="27"/>
  <c r="L609" i="27"/>
  <c r="K609" i="27"/>
  <c r="L649" i="27"/>
  <c r="K649" i="27"/>
  <c r="Q649" i="27"/>
  <c r="L628" i="27"/>
  <c r="K628" i="27"/>
  <c r="Q628" i="27"/>
  <c r="K518" i="27"/>
  <c r="L518" i="27"/>
  <c r="Q518" i="27"/>
  <c r="L435" i="27"/>
  <c r="K435" i="27"/>
  <c r="Q435" i="27"/>
  <c r="L344" i="27"/>
  <c r="Q344" i="27"/>
  <c r="K344" i="27"/>
  <c r="L127" i="27"/>
  <c r="K127" i="27"/>
  <c r="Q127" i="27"/>
  <c r="L433" i="27"/>
  <c r="Q433" i="27"/>
  <c r="K433" i="27"/>
  <c r="L139" i="27"/>
  <c r="K139" i="27"/>
  <c r="Q139" i="27"/>
  <c r="L492" i="27"/>
  <c r="L502" i="27" s="1"/>
  <c r="K492" i="27"/>
  <c r="Q492" i="27"/>
  <c r="Q502" i="27" s="1"/>
  <c r="L893" i="27"/>
  <c r="K893" i="27"/>
  <c r="Q893" i="27"/>
  <c r="L489" i="27"/>
  <c r="K489" i="27"/>
  <c r="L876" i="27"/>
  <c r="K876" i="27"/>
  <c r="Q876" i="27"/>
  <c r="Q886" i="27" s="1"/>
  <c r="L417" i="27"/>
  <c r="K417" i="27"/>
  <c r="L626" i="27"/>
  <c r="K626" i="27"/>
  <c r="Q626" i="27"/>
  <c r="L270" i="27"/>
  <c r="K270" i="27"/>
  <c r="Q270" i="27"/>
  <c r="Q630" i="27"/>
  <c r="L630" i="27"/>
  <c r="K630" i="27"/>
  <c r="L726" i="27"/>
  <c r="K726" i="27"/>
  <c r="Q726" i="27"/>
  <c r="K877" i="27"/>
  <c r="L877" i="27"/>
  <c r="Q877" i="27"/>
  <c r="K122" i="27"/>
  <c r="L122" i="27"/>
  <c r="Q122" i="27"/>
  <c r="K362" i="27"/>
  <c r="L362" i="27"/>
  <c r="Q362" i="27"/>
  <c r="AD1104" i="27"/>
  <c r="AD1114" i="27" s="1"/>
  <c r="AE1104" i="27" s="1"/>
  <c r="AE1114" i="27" s="1"/>
  <c r="AJ1104" i="27"/>
  <c r="AJ1114" i="27" s="1"/>
  <c r="AD1044" i="27"/>
  <c r="AD1054" i="27" s="1"/>
  <c r="AE1044" i="27" s="1"/>
  <c r="AE1054" i="27" s="1"/>
  <c r="AJ1044" i="27"/>
  <c r="AJ1054" i="27" s="1"/>
  <c r="L799" i="27"/>
  <c r="K799" i="27"/>
  <c r="Q799" i="27"/>
  <c r="L288" i="27"/>
  <c r="L298" i="27" s="1"/>
  <c r="K288" i="27"/>
  <c r="K298" i="27" s="1"/>
  <c r="Q288" i="27"/>
  <c r="Q298" i="27" s="1"/>
  <c r="K240" i="27"/>
  <c r="L240" i="27"/>
  <c r="Q240" i="27"/>
  <c r="Q250" i="27" s="1"/>
  <c r="L169" i="27"/>
  <c r="K169" i="27"/>
  <c r="Q169" i="27"/>
  <c r="AJ1152" i="27"/>
  <c r="AJ1162" i="27" s="1"/>
  <c r="AD1152" i="27"/>
  <c r="AD1162" i="27" s="1"/>
  <c r="AE1152" i="27" s="1"/>
  <c r="AE1162" i="27" s="1"/>
  <c r="AD1140" i="27"/>
  <c r="AD1150" i="27" s="1"/>
  <c r="AE1140" i="27" s="1"/>
  <c r="AE1150" i="27" s="1"/>
  <c r="AJ1140" i="27"/>
  <c r="AJ1150" i="27" s="1"/>
  <c r="L177" i="27"/>
  <c r="K177" i="27"/>
  <c r="K105" i="27"/>
  <c r="L105" i="27"/>
  <c r="K93" i="27"/>
  <c r="L93" i="27"/>
  <c r="AD1164" i="27"/>
  <c r="AD1174" i="27" s="1"/>
  <c r="AE1164" i="27" s="1"/>
  <c r="AE1174" i="27" s="1"/>
  <c r="AJ1164" i="27"/>
  <c r="AJ1174" i="27" s="1"/>
  <c r="AD1008" i="27"/>
  <c r="AD1018" i="27" s="1"/>
  <c r="AE1008" i="27" s="1"/>
  <c r="AE1018" i="27" s="1"/>
  <c r="AJ1008" i="27"/>
  <c r="AJ1018" i="27" s="1"/>
  <c r="AJ1188" i="27"/>
  <c r="AJ1198" i="27" s="1"/>
  <c r="AD1188" i="27"/>
  <c r="AD1198" i="27" s="1"/>
  <c r="AE1188" i="27" s="1"/>
  <c r="AE1198" i="27" s="1"/>
  <c r="L653" i="27"/>
  <c r="K653" i="27"/>
  <c r="Q653" i="27"/>
  <c r="K193" i="27"/>
  <c r="L193" i="27"/>
  <c r="Q193" i="27"/>
  <c r="AJ1032" i="27"/>
  <c r="AJ1042" i="27" s="1"/>
  <c r="AD1032" i="27"/>
  <c r="AD1042" i="27" s="1"/>
  <c r="AE1032" i="27" s="1"/>
  <c r="AE1042" i="27" s="1"/>
  <c r="K870" i="27"/>
  <c r="Q870" i="27"/>
  <c r="L870" i="27"/>
  <c r="K759" i="27"/>
  <c r="L759" i="27"/>
  <c r="Q759" i="27"/>
  <c r="Q689" i="27"/>
  <c r="L689" i="27"/>
  <c r="K689" i="27"/>
  <c r="L604" i="27"/>
  <c r="Q604" i="27"/>
  <c r="K604" i="27"/>
  <c r="L170" i="27"/>
  <c r="K170" i="27"/>
  <c r="Q170" i="27"/>
  <c r="L112" i="27"/>
  <c r="Q112" i="27"/>
  <c r="K112" i="27"/>
  <c r="I154" i="27"/>
  <c r="I142" i="27"/>
  <c r="I70" i="27"/>
  <c r="J370" i="27"/>
  <c r="J442" i="27"/>
  <c r="J634" i="27"/>
  <c r="J502" i="27"/>
  <c r="J874" i="27"/>
  <c r="I250" i="27"/>
  <c r="J610" i="27"/>
  <c r="J346" i="27"/>
  <c r="J730" i="27"/>
  <c r="J694" i="27"/>
  <c r="J154" i="27"/>
  <c r="J766" i="27"/>
  <c r="J418" i="27"/>
  <c r="J334" i="27"/>
  <c r="J898" i="27"/>
  <c r="J394" i="27"/>
  <c r="J574" i="27"/>
  <c r="J526" i="27"/>
  <c r="J802" i="27"/>
  <c r="J322" i="27"/>
  <c r="J60" i="27"/>
  <c r="J826" i="27"/>
  <c r="J862" i="27"/>
  <c r="J850" i="27"/>
  <c r="J838" i="27"/>
  <c r="J922" i="27"/>
  <c r="J886" i="27"/>
  <c r="J910" i="27"/>
  <c r="J790" i="27"/>
  <c r="J754" i="27"/>
  <c r="J778" i="27"/>
  <c r="J814" i="27"/>
  <c r="J646" i="27"/>
  <c r="J598" i="27"/>
  <c r="J550" i="27"/>
  <c r="J682" i="27"/>
  <c r="J478" i="27"/>
  <c r="J718" i="27"/>
  <c r="J706" i="27"/>
  <c r="J670" i="27"/>
  <c r="J622" i="27"/>
  <c r="J562" i="27"/>
  <c r="J490" i="27"/>
  <c r="J514" i="27"/>
  <c r="J538" i="27"/>
  <c r="J742" i="27"/>
  <c r="J658" i="27"/>
  <c r="J586" i="27"/>
  <c r="J466" i="27"/>
  <c r="J454" i="27"/>
  <c r="J406" i="27"/>
  <c r="J358" i="27"/>
  <c r="J430" i="27"/>
  <c r="J382" i="27"/>
  <c r="J226" i="27"/>
  <c r="J278" i="27"/>
  <c r="J183" i="27"/>
  <c r="J202" i="27"/>
  <c r="J298" i="27"/>
  <c r="J274" i="27"/>
  <c r="I286" i="27"/>
  <c r="J252" i="27"/>
  <c r="I262" i="27"/>
  <c r="J280" i="27"/>
  <c r="J168" i="27"/>
  <c r="I178" i="27"/>
  <c r="J172" i="27"/>
  <c r="J244" i="27"/>
  <c r="J206" i="27"/>
  <c r="I214" i="27"/>
  <c r="I190" i="27"/>
  <c r="J180" i="27"/>
  <c r="J243" i="27"/>
  <c r="J310" i="27"/>
  <c r="J207" i="27"/>
  <c r="J238" i="27"/>
  <c r="J111" i="27"/>
  <c r="J142" i="27"/>
  <c r="J99" i="27"/>
  <c r="J121" i="27"/>
  <c r="I130" i="27"/>
  <c r="I118" i="27"/>
  <c r="J157" i="27"/>
  <c r="I106" i="27"/>
  <c r="J85" i="27"/>
  <c r="J63" i="27"/>
  <c r="J82" i="27"/>
  <c r="I94" i="27"/>
  <c r="J64" i="27"/>
  <c r="F35" i="35"/>
  <c r="E35" i="35"/>
  <c r="F34" i="35"/>
  <c r="E34" i="35"/>
  <c r="F33" i="35"/>
  <c r="E33" i="35"/>
  <c r="K206" i="27" l="1"/>
  <c r="L206" i="27"/>
  <c r="Q206" i="27"/>
  <c r="K183" i="27"/>
  <c r="L183" i="27"/>
  <c r="Q183" i="27"/>
  <c r="AL456" i="27"/>
  <c r="AL466" i="27" s="1"/>
  <c r="AO456" i="27"/>
  <c r="AO466" i="27" s="1"/>
  <c r="AN456" i="27"/>
  <c r="AN466" i="27" s="1"/>
  <c r="AG456" i="27"/>
  <c r="AG466" i="27" s="1"/>
  <c r="AM456" i="27"/>
  <c r="AM466" i="27" s="1"/>
  <c r="S466" i="27"/>
  <c r="AL528" i="27"/>
  <c r="AL538" i="27" s="1"/>
  <c r="AO528" i="27"/>
  <c r="AO538" i="27" s="1"/>
  <c r="AM528" i="27"/>
  <c r="AM538" i="27" s="1"/>
  <c r="AG528" i="27"/>
  <c r="AG538" i="27" s="1"/>
  <c r="AN528" i="27"/>
  <c r="AN538" i="27" s="1"/>
  <c r="S538" i="27"/>
  <c r="AO468" i="27"/>
  <c r="AO478" i="27" s="1"/>
  <c r="AN468" i="27"/>
  <c r="AN478" i="27" s="1"/>
  <c r="AG468" i="27"/>
  <c r="AG478" i="27" s="1"/>
  <c r="AM468" i="27"/>
  <c r="AM478" i="27" s="1"/>
  <c r="AL468" i="27"/>
  <c r="AL478" i="27" s="1"/>
  <c r="S478" i="27"/>
  <c r="AL780" i="27"/>
  <c r="AL790" i="27" s="1"/>
  <c r="AO780" i="27"/>
  <c r="AO790" i="27" s="1"/>
  <c r="AG780" i="27"/>
  <c r="AG790" i="27" s="1"/>
  <c r="AM780" i="27"/>
  <c r="AM790" i="27" s="1"/>
  <c r="AN780" i="27"/>
  <c r="AN790" i="27" s="1"/>
  <c r="S790" i="27"/>
  <c r="AN828" i="27"/>
  <c r="AN838" i="27" s="1"/>
  <c r="AG828" i="27"/>
  <c r="AG838" i="27" s="1"/>
  <c r="AM828" i="27"/>
  <c r="AM838" i="27" s="1"/>
  <c r="AL828" i="27"/>
  <c r="AL838" i="27" s="1"/>
  <c r="AO828" i="27"/>
  <c r="AO838" i="27" s="1"/>
  <c r="S838" i="27"/>
  <c r="AL564" i="27"/>
  <c r="AL574" i="27" s="1"/>
  <c r="AO564" i="27"/>
  <c r="AO574" i="27" s="1"/>
  <c r="AN564" i="27"/>
  <c r="AN574" i="27" s="1"/>
  <c r="AM564" i="27"/>
  <c r="AM574" i="27" s="1"/>
  <c r="AG564" i="27"/>
  <c r="AG574" i="27" s="1"/>
  <c r="S574" i="27"/>
  <c r="AM720" i="27"/>
  <c r="AM730" i="27" s="1"/>
  <c r="AL720" i="27"/>
  <c r="AL730" i="27" s="1"/>
  <c r="AN720" i="27"/>
  <c r="AN730" i="27" s="1"/>
  <c r="AG720" i="27"/>
  <c r="AG730" i="27" s="1"/>
  <c r="AO720" i="27"/>
  <c r="AO730" i="27" s="1"/>
  <c r="S730" i="27"/>
  <c r="AN360" i="27"/>
  <c r="AN370" i="27" s="1"/>
  <c r="AG360" i="27"/>
  <c r="AG370" i="27" s="1"/>
  <c r="AL360" i="27"/>
  <c r="AL370" i="27" s="1"/>
  <c r="AM360" i="27"/>
  <c r="AM370" i="27" s="1"/>
  <c r="AO360" i="27"/>
  <c r="AO370" i="27" s="1"/>
  <c r="S370" i="27"/>
  <c r="J130" i="27"/>
  <c r="K121" i="27"/>
  <c r="K130" i="27" s="1"/>
  <c r="L121" i="27"/>
  <c r="Q121" i="27"/>
  <c r="AM228" i="27"/>
  <c r="AM238" i="27" s="1"/>
  <c r="AN228" i="27"/>
  <c r="AN238" i="27" s="1"/>
  <c r="AG228" i="27"/>
  <c r="AG238" i="27" s="1"/>
  <c r="AO228" i="27"/>
  <c r="AO238" i="27" s="1"/>
  <c r="AL228" i="27"/>
  <c r="AL238" i="27" s="1"/>
  <c r="S238" i="27"/>
  <c r="K180" i="27"/>
  <c r="K190" i="27" s="1"/>
  <c r="L180" i="27"/>
  <c r="L190" i="27" s="1"/>
  <c r="Q180" i="27"/>
  <c r="Q190" i="27" s="1"/>
  <c r="K244" i="27"/>
  <c r="L244" i="27"/>
  <c r="Q244" i="27"/>
  <c r="K280" i="27"/>
  <c r="Q280" i="27"/>
  <c r="L280" i="27"/>
  <c r="AL264" i="27"/>
  <c r="AL274" i="27" s="1"/>
  <c r="AM264" i="27"/>
  <c r="AM274" i="27" s="1"/>
  <c r="AO264" i="27"/>
  <c r="AO274" i="27" s="1"/>
  <c r="AG264" i="27"/>
  <c r="AG274" i="27" s="1"/>
  <c r="AN264" i="27"/>
  <c r="AN274" i="27" s="1"/>
  <c r="S274" i="27"/>
  <c r="Q278" i="27"/>
  <c r="K278" i="27"/>
  <c r="L278" i="27"/>
  <c r="AL348" i="27"/>
  <c r="AL358" i="27" s="1"/>
  <c r="AM348" i="27"/>
  <c r="AM358" i="27" s="1"/>
  <c r="AO348" i="27"/>
  <c r="AO358" i="27" s="1"/>
  <c r="AG348" i="27"/>
  <c r="AG358" i="27" s="1"/>
  <c r="AN348" i="27"/>
  <c r="AN358" i="27" s="1"/>
  <c r="S358" i="27"/>
  <c r="AN576" i="27"/>
  <c r="AN586" i="27" s="1"/>
  <c r="AG576" i="27"/>
  <c r="AG586" i="27" s="1"/>
  <c r="AM576" i="27"/>
  <c r="AM586" i="27" s="1"/>
  <c r="AO576" i="27"/>
  <c r="AO586" i="27" s="1"/>
  <c r="AL576" i="27"/>
  <c r="AL586" i="27" s="1"/>
  <c r="S586" i="27"/>
  <c r="AO504" i="27"/>
  <c r="AO514" i="27" s="1"/>
  <c r="AN504" i="27"/>
  <c r="AN514" i="27" s="1"/>
  <c r="AG504" i="27"/>
  <c r="AG514" i="27" s="1"/>
  <c r="AM504" i="27"/>
  <c r="AM514" i="27" s="1"/>
  <c r="AL504" i="27"/>
  <c r="AL514" i="27" s="1"/>
  <c r="S514" i="27"/>
  <c r="AN660" i="27"/>
  <c r="AN670" i="27" s="1"/>
  <c r="AG660" i="27"/>
  <c r="AG670" i="27" s="1"/>
  <c r="AL660" i="27"/>
  <c r="AL670" i="27" s="1"/>
  <c r="AO660" i="27"/>
  <c r="AO670" i="27" s="1"/>
  <c r="AM660" i="27"/>
  <c r="AM670" i="27" s="1"/>
  <c r="S670" i="27"/>
  <c r="AN672" i="27"/>
  <c r="AN682" i="27" s="1"/>
  <c r="AG672" i="27"/>
  <c r="AG682" i="27" s="1"/>
  <c r="AO672" i="27"/>
  <c r="AO682" i="27" s="1"/>
  <c r="AM672" i="27"/>
  <c r="AM682" i="27" s="1"/>
  <c r="AL672" i="27"/>
  <c r="AL682" i="27" s="1"/>
  <c r="S682" i="27"/>
  <c r="AM804" i="27"/>
  <c r="AM814" i="27" s="1"/>
  <c r="AL804" i="27"/>
  <c r="AL814" i="27" s="1"/>
  <c r="AN804" i="27"/>
  <c r="AN814" i="27" s="1"/>
  <c r="AG804" i="27"/>
  <c r="AG814" i="27" s="1"/>
  <c r="AO804" i="27"/>
  <c r="AO814" i="27" s="1"/>
  <c r="S814" i="27"/>
  <c r="AN900" i="27"/>
  <c r="AN910" i="27" s="1"/>
  <c r="AO900" i="27"/>
  <c r="AO910" i="27" s="1"/>
  <c r="AM900" i="27"/>
  <c r="AM910" i="27" s="1"/>
  <c r="AG900" i="27"/>
  <c r="AG910" i="27" s="1"/>
  <c r="AL900" i="27"/>
  <c r="AL910" i="27" s="1"/>
  <c r="S910" i="27"/>
  <c r="AN840" i="27"/>
  <c r="AN850" i="27" s="1"/>
  <c r="AG840" i="27"/>
  <c r="AG850" i="27" s="1"/>
  <c r="AO840" i="27"/>
  <c r="AO850" i="27" s="1"/>
  <c r="AL840" i="27"/>
  <c r="AL850" i="27" s="1"/>
  <c r="AM840" i="27"/>
  <c r="AM850" i="27" s="1"/>
  <c r="S850" i="27"/>
  <c r="AL312" i="27"/>
  <c r="AL322" i="27" s="1"/>
  <c r="AO312" i="27"/>
  <c r="AO322" i="27" s="1"/>
  <c r="AG312" i="27"/>
  <c r="AG322" i="27" s="1"/>
  <c r="AN312" i="27"/>
  <c r="AN322" i="27" s="1"/>
  <c r="AM312" i="27"/>
  <c r="AM322" i="27" s="1"/>
  <c r="S322" i="27"/>
  <c r="AO384" i="27"/>
  <c r="AO394" i="27" s="1"/>
  <c r="AM384" i="27"/>
  <c r="AM394" i="27" s="1"/>
  <c r="AG384" i="27"/>
  <c r="AG394" i="27" s="1"/>
  <c r="AN384" i="27"/>
  <c r="AN394" i="27" s="1"/>
  <c r="AL384" i="27"/>
  <c r="AL394" i="27" s="1"/>
  <c r="S394" i="27"/>
  <c r="AM756" i="27"/>
  <c r="AM766" i="27" s="1"/>
  <c r="AL756" i="27"/>
  <c r="AL766" i="27" s="1"/>
  <c r="AO756" i="27"/>
  <c r="AO766" i="27" s="1"/>
  <c r="AN756" i="27"/>
  <c r="AN766" i="27" s="1"/>
  <c r="AG756" i="27"/>
  <c r="AG766" i="27" s="1"/>
  <c r="S766" i="27"/>
  <c r="AL336" i="27"/>
  <c r="AL346" i="27" s="1"/>
  <c r="AO336" i="27"/>
  <c r="AO346" i="27" s="1"/>
  <c r="AG336" i="27"/>
  <c r="AG346" i="27" s="1"/>
  <c r="AN336" i="27"/>
  <c r="AN346" i="27" s="1"/>
  <c r="AM336" i="27"/>
  <c r="AM346" i="27" s="1"/>
  <c r="S346" i="27"/>
  <c r="AL492" i="27"/>
  <c r="AL502" i="27" s="1"/>
  <c r="AO492" i="27"/>
  <c r="AO502" i="27" s="1"/>
  <c r="AG492" i="27"/>
  <c r="AG502" i="27" s="1"/>
  <c r="AM492" i="27"/>
  <c r="AM502" i="27" s="1"/>
  <c r="AN492" i="27"/>
  <c r="AN502" i="27" s="1"/>
  <c r="S502" i="27"/>
  <c r="AP1008" i="27"/>
  <c r="AP1018" i="27" s="1"/>
  <c r="AH1008" i="27"/>
  <c r="AH1018" i="27" s="1"/>
  <c r="AP1104" i="27"/>
  <c r="AP1114" i="27" s="1"/>
  <c r="AH1104" i="27"/>
  <c r="AH1114" i="27" s="1"/>
  <c r="L466" i="27"/>
  <c r="L706" i="27"/>
  <c r="L550" i="27"/>
  <c r="K646" i="27"/>
  <c r="L346" i="27"/>
  <c r="L526" i="27"/>
  <c r="K322" i="27"/>
  <c r="K147" i="27"/>
  <c r="Q147" i="27"/>
  <c r="L147" i="27"/>
  <c r="L136" i="27"/>
  <c r="K136" i="27"/>
  <c r="Q136" i="27"/>
  <c r="K418" i="27"/>
  <c r="L874" i="27"/>
  <c r="L910" i="27"/>
  <c r="L754" i="27"/>
  <c r="K778" i="27"/>
  <c r="K790" i="27"/>
  <c r="K742" i="27"/>
  <c r="AP1068" i="27"/>
  <c r="AP1078" i="27" s="1"/>
  <c r="AH1068" i="27"/>
  <c r="AH1078" i="27" s="1"/>
  <c r="L694" i="27"/>
  <c r="K442" i="27"/>
  <c r="L334" i="27"/>
  <c r="K898" i="27"/>
  <c r="K850" i="27"/>
  <c r="L838" i="27"/>
  <c r="K706" i="27"/>
  <c r="L82" i="27"/>
  <c r="L622" i="27"/>
  <c r="K382" i="27"/>
  <c r="K454" i="27"/>
  <c r="K154" i="27"/>
  <c r="AH1200" i="27"/>
  <c r="AH1210" i="27" s="1"/>
  <c r="AP1200" i="27"/>
  <c r="AP1210" i="27" s="1"/>
  <c r="K526" i="27"/>
  <c r="L610" i="27"/>
  <c r="K562" i="27"/>
  <c r="L202" i="27"/>
  <c r="J94" i="27"/>
  <c r="K85" i="27"/>
  <c r="L85" i="27"/>
  <c r="Q85" i="27"/>
  <c r="S82" i="27"/>
  <c r="L99" i="27"/>
  <c r="K99" i="27"/>
  <c r="Q99" i="27"/>
  <c r="K172" i="27"/>
  <c r="L172" i="27"/>
  <c r="Q172" i="27"/>
  <c r="AL216" i="27"/>
  <c r="AL226" i="27" s="1"/>
  <c r="AN216" i="27"/>
  <c r="AN226" i="27" s="1"/>
  <c r="AM216" i="27"/>
  <c r="AM226" i="27" s="1"/>
  <c r="AG216" i="27"/>
  <c r="AG226" i="27" s="1"/>
  <c r="AO216" i="27"/>
  <c r="AO226" i="27" s="1"/>
  <c r="S226" i="27"/>
  <c r="AL648" i="27"/>
  <c r="AL658" i="27" s="1"/>
  <c r="AO648" i="27"/>
  <c r="AO658" i="27" s="1"/>
  <c r="AG648" i="27"/>
  <c r="AG658" i="27" s="1"/>
  <c r="AN648" i="27"/>
  <c r="AN658" i="27" s="1"/>
  <c r="AM648" i="27"/>
  <c r="AM658" i="27" s="1"/>
  <c r="S658" i="27"/>
  <c r="AL540" i="27"/>
  <c r="AL550" i="27" s="1"/>
  <c r="AO540" i="27"/>
  <c r="AO550" i="27" s="1"/>
  <c r="AG540" i="27"/>
  <c r="AG550" i="27" s="1"/>
  <c r="AN540" i="27"/>
  <c r="AN550" i="27" s="1"/>
  <c r="AM540" i="27"/>
  <c r="AM550" i="27" s="1"/>
  <c r="S550" i="27"/>
  <c r="AM876" i="27"/>
  <c r="AM886" i="27" s="1"/>
  <c r="AL876" i="27"/>
  <c r="AL886" i="27" s="1"/>
  <c r="AN876" i="27"/>
  <c r="AN886" i="27" s="1"/>
  <c r="AG876" i="27"/>
  <c r="AG886" i="27" s="1"/>
  <c r="AO876" i="27"/>
  <c r="AO886" i="27" s="1"/>
  <c r="S886" i="27"/>
  <c r="AN888" i="27"/>
  <c r="AN898" i="27" s="1"/>
  <c r="AG888" i="27"/>
  <c r="AG898" i="27" s="1"/>
  <c r="AM888" i="27"/>
  <c r="AM898" i="27" s="1"/>
  <c r="AL888" i="27"/>
  <c r="AL898" i="27" s="1"/>
  <c r="AO888" i="27"/>
  <c r="AO898" i="27" s="1"/>
  <c r="S898" i="27"/>
  <c r="AM144" i="27"/>
  <c r="AM154" i="27" s="1"/>
  <c r="AO144" i="27"/>
  <c r="AO154" i="27" s="1"/>
  <c r="AL144" i="27"/>
  <c r="AL154" i="27" s="1"/>
  <c r="AG144" i="27"/>
  <c r="AG154" i="27" s="1"/>
  <c r="AN144" i="27"/>
  <c r="AN154" i="27" s="1"/>
  <c r="S154" i="27"/>
  <c r="AN624" i="27"/>
  <c r="AN634" i="27" s="1"/>
  <c r="AG624" i="27"/>
  <c r="AG634" i="27" s="1"/>
  <c r="AL624" i="27"/>
  <c r="AL634" i="27" s="1"/>
  <c r="AM624" i="27"/>
  <c r="AM634" i="27" s="1"/>
  <c r="AO624" i="27"/>
  <c r="AO634" i="27" s="1"/>
  <c r="S634" i="27"/>
  <c r="AH1032" i="27"/>
  <c r="AH1042" i="27" s="1"/>
  <c r="AP1032" i="27"/>
  <c r="AP1042" i="27" s="1"/>
  <c r="AH1188" i="27"/>
  <c r="AH1198" i="27" s="1"/>
  <c r="AP1188" i="27"/>
  <c r="AP1198" i="27" s="1"/>
  <c r="AC288" i="27"/>
  <c r="AC298" i="27" s="1"/>
  <c r="AF288" i="27"/>
  <c r="AF298" i="27" s="1"/>
  <c r="AK288" i="27"/>
  <c r="AK298" i="27" s="1"/>
  <c r="K658" i="27"/>
  <c r="AF468" i="27"/>
  <c r="AF478" i="27" s="1"/>
  <c r="AK468" i="27"/>
  <c r="AK478" i="27" s="1"/>
  <c r="AC468" i="27"/>
  <c r="AC478" i="27" s="1"/>
  <c r="AF228" i="27"/>
  <c r="AF238" i="27" s="1"/>
  <c r="AK228" i="27"/>
  <c r="AK238" i="27" s="1"/>
  <c r="AC228" i="27"/>
  <c r="AC238" i="27" s="1"/>
  <c r="K226" i="27"/>
  <c r="K82" i="27"/>
  <c r="L718" i="27"/>
  <c r="L358" i="27"/>
  <c r="L274" i="27"/>
  <c r="AH948" i="27"/>
  <c r="AH958" i="27" s="1"/>
  <c r="AP948" i="27"/>
  <c r="AP958" i="27" s="1"/>
  <c r="AP936" i="27"/>
  <c r="AP946" i="27" s="1"/>
  <c r="AH936" i="27"/>
  <c r="AH946" i="27" s="1"/>
  <c r="AH984" i="27"/>
  <c r="AH994" i="27" s="1"/>
  <c r="AP984" i="27"/>
  <c r="AP994" i="27" s="1"/>
  <c r="L322" i="27"/>
  <c r="L802" i="27"/>
  <c r="L862" i="27"/>
  <c r="K754" i="27"/>
  <c r="L778" i="27"/>
  <c r="L790" i="27"/>
  <c r="L490" i="27"/>
  <c r="AH1128" i="27"/>
  <c r="AH1138" i="27" s="1"/>
  <c r="AP1128" i="27"/>
  <c r="AP1138" i="27" s="1"/>
  <c r="AP996" i="27"/>
  <c r="AP1006" i="27" s="1"/>
  <c r="AH996" i="27"/>
  <c r="AH1006" i="27" s="1"/>
  <c r="K134" i="27"/>
  <c r="L134" i="27"/>
  <c r="Q134" i="27"/>
  <c r="L898" i="27"/>
  <c r="L850" i="27"/>
  <c r="K358" i="27"/>
  <c r="L118" i="27"/>
  <c r="L598" i="27"/>
  <c r="K622" i="27"/>
  <c r="L646" i="27"/>
  <c r="K430" i="27"/>
  <c r="L310" i="27"/>
  <c r="K286" i="27"/>
  <c r="K394" i="27"/>
  <c r="K574" i="27"/>
  <c r="K610" i="27"/>
  <c r="K730" i="27"/>
  <c r="L562" i="27"/>
  <c r="K202" i="27"/>
  <c r="L111" i="27"/>
  <c r="K111" i="27"/>
  <c r="Q111" i="27"/>
  <c r="K157" i="27"/>
  <c r="K166" i="27" s="1"/>
  <c r="L157" i="27"/>
  <c r="L166" i="27" s="1"/>
  <c r="Q157" i="27"/>
  <c r="K207" i="27"/>
  <c r="K214" i="27" s="1"/>
  <c r="L207" i="27"/>
  <c r="Q207" i="27"/>
  <c r="AN288" i="27"/>
  <c r="AN298" i="27" s="1"/>
  <c r="AG288" i="27"/>
  <c r="AG298" i="27" s="1"/>
  <c r="AL288" i="27"/>
  <c r="AL298" i="27" s="1"/>
  <c r="AO288" i="27"/>
  <c r="AO298" i="27" s="1"/>
  <c r="AM288" i="27"/>
  <c r="AM298" i="27" s="1"/>
  <c r="S298" i="27"/>
  <c r="AM396" i="27"/>
  <c r="AM406" i="27" s="1"/>
  <c r="AO396" i="27"/>
  <c r="AO406" i="27" s="1"/>
  <c r="AG396" i="27"/>
  <c r="AG406" i="27" s="1"/>
  <c r="AL396" i="27"/>
  <c r="AL406" i="27" s="1"/>
  <c r="AN396" i="27"/>
  <c r="AN406" i="27" s="1"/>
  <c r="S406" i="27"/>
  <c r="AL480" i="27"/>
  <c r="AL490" i="27" s="1"/>
  <c r="AO480" i="27"/>
  <c r="AO490" i="27" s="1"/>
  <c r="AN480" i="27"/>
  <c r="AN490" i="27" s="1"/>
  <c r="AM480" i="27"/>
  <c r="AM490" i="27" s="1"/>
  <c r="AG480" i="27"/>
  <c r="AG490" i="27" s="1"/>
  <c r="S490" i="27"/>
  <c r="AN696" i="27"/>
  <c r="AN706" i="27" s="1"/>
  <c r="AG696" i="27"/>
  <c r="AG706" i="27" s="1"/>
  <c r="AL696" i="27"/>
  <c r="AL706" i="27" s="1"/>
  <c r="AO696" i="27"/>
  <c r="AO706" i="27" s="1"/>
  <c r="AM696" i="27"/>
  <c r="AM706" i="27" s="1"/>
  <c r="S706" i="27"/>
  <c r="AL768" i="27"/>
  <c r="AL778" i="27" s="1"/>
  <c r="AO768" i="27"/>
  <c r="AO778" i="27" s="1"/>
  <c r="AG768" i="27"/>
  <c r="AG778" i="27" s="1"/>
  <c r="AN768" i="27"/>
  <c r="AN778" i="27" s="1"/>
  <c r="AM768" i="27"/>
  <c r="AM778" i="27" s="1"/>
  <c r="S778" i="27"/>
  <c r="AM852" i="27"/>
  <c r="AM862" i="27" s="1"/>
  <c r="AL852" i="27"/>
  <c r="AL862" i="27" s="1"/>
  <c r="AG852" i="27"/>
  <c r="AG862" i="27" s="1"/>
  <c r="AO852" i="27"/>
  <c r="AO862" i="27" s="1"/>
  <c r="AN852" i="27"/>
  <c r="AN862" i="27" s="1"/>
  <c r="S862" i="27"/>
  <c r="AL792" i="27"/>
  <c r="AL802" i="27" s="1"/>
  <c r="AM792" i="27"/>
  <c r="AM802" i="27" s="1"/>
  <c r="AG792" i="27"/>
  <c r="AG802" i="27" s="1"/>
  <c r="AO792" i="27"/>
  <c r="AO802" i="27" s="1"/>
  <c r="AN792" i="27"/>
  <c r="AN802" i="27" s="1"/>
  <c r="S802" i="27"/>
  <c r="AO600" i="27"/>
  <c r="AO610" i="27" s="1"/>
  <c r="AM600" i="27"/>
  <c r="AM610" i="27" s="1"/>
  <c r="AL600" i="27"/>
  <c r="AL610" i="27" s="1"/>
  <c r="AN600" i="27"/>
  <c r="AN610" i="27" s="1"/>
  <c r="AG600" i="27"/>
  <c r="AG610" i="27" s="1"/>
  <c r="S610" i="27"/>
  <c r="L63" i="27"/>
  <c r="K63" i="27"/>
  <c r="Q63" i="27"/>
  <c r="AM142" i="27"/>
  <c r="AO142" i="27"/>
  <c r="AL142" i="27"/>
  <c r="AG142" i="27"/>
  <c r="AN142" i="27"/>
  <c r="S142" i="27"/>
  <c r="AM300" i="27"/>
  <c r="AM310" i="27" s="1"/>
  <c r="AN300" i="27"/>
  <c r="AN310" i="27" s="1"/>
  <c r="AL300" i="27"/>
  <c r="AL310" i="27" s="1"/>
  <c r="AO300" i="27"/>
  <c r="AO310" i="27" s="1"/>
  <c r="AG300" i="27"/>
  <c r="AG310" i="27" s="1"/>
  <c r="S310" i="27"/>
  <c r="K252" i="27"/>
  <c r="K262" i="27" s="1"/>
  <c r="L252" i="27"/>
  <c r="L262" i="27" s="1"/>
  <c r="Q252" i="27"/>
  <c r="Q262" i="27" s="1"/>
  <c r="AL192" i="27"/>
  <c r="AL202" i="27" s="1"/>
  <c r="AM192" i="27"/>
  <c r="AM202" i="27" s="1"/>
  <c r="AO192" i="27"/>
  <c r="AO202" i="27" s="1"/>
  <c r="AG192" i="27"/>
  <c r="AG202" i="27" s="1"/>
  <c r="AN192" i="27"/>
  <c r="AN202" i="27" s="1"/>
  <c r="S202" i="27"/>
  <c r="AM372" i="27"/>
  <c r="AM382" i="27" s="1"/>
  <c r="AN372" i="27"/>
  <c r="AN382" i="27" s="1"/>
  <c r="AO372" i="27"/>
  <c r="AO382" i="27" s="1"/>
  <c r="AL372" i="27"/>
  <c r="AL382" i="27" s="1"/>
  <c r="AG372" i="27"/>
  <c r="AG382" i="27" s="1"/>
  <c r="S382" i="27"/>
  <c r="AN444" i="27"/>
  <c r="AN454" i="27" s="1"/>
  <c r="AG444" i="27"/>
  <c r="AG454" i="27" s="1"/>
  <c r="AM444" i="27"/>
  <c r="AM454" i="27" s="1"/>
  <c r="AL444" i="27"/>
  <c r="AL454" i="27" s="1"/>
  <c r="AO444" i="27"/>
  <c r="AO454" i="27" s="1"/>
  <c r="S454" i="27"/>
  <c r="AM732" i="27"/>
  <c r="AM742" i="27" s="1"/>
  <c r="AN732" i="27"/>
  <c r="AN742" i="27" s="1"/>
  <c r="AL732" i="27"/>
  <c r="AL742" i="27" s="1"/>
  <c r="AG732" i="27"/>
  <c r="AG742" i="27" s="1"/>
  <c r="AO732" i="27"/>
  <c r="AO742" i="27" s="1"/>
  <c r="S742" i="27"/>
  <c r="AL552" i="27"/>
  <c r="AL562" i="27" s="1"/>
  <c r="AO552" i="27"/>
  <c r="AO562" i="27" s="1"/>
  <c r="AG552" i="27"/>
  <c r="AG562" i="27" s="1"/>
  <c r="AN552" i="27"/>
  <c r="AN562" i="27" s="1"/>
  <c r="AM552" i="27"/>
  <c r="AM562" i="27" s="1"/>
  <c r="S562" i="27"/>
  <c r="AN708" i="27"/>
  <c r="AN718" i="27" s="1"/>
  <c r="AG708" i="27"/>
  <c r="AG718" i="27" s="1"/>
  <c r="AO708" i="27"/>
  <c r="AO718" i="27" s="1"/>
  <c r="AM708" i="27"/>
  <c r="AM718" i="27" s="1"/>
  <c r="AL708" i="27"/>
  <c r="AL718" i="27" s="1"/>
  <c r="S718" i="27"/>
  <c r="AL588" i="27"/>
  <c r="AL598" i="27" s="1"/>
  <c r="AM588" i="27"/>
  <c r="AM598" i="27" s="1"/>
  <c r="AN588" i="27"/>
  <c r="AN598" i="27" s="1"/>
  <c r="AG588" i="27"/>
  <c r="AG598" i="27" s="1"/>
  <c r="AO588" i="27"/>
  <c r="AO598" i="27" s="1"/>
  <c r="S598" i="27"/>
  <c r="AM744" i="27"/>
  <c r="AM754" i="27" s="1"/>
  <c r="AO744" i="27"/>
  <c r="AO754" i="27" s="1"/>
  <c r="AG744" i="27"/>
  <c r="AG754" i="27" s="1"/>
  <c r="AN744" i="27"/>
  <c r="AN754" i="27" s="1"/>
  <c r="AL744" i="27"/>
  <c r="AL754" i="27" s="1"/>
  <c r="S754" i="27"/>
  <c r="AO912" i="27"/>
  <c r="AO922" i="27" s="1"/>
  <c r="AL912" i="27"/>
  <c r="AL922" i="27" s="1"/>
  <c r="AN912" i="27"/>
  <c r="AN922" i="27" s="1"/>
  <c r="AM912" i="27"/>
  <c r="AM922" i="27" s="1"/>
  <c r="AG912" i="27"/>
  <c r="AG922" i="27" s="1"/>
  <c r="S922" i="27"/>
  <c r="AN816" i="27"/>
  <c r="AN826" i="27" s="1"/>
  <c r="AG816" i="27"/>
  <c r="AG826" i="27" s="1"/>
  <c r="AM816" i="27"/>
  <c r="AM826" i="27" s="1"/>
  <c r="AL816" i="27"/>
  <c r="AL826" i="27" s="1"/>
  <c r="AO816" i="27"/>
  <c r="AO826" i="27" s="1"/>
  <c r="S826" i="27"/>
  <c r="AL516" i="27"/>
  <c r="AL526" i="27" s="1"/>
  <c r="AO516" i="27"/>
  <c r="AO526" i="27" s="1"/>
  <c r="AN516" i="27"/>
  <c r="AN526" i="27" s="1"/>
  <c r="AG516" i="27"/>
  <c r="AG526" i="27" s="1"/>
  <c r="AM516" i="27"/>
  <c r="AM526" i="27" s="1"/>
  <c r="S526" i="27"/>
  <c r="AL324" i="27"/>
  <c r="AL334" i="27" s="1"/>
  <c r="AN324" i="27"/>
  <c r="AN334" i="27" s="1"/>
  <c r="AM324" i="27"/>
  <c r="AM334" i="27" s="1"/>
  <c r="AG324" i="27"/>
  <c r="AG334" i="27" s="1"/>
  <c r="AO324" i="27"/>
  <c r="AO334" i="27" s="1"/>
  <c r="S334" i="27"/>
  <c r="AL684" i="27"/>
  <c r="AL694" i="27" s="1"/>
  <c r="AO684" i="27"/>
  <c r="AO694" i="27" s="1"/>
  <c r="AG684" i="27"/>
  <c r="AG694" i="27" s="1"/>
  <c r="AN684" i="27"/>
  <c r="AN694" i="27" s="1"/>
  <c r="AM684" i="27"/>
  <c r="AM694" i="27" s="1"/>
  <c r="S694" i="27"/>
  <c r="AL432" i="27"/>
  <c r="AL442" i="27" s="1"/>
  <c r="AN432" i="27"/>
  <c r="AN442" i="27" s="1"/>
  <c r="AG432" i="27"/>
  <c r="AG442" i="27" s="1"/>
  <c r="AO432" i="27"/>
  <c r="AO442" i="27" s="1"/>
  <c r="AM432" i="27"/>
  <c r="AM442" i="27" s="1"/>
  <c r="S442" i="27"/>
  <c r="AP1164" i="27"/>
  <c r="AP1174" i="27" s="1"/>
  <c r="AH1164" i="27"/>
  <c r="AH1174" i="27" s="1"/>
  <c r="AH1140" i="27"/>
  <c r="AH1150" i="27" s="1"/>
  <c r="AP1140" i="27"/>
  <c r="AP1150" i="27" s="1"/>
  <c r="AH1044" i="27"/>
  <c r="AH1054" i="27" s="1"/>
  <c r="AP1044" i="27"/>
  <c r="AP1054" i="27" s="1"/>
  <c r="AK492" i="27"/>
  <c r="AK502" i="27" s="1"/>
  <c r="AC492" i="27"/>
  <c r="AC502" i="27" s="1"/>
  <c r="AF492" i="27"/>
  <c r="AF502" i="27" s="1"/>
  <c r="K142" i="27"/>
  <c r="L922" i="27"/>
  <c r="AC528" i="27"/>
  <c r="AC538" i="27" s="1"/>
  <c r="AF528" i="27"/>
  <c r="AF538" i="27" s="1"/>
  <c r="AK528" i="27"/>
  <c r="AK538" i="27" s="1"/>
  <c r="L430" i="27"/>
  <c r="L454" i="27"/>
  <c r="L226" i="27"/>
  <c r="K550" i="27"/>
  <c r="L94" i="27"/>
  <c r="K274" i="27"/>
  <c r="AP1020" i="27"/>
  <c r="AP1030" i="27" s="1"/>
  <c r="AH1020" i="27"/>
  <c r="AH1030" i="27" s="1"/>
  <c r="AP1116" i="27"/>
  <c r="AP1126" i="27" s="1"/>
  <c r="AH1116" i="27"/>
  <c r="AH1126" i="27" s="1"/>
  <c r="L634" i="27"/>
  <c r="L394" i="27"/>
  <c r="AH1176" i="27"/>
  <c r="AH1186" i="27" s="1"/>
  <c r="AP1176" i="27"/>
  <c r="AP1186" i="27" s="1"/>
  <c r="K874" i="27"/>
  <c r="K862" i="27"/>
  <c r="K514" i="27"/>
  <c r="K490" i="27"/>
  <c r="L406" i="27"/>
  <c r="L106" i="27"/>
  <c r="AH924" i="27"/>
  <c r="AH934" i="27" s="1"/>
  <c r="AP924" i="27"/>
  <c r="AP934" i="27" s="1"/>
  <c r="K370" i="27"/>
  <c r="L886" i="27"/>
  <c r="L826" i="27"/>
  <c r="K814" i="27"/>
  <c r="L586" i="27"/>
  <c r="L742" i="27"/>
  <c r="K118" i="27"/>
  <c r="L670" i="27"/>
  <c r="L286" i="27"/>
  <c r="K310" i="27"/>
  <c r="L142" i="27"/>
  <c r="K502" i="27"/>
  <c r="AH1080" i="27"/>
  <c r="AH1090" i="27" s="1"/>
  <c r="AP1080" i="27"/>
  <c r="AP1090" i="27" s="1"/>
  <c r="L574" i="27"/>
  <c r="AP960" i="27"/>
  <c r="AP970" i="27" s="1"/>
  <c r="AH960" i="27"/>
  <c r="AH970" i="27" s="1"/>
  <c r="L730" i="27"/>
  <c r="L64" i="27"/>
  <c r="K64" i="27"/>
  <c r="Q64" i="27"/>
  <c r="K243" i="27"/>
  <c r="K250" i="27" s="1"/>
  <c r="Q243" i="27"/>
  <c r="L243" i="27"/>
  <c r="L250" i="27" s="1"/>
  <c r="L168" i="27"/>
  <c r="L178" i="27" s="1"/>
  <c r="K168" i="27"/>
  <c r="K178" i="27" s="1"/>
  <c r="Q168" i="27"/>
  <c r="Q178" i="27" s="1"/>
  <c r="AN420" i="27"/>
  <c r="AN430" i="27" s="1"/>
  <c r="AG420" i="27"/>
  <c r="AG430" i="27" s="1"/>
  <c r="AO420" i="27"/>
  <c r="AO430" i="27" s="1"/>
  <c r="AL420" i="27"/>
  <c r="AL430" i="27" s="1"/>
  <c r="AM420" i="27"/>
  <c r="AM430" i="27" s="1"/>
  <c r="S430" i="27"/>
  <c r="AO612" i="27"/>
  <c r="AO622" i="27" s="1"/>
  <c r="AN612" i="27"/>
  <c r="AN622" i="27" s="1"/>
  <c r="AG612" i="27"/>
  <c r="AG622" i="27" s="1"/>
  <c r="AM612" i="27"/>
  <c r="AM622" i="27" s="1"/>
  <c r="AL612" i="27"/>
  <c r="AL622" i="27" s="1"/>
  <c r="S622" i="27"/>
  <c r="AL636" i="27"/>
  <c r="AL646" i="27" s="1"/>
  <c r="AM636" i="27"/>
  <c r="AM646" i="27" s="1"/>
  <c r="AG636" i="27"/>
  <c r="AG646" i="27" s="1"/>
  <c r="AN636" i="27"/>
  <c r="AN646" i="27" s="1"/>
  <c r="AO636" i="27"/>
  <c r="AO646" i="27" s="1"/>
  <c r="S646" i="27"/>
  <c r="K60" i="27"/>
  <c r="K70" i="27" s="1"/>
  <c r="L60" i="27"/>
  <c r="L70" i="27" s="1"/>
  <c r="Q60" i="27"/>
  <c r="Q70" i="27" s="1"/>
  <c r="AN408" i="27"/>
  <c r="AN418" i="27" s="1"/>
  <c r="AG408" i="27"/>
  <c r="AG418" i="27" s="1"/>
  <c r="AM408" i="27"/>
  <c r="AM418" i="27" s="1"/>
  <c r="AO408" i="27"/>
  <c r="AO418" i="27" s="1"/>
  <c r="AL408" i="27"/>
  <c r="AL418" i="27" s="1"/>
  <c r="S418" i="27"/>
  <c r="AL864" i="27"/>
  <c r="AL874" i="27" s="1"/>
  <c r="AN864" i="27"/>
  <c r="AN874" i="27" s="1"/>
  <c r="AM864" i="27"/>
  <c r="AM874" i="27" s="1"/>
  <c r="AO864" i="27"/>
  <c r="AO874" i="27" s="1"/>
  <c r="AG864" i="27"/>
  <c r="AG874" i="27" s="1"/>
  <c r="S874" i="27"/>
  <c r="AH1152" i="27"/>
  <c r="AH1162" i="27" s="1"/>
  <c r="AP1152" i="27"/>
  <c r="AP1162" i="27" s="1"/>
  <c r="AC672" i="27"/>
  <c r="AC682" i="27" s="1"/>
  <c r="AK672" i="27"/>
  <c r="AK682" i="27" s="1"/>
  <c r="AF672" i="27"/>
  <c r="AF682" i="27" s="1"/>
  <c r="L658" i="27"/>
  <c r="K94" i="27"/>
  <c r="K766" i="27"/>
  <c r="AH1212" i="27"/>
  <c r="AH1222" i="27" s="1"/>
  <c r="AP1212" i="27"/>
  <c r="AP1222" i="27" s="1"/>
  <c r="K346" i="27"/>
  <c r="L766" i="27"/>
  <c r="L418" i="27"/>
  <c r="K802" i="27"/>
  <c r="K910" i="27"/>
  <c r="L514" i="27"/>
  <c r="K598" i="27"/>
  <c r="K406" i="27"/>
  <c r="L130" i="27"/>
  <c r="AP1092" i="27"/>
  <c r="AP1102" i="27" s="1"/>
  <c r="AH1092" i="27"/>
  <c r="AH1102" i="27" s="1"/>
  <c r="K106" i="27"/>
  <c r="L214" i="27"/>
  <c r="AH1056" i="27"/>
  <c r="AH1066" i="27" s="1"/>
  <c r="AP1056" i="27"/>
  <c r="AP1066" i="27" s="1"/>
  <c r="K694" i="27"/>
  <c r="L442" i="27"/>
  <c r="L370" i="27"/>
  <c r="K334" i="27"/>
  <c r="K886" i="27"/>
  <c r="K838" i="27"/>
  <c r="K826" i="27"/>
  <c r="L814" i="27"/>
  <c r="K586" i="27"/>
  <c r="K718" i="27"/>
  <c r="L382" i="27"/>
  <c r="K670" i="27"/>
  <c r="L154" i="27"/>
  <c r="K634" i="27"/>
  <c r="AH972" i="27"/>
  <c r="AH982" i="27" s="1"/>
  <c r="AP972" i="27"/>
  <c r="AP982" i="27" s="1"/>
  <c r="J214" i="27"/>
  <c r="J190" i="27"/>
  <c r="J250" i="27"/>
  <c r="J178" i="27"/>
  <c r="J262" i="27"/>
  <c r="J286" i="27"/>
  <c r="J166" i="27"/>
  <c r="J118" i="27"/>
  <c r="J106" i="27"/>
  <c r="J70" i="27"/>
  <c r="G33" i="35"/>
  <c r="G35" i="35"/>
  <c r="G34" i="35"/>
  <c r="AF240" i="27" l="1"/>
  <c r="AF250" i="27" s="1"/>
  <c r="AC240" i="27"/>
  <c r="AC250" i="27" s="1"/>
  <c r="AK240" i="27"/>
  <c r="AK250" i="27" s="1"/>
  <c r="AC156" i="27"/>
  <c r="AC166" i="27" s="1"/>
  <c r="AF156" i="27"/>
  <c r="AF166" i="27" s="1"/>
  <c r="AK156" i="27"/>
  <c r="AK166" i="27" s="1"/>
  <c r="S106" i="27"/>
  <c r="AO252" i="27"/>
  <c r="AO262" i="27" s="1"/>
  <c r="AM252" i="27"/>
  <c r="AM262" i="27" s="1"/>
  <c r="AL252" i="27"/>
  <c r="AL262" i="27" s="1"/>
  <c r="AG252" i="27"/>
  <c r="AG262" i="27" s="1"/>
  <c r="AN252" i="27"/>
  <c r="AN262" i="27" s="1"/>
  <c r="S262" i="27"/>
  <c r="AL204" i="27"/>
  <c r="AL214" i="27" s="1"/>
  <c r="AO204" i="27"/>
  <c r="AO214" i="27" s="1"/>
  <c r="AG204" i="27"/>
  <c r="AG214" i="27" s="1"/>
  <c r="AM204" i="27"/>
  <c r="AM214" i="27" s="1"/>
  <c r="AN204" i="27"/>
  <c r="AN214" i="27" s="1"/>
  <c r="S214" i="27"/>
  <c r="AK144" i="27"/>
  <c r="AK154" i="27" s="1"/>
  <c r="AF144" i="27"/>
  <c r="AF154" i="27" s="1"/>
  <c r="AC144" i="27"/>
  <c r="AC154" i="27" s="1"/>
  <c r="AC648" i="27"/>
  <c r="AC658" i="27" s="1"/>
  <c r="AK648" i="27"/>
  <c r="AK658" i="27" s="1"/>
  <c r="AF648" i="27"/>
  <c r="AF658" i="27" s="1"/>
  <c r="AK720" i="27"/>
  <c r="AK730" i="27" s="1"/>
  <c r="AC720" i="27"/>
  <c r="AC730" i="27" s="1"/>
  <c r="AF720" i="27"/>
  <c r="AF730" i="27" s="1"/>
  <c r="AK732" i="27"/>
  <c r="AK742" i="27" s="1"/>
  <c r="AF732" i="27"/>
  <c r="AF742" i="27" s="1"/>
  <c r="AC732" i="27"/>
  <c r="AC742" i="27" s="1"/>
  <c r="AF876" i="27"/>
  <c r="AF886" i="27" s="1"/>
  <c r="AK876" i="27"/>
  <c r="AK886" i="27" s="1"/>
  <c r="AC876" i="27"/>
  <c r="AC886" i="27" s="1"/>
  <c r="AF384" i="27"/>
  <c r="AF394" i="27" s="1"/>
  <c r="AK384" i="27"/>
  <c r="AK394" i="27" s="1"/>
  <c r="AC384" i="27"/>
  <c r="AC394" i="27" s="1"/>
  <c r="AF252" i="27"/>
  <c r="AF262" i="27" s="1"/>
  <c r="AK252" i="27"/>
  <c r="AK262" i="27" s="1"/>
  <c r="AC252" i="27"/>
  <c r="AC262" i="27" s="1"/>
  <c r="AC636" i="27"/>
  <c r="AC646" i="27" s="1"/>
  <c r="AF636" i="27"/>
  <c r="AF646" i="27" s="1"/>
  <c r="AK636" i="27"/>
  <c r="AK646" i="27" s="1"/>
  <c r="AK780" i="27"/>
  <c r="AK790" i="27" s="1"/>
  <c r="AC780" i="27"/>
  <c r="AC790" i="27" s="1"/>
  <c r="AF780" i="27"/>
  <c r="AF790" i="27" s="1"/>
  <c r="AK792" i="27"/>
  <c r="AK802" i="27" s="1"/>
  <c r="AF792" i="27"/>
  <c r="AF802" i="27" s="1"/>
  <c r="AC792" i="27"/>
  <c r="AC802" i="27" s="1"/>
  <c r="AK264" i="27"/>
  <c r="AK274" i="27" s="1"/>
  <c r="AF264" i="27"/>
  <c r="AF274" i="27" s="1"/>
  <c r="AC264" i="27"/>
  <c r="AC274" i="27" s="1"/>
  <c r="AF612" i="27"/>
  <c r="AF622" i="27" s="1"/>
  <c r="AC612" i="27"/>
  <c r="AC622" i="27" s="1"/>
  <c r="AK612" i="27"/>
  <c r="AK622" i="27" s="1"/>
  <c r="AC684" i="27"/>
  <c r="AC694" i="27" s="1"/>
  <c r="AK684" i="27"/>
  <c r="AK694" i="27" s="1"/>
  <c r="AF684" i="27"/>
  <c r="AF694" i="27" s="1"/>
  <c r="AC864" i="27"/>
  <c r="AC874" i="27" s="1"/>
  <c r="AF864" i="27"/>
  <c r="AF874" i="27" s="1"/>
  <c r="AK864" i="27"/>
  <c r="AK874" i="27" s="1"/>
  <c r="S118" i="27"/>
  <c r="AL168" i="27"/>
  <c r="AL178" i="27" s="1"/>
  <c r="AN168" i="27"/>
  <c r="AN178" i="27" s="1"/>
  <c r="AG168" i="27"/>
  <c r="AG178" i="27" s="1"/>
  <c r="AO168" i="27"/>
  <c r="AO178" i="27" s="1"/>
  <c r="AM168" i="27"/>
  <c r="AM178" i="27" s="1"/>
  <c r="S178" i="27"/>
  <c r="AC804" i="27"/>
  <c r="AC814" i="27" s="1"/>
  <c r="AF804" i="27"/>
  <c r="AF814" i="27" s="1"/>
  <c r="AK804" i="27"/>
  <c r="AK814" i="27" s="1"/>
  <c r="AC408" i="27"/>
  <c r="AC418" i="27" s="1"/>
  <c r="AK408" i="27"/>
  <c r="AK418" i="27" s="1"/>
  <c r="AF408" i="27"/>
  <c r="AF418" i="27" s="1"/>
  <c r="AK168" i="27"/>
  <c r="AK178" i="27" s="1"/>
  <c r="AF168" i="27"/>
  <c r="AF178" i="27" s="1"/>
  <c r="AC168" i="27"/>
  <c r="AC178" i="27" s="1"/>
  <c r="AF276" i="27"/>
  <c r="AF286" i="27" s="1"/>
  <c r="AC276" i="27"/>
  <c r="AC286" i="27" s="1"/>
  <c r="AK276" i="27"/>
  <c r="AK286" i="27" s="1"/>
  <c r="AF576" i="27"/>
  <c r="AF586" i="27" s="1"/>
  <c r="AC576" i="27"/>
  <c r="AC586" i="27" s="1"/>
  <c r="AK576" i="27"/>
  <c r="AK586" i="27" s="1"/>
  <c r="AK396" i="27"/>
  <c r="AK406" i="27" s="1"/>
  <c r="AC396" i="27"/>
  <c r="AC406" i="27" s="1"/>
  <c r="AF396" i="27"/>
  <c r="AF406" i="27" s="1"/>
  <c r="AK624" i="27"/>
  <c r="AK634" i="27" s="1"/>
  <c r="AF624" i="27"/>
  <c r="AF634" i="27" s="1"/>
  <c r="AC624" i="27"/>
  <c r="AC634" i="27" s="1"/>
  <c r="AK216" i="27"/>
  <c r="AK226" i="27" s="1"/>
  <c r="AC216" i="27"/>
  <c r="AC226" i="27" s="1"/>
  <c r="AF216" i="27"/>
  <c r="AF226" i="27" s="1"/>
  <c r="AF840" i="27"/>
  <c r="AF850" i="27" s="1"/>
  <c r="AC840" i="27"/>
  <c r="AC850" i="27" s="1"/>
  <c r="AK840" i="27"/>
  <c r="AK850" i="27" s="1"/>
  <c r="AK768" i="27"/>
  <c r="AK778" i="27" s="1"/>
  <c r="AF768" i="27"/>
  <c r="AF778" i="27" s="1"/>
  <c r="AC768" i="27"/>
  <c r="AC778" i="27" s="1"/>
  <c r="AK312" i="27"/>
  <c r="AK322" i="27" s="1"/>
  <c r="AF312" i="27"/>
  <c r="AF322" i="27" s="1"/>
  <c r="AC312" i="27"/>
  <c r="AC322" i="27" s="1"/>
  <c r="AD468" i="27"/>
  <c r="AD478" i="27" s="1"/>
  <c r="AE468" i="27" s="1"/>
  <c r="AE478" i="27" s="1"/>
  <c r="AJ468" i="27"/>
  <c r="AJ478" i="27" s="1"/>
  <c r="AK600" i="27"/>
  <c r="AK610" i="27" s="1"/>
  <c r="AF600" i="27"/>
  <c r="AF610" i="27" s="1"/>
  <c r="AC600" i="27"/>
  <c r="AC610" i="27" s="1"/>
  <c r="AC516" i="27"/>
  <c r="AC526" i="27" s="1"/>
  <c r="AK516" i="27"/>
  <c r="AK526" i="27" s="1"/>
  <c r="AF516" i="27"/>
  <c r="AF526" i="27" s="1"/>
  <c r="AK540" i="27"/>
  <c r="AK550" i="27" s="1"/>
  <c r="AC540" i="27"/>
  <c r="AC550" i="27" s="1"/>
  <c r="AF540" i="27"/>
  <c r="AF550" i="27" s="1"/>
  <c r="S130" i="27"/>
  <c r="AM156" i="27"/>
  <c r="AM166" i="27" s="1"/>
  <c r="AO156" i="27"/>
  <c r="AO166" i="27" s="1"/>
  <c r="AG156" i="27"/>
  <c r="AG166" i="27" s="1"/>
  <c r="AL156" i="27"/>
  <c r="AL166" i="27" s="1"/>
  <c r="AN156" i="27"/>
  <c r="AN166" i="27" s="1"/>
  <c r="S166" i="27"/>
  <c r="AO240" i="27"/>
  <c r="AO250" i="27" s="1"/>
  <c r="AN240" i="27"/>
  <c r="AN250" i="27" s="1"/>
  <c r="AG240" i="27"/>
  <c r="AG250" i="27" s="1"/>
  <c r="AL240" i="27"/>
  <c r="AL250" i="27" s="1"/>
  <c r="AM240" i="27"/>
  <c r="AM250" i="27" s="1"/>
  <c r="S250" i="27"/>
  <c r="AK372" i="27"/>
  <c r="AK382" i="27" s="1"/>
  <c r="AF372" i="27"/>
  <c r="AF382" i="27" s="1"/>
  <c r="AC372" i="27"/>
  <c r="AC382" i="27" s="1"/>
  <c r="AC360" i="27"/>
  <c r="AC370" i="27" s="1"/>
  <c r="AF360" i="27"/>
  <c r="AF370" i="27" s="1"/>
  <c r="AK360" i="27"/>
  <c r="AK370" i="27" s="1"/>
  <c r="AF504" i="27"/>
  <c r="AF514" i="27" s="1"/>
  <c r="AK504" i="27"/>
  <c r="AK514" i="27" s="1"/>
  <c r="AC504" i="27"/>
  <c r="AC514" i="27" s="1"/>
  <c r="AC756" i="27"/>
  <c r="AC766" i="27" s="1"/>
  <c r="AK756" i="27"/>
  <c r="AK766" i="27" s="1"/>
  <c r="AF756" i="27"/>
  <c r="AF766" i="27" s="1"/>
  <c r="AC660" i="27"/>
  <c r="AC670" i="27" s="1"/>
  <c r="AF660" i="27"/>
  <c r="AF670" i="27" s="1"/>
  <c r="AK660" i="27"/>
  <c r="AK670" i="27" s="1"/>
  <c r="AK444" i="27"/>
  <c r="AK454" i="27" s="1"/>
  <c r="AF444" i="27"/>
  <c r="AF454" i="27" s="1"/>
  <c r="AC444" i="27"/>
  <c r="AC454" i="27" s="1"/>
  <c r="AD528" i="27"/>
  <c r="AD538" i="27" s="1"/>
  <c r="AE528" i="27" s="1"/>
  <c r="AE538" i="27" s="1"/>
  <c r="AJ528" i="27"/>
  <c r="AJ538" i="27" s="1"/>
  <c r="AD492" i="27"/>
  <c r="AD502" i="27" s="1"/>
  <c r="AE492" i="27" s="1"/>
  <c r="AE502" i="27" s="1"/>
  <c r="AJ492" i="27"/>
  <c r="AJ502" i="27" s="1"/>
  <c r="AK300" i="27"/>
  <c r="AK310" i="27" s="1"/>
  <c r="AC300" i="27"/>
  <c r="AC310" i="27" s="1"/>
  <c r="AF300" i="27"/>
  <c r="AF310" i="27" s="1"/>
  <c r="AC588" i="27"/>
  <c r="AC598" i="27" s="1"/>
  <c r="AF588" i="27"/>
  <c r="AF598" i="27" s="1"/>
  <c r="AK588" i="27"/>
  <c r="AK598" i="27" s="1"/>
  <c r="AK888" i="27"/>
  <c r="AK898" i="27" s="1"/>
  <c r="AF888" i="27"/>
  <c r="AF898" i="27" s="1"/>
  <c r="AC888" i="27"/>
  <c r="AC898" i="27" s="1"/>
  <c r="AK348" i="27"/>
  <c r="AK358" i="27" s="1"/>
  <c r="AC348" i="27"/>
  <c r="AC358" i="27" s="1"/>
  <c r="AF348" i="27"/>
  <c r="AF358" i="27" s="1"/>
  <c r="AD228" i="27"/>
  <c r="AD238" i="27" s="1"/>
  <c r="AE228" i="27" s="1"/>
  <c r="AE238" i="27" s="1"/>
  <c r="AJ228" i="27"/>
  <c r="AJ238" i="27" s="1"/>
  <c r="S94" i="27"/>
  <c r="AF324" i="27"/>
  <c r="AF334" i="27" s="1"/>
  <c r="AC324" i="27"/>
  <c r="AC334" i="27" s="1"/>
  <c r="AK324" i="27"/>
  <c r="AK334" i="27" s="1"/>
  <c r="AC744" i="27"/>
  <c r="AC754" i="27" s="1"/>
  <c r="AF744" i="27"/>
  <c r="AF754" i="27" s="1"/>
  <c r="AK744" i="27"/>
  <c r="AK754" i="27" s="1"/>
  <c r="AF336" i="27"/>
  <c r="AF346" i="27" s="1"/>
  <c r="AK336" i="27"/>
  <c r="AK346" i="27" s="1"/>
  <c r="AC336" i="27"/>
  <c r="AC346" i="27" s="1"/>
  <c r="AC696" i="27"/>
  <c r="AC706" i="27" s="1"/>
  <c r="AK696" i="27"/>
  <c r="AK706" i="27" s="1"/>
  <c r="AF696" i="27"/>
  <c r="AF706" i="27" s="1"/>
  <c r="AF180" i="27"/>
  <c r="AF190" i="27" s="1"/>
  <c r="AC180" i="27"/>
  <c r="AC190" i="27" s="1"/>
  <c r="AK180" i="27"/>
  <c r="AK190" i="27" s="1"/>
  <c r="S70" i="27"/>
  <c r="AN276" i="27"/>
  <c r="AN286" i="27" s="1"/>
  <c r="AG276" i="27"/>
  <c r="AG286" i="27" s="1"/>
  <c r="AM276" i="27"/>
  <c r="AM286" i="27" s="1"/>
  <c r="AL276" i="27"/>
  <c r="AL286" i="27" s="1"/>
  <c r="AO276" i="27"/>
  <c r="AO286" i="27" s="1"/>
  <c r="S286" i="27"/>
  <c r="AL180" i="27"/>
  <c r="AL190" i="27" s="1"/>
  <c r="AN180" i="27"/>
  <c r="AN190" i="27" s="1"/>
  <c r="AO180" i="27"/>
  <c r="AO190" i="27" s="1"/>
  <c r="AM180" i="27"/>
  <c r="AM190" i="27" s="1"/>
  <c r="AG180" i="27"/>
  <c r="AG190" i="27" s="1"/>
  <c r="S190" i="27"/>
  <c r="AK432" i="27"/>
  <c r="AK442" i="27" s="1"/>
  <c r="AC432" i="27"/>
  <c r="AC442" i="27" s="1"/>
  <c r="AF432" i="27"/>
  <c r="AF442" i="27" s="1"/>
  <c r="AF204" i="27"/>
  <c r="AF214" i="27" s="1"/>
  <c r="AC204" i="27"/>
  <c r="AC214" i="27" s="1"/>
  <c r="AK204" i="27"/>
  <c r="AK214" i="27" s="1"/>
  <c r="AD672" i="27"/>
  <c r="AD682" i="27" s="1"/>
  <c r="AE672" i="27" s="1"/>
  <c r="AE682" i="27" s="1"/>
  <c r="AJ672" i="27"/>
  <c r="AJ682" i="27" s="1"/>
  <c r="AK564" i="27"/>
  <c r="AK574" i="27" s="1"/>
  <c r="AC564" i="27"/>
  <c r="AC574" i="27" s="1"/>
  <c r="AF564" i="27"/>
  <c r="AF574" i="27" s="1"/>
  <c r="AC142" i="27"/>
  <c r="AJ132" i="27" s="1"/>
  <c r="AF142" i="27"/>
  <c r="AK142" i="27"/>
  <c r="AF816" i="27"/>
  <c r="AF826" i="27" s="1"/>
  <c r="AK816" i="27"/>
  <c r="AK826" i="27" s="1"/>
  <c r="AC816" i="27"/>
  <c r="AC826" i="27" s="1"/>
  <c r="AK420" i="27"/>
  <c r="AK430" i="27" s="1"/>
  <c r="AF420" i="27"/>
  <c r="AF430" i="27" s="1"/>
  <c r="AC420" i="27"/>
  <c r="AC430" i="27" s="1"/>
  <c r="AK912" i="27"/>
  <c r="AK922" i="27" s="1"/>
  <c r="AF912" i="27"/>
  <c r="AF922" i="27" s="1"/>
  <c r="AC912" i="27"/>
  <c r="AC922" i="27" s="1"/>
  <c r="AK552" i="27"/>
  <c r="AK562" i="27" s="1"/>
  <c r="AF552" i="27"/>
  <c r="AF562" i="27" s="1"/>
  <c r="AC552" i="27"/>
  <c r="AC562" i="27" s="1"/>
  <c r="AF480" i="27"/>
  <c r="AF490" i="27" s="1"/>
  <c r="AC480" i="27"/>
  <c r="AC490" i="27" s="1"/>
  <c r="AK480" i="27"/>
  <c r="AK490" i="27" s="1"/>
  <c r="AK852" i="27"/>
  <c r="AK862" i="27" s="1"/>
  <c r="AC852" i="27"/>
  <c r="AC862" i="27" s="1"/>
  <c r="AF852" i="27"/>
  <c r="AF862" i="27" s="1"/>
  <c r="AK708" i="27"/>
  <c r="AK718" i="27" s="1"/>
  <c r="AF708" i="27"/>
  <c r="AF718" i="27" s="1"/>
  <c r="AC708" i="27"/>
  <c r="AC718" i="27" s="1"/>
  <c r="AJ288" i="27"/>
  <c r="AJ298" i="27" s="1"/>
  <c r="AD288" i="27"/>
  <c r="AD298" i="27" s="1"/>
  <c r="AE288" i="27" s="1"/>
  <c r="AE298" i="27" s="1"/>
  <c r="AC192" i="27"/>
  <c r="AC202" i="27" s="1"/>
  <c r="AF192" i="27"/>
  <c r="AF202" i="27" s="1"/>
  <c r="AK192" i="27"/>
  <c r="AK202" i="27" s="1"/>
  <c r="AK828" i="27"/>
  <c r="AK838" i="27" s="1"/>
  <c r="AF828" i="27"/>
  <c r="AF838" i="27" s="1"/>
  <c r="AC828" i="27"/>
  <c r="AC838" i="27" s="1"/>
  <c r="AF900" i="27"/>
  <c r="AF910" i="27" s="1"/>
  <c r="AC900" i="27"/>
  <c r="AC910" i="27" s="1"/>
  <c r="AK900" i="27"/>
  <c r="AK910" i="27" s="1"/>
  <c r="AC456" i="27"/>
  <c r="AC466" i="27" s="1"/>
  <c r="AK456" i="27"/>
  <c r="AK466" i="27" s="1"/>
  <c r="AF456" i="27"/>
  <c r="AF466" i="27" s="1"/>
  <c r="G36" i="35"/>
  <c r="I24" i="27"/>
  <c r="I25" i="27"/>
  <c r="J25" i="27" s="1"/>
  <c r="L25" i="27" s="1"/>
  <c r="O25" i="27"/>
  <c r="P25" i="27" s="1"/>
  <c r="R25" i="27" s="1"/>
  <c r="I26" i="27"/>
  <c r="I27" i="27"/>
  <c r="O27" i="27"/>
  <c r="P27" i="27" s="1"/>
  <c r="O28" i="27"/>
  <c r="I29" i="27"/>
  <c r="O29" i="27"/>
  <c r="P29" i="27" s="1"/>
  <c r="X29" i="27" s="1"/>
  <c r="R29" i="27"/>
  <c r="I30" i="27"/>
  <c r="J30" i="27" s="1"/>
  <c r="O30" i="27"/>
  <c r="P30" i="27" s="1"/>
  <c r="X30" i="27" s="1"/>
  <c r="I31" i="27"/>
  <c r="P31" i="27"/>
  <c r="X31" i="27" s="1"/>
  <c r="R31" i="27"/>
  <c r="I32" i="27"/>
  <c r="J32" i="27" s="1"/>
  <c r="O32" i="27"/>
  <c r="P32" i="27" s="1"/>
  <c r="X32" i="27" s="1"/>
  <c r="R32" i="27"/>
  <c r="I33" i="27"/>
  <c r="J33" i="27" s="1"/>
  <c r="O33" i="27"/>
  <c r="P33" i="27" s="1"/>
  <c r="X33" i="27" s="1"/>
  <c r="R33" i="27"/>
  <c r="F81" i="35"/>
  <c r="E81" i="35"/>
  <c r="E75" i="35"/>
  <c r="F75" i="35"/>
  <c r="F69" i="35"/>
  <c r="E69" i="35"/>
  <c r="F59" i="35"/>
  <c r="F58" i="35"/>
  <c r="F57" i="35"/>
  <c r="E61" i="35"/>
  <c r="E59" i="35"/>
  <c r="E58" i="35"/>
  <c r="E57" i="35"/>
  <c r="F50" i="35"/>
  <c r="E50" i="35"/>
  <c r="F42" i="35"/>
  <c r="E42" i="35"/>
  <c r="F41" i="35"/>
  <c r="E41" i="35"/>
  <c r="E27" i="35"/>
  <c r="F25" i="35"/>
  <c r="E25" i="35"/>
  <c r="F24" i="35"/>
  <c r="E24" i="35"/>
  <c r="F23" i="35"/>
  <c r="E23" i="35"/>
  <c r="E15" i="35"/>
  <c r="F13" i="35"/>
  <c r="E13" i="35"/>
  <c r="E12" i="35"/>
  <c r="F11" i="35"/>
  <c r="E11" i="35"/>
  <c r="F10" i="35"/>
  <c r="E10" i="35"/>
  <c r="F9" i="35"/>
  <c r="E9" i="35"/>
  <c r="K32" i="27" l="1"/>
  <c r="L32" i="27"/>
  <c r="AJ456" i="27"/>
  <c r="AJ466" i="27" s="1"/>
  <c r="AD456" i="27"/>
  <c r="AD466" i="27" s="1"/>
  <c r="AE456" i="27" s="1"/>
  <c r="AE466" i="27" s="1"/>
  <c r="AD828" i="27"/>
  <c r="AD838" i="27" s="1"/>
  <c r="AE828" i="27" s="1"/>
  <c r="AE838" i="27" s="1"/>
  <c r="AJ828" i="27"/>
  <c r="AJ838" i="27" s="1"/>
  <c r="AJ708" i="27"/>
  <c r="AJ718" i="27" s="1"/>
  <c r="AD708" i="27"/>
  <c r="AD718" i="27" s="1"/>
  <c r="AE708" i="27" s="1"/>
  <c r="AE718" i="27" s="1"/>
  <c r="AD852" i="27"/>
  <c r="AD862" i="27" s="1"/>
  <c r="AE852" i="27" s="1"/>
  <c r="AE862" i="27" s="1"/>
  <c r="AJ852" i="27"/>
  <c r="AJ862" i="27" s="1"/>
  <c r="AJ552" i="27"/>
  <c r="AJ562" i="27" s="1"/>
  <c r="AD552" i="27"/>
  <c r="AD562" i="27" s="1"/>
  <c r="AE552" i="27" s="1"/>
  <c r="AE562" i="27" s="1"/>
  <c r="AJ816" i="27"/>
  <c r="AJ826" i="27" s="1"/>
  <c r="AD816" i="27"/>
  <c r="AD826" i="27" s="1"/>
  <c r="AE816" i="27" s="1"/>
  <c r="AE826" i="27" s="1"/>
  <c r="AD744" i="27"/>
  <c r="AD754" i="27" s="1"/>
  <c r="AE744" i="27" s="1"/>
  <c r="AE754" i="27" s="1"/>
  <c r="AJ744" i="27"/>
  <c r="AJ754" i="27" s="1"/>
  <c r="AD588" i="27"/>
  <c r="AD598" i="27" s="1"/>
  <c r="AE588" i="27" s="1"/>
  <c r="AE598" i="27" s="1"/>
  <c r="AJ588" i="27"/>
  <c r="AJ598" i="27" s="1"/>
  <c r="AD444" i="27"/>
  <c r="AD454" i="27" s="1"/>
  <c r="AE444" i="27" s="1"/>
  <c r="AE454" i="27" s="1"/>
  <c r="AJ444" i="27"/>
  <c r="AJ454" i="27" s="1"/>
  <c r="AD756" i="27"/>
  <c r="AD766" i="27" s="1"/>
  <c r="AE756" i="27" s="1"/>
  <c r="AE766" i="27" s="1"/>
  <c r="AJ756" i="27"/>
  <c r="AJ766" i="27" s="1"/>
  <c r="AD216" i="27"/>
  <c r="AD226" i="27" s="1"/>
  <c r="AE216" i="27" s="1"/>
  <c r="AE226" i="27" s="1"/>
  <c r="AJ216" i="27"/>
  <c r="AJ226" i="27" s="1"/>
  <c r="AD276" i="27"/>
  <c r="AD286" i="27" s="1"/>
  <c r="AE276" i="27" s="1"/>
  <c r="AE286" i="27" s="1"/>
  <c r="AJ276" i="27"/>
  <c r="AJ286" i="27" s="1"/>
  <c r="AD684" i="27"/>
  <c r="AD694" i="27" s="1"/>
  <c r="AE684" i="27" s="1"/>
  <c r="AE694" i="27" s="1"/>
  <c r="AJ684" i="27"/>
  <c r="AJ694" i="27" s="1"/>
  <c r="AD264" i="27"/>
  <c r="AD274" i="27" s="1"/>
  <c r="AE264" i="27" s="1"/>
  <c r="AE274" i="27" s="1"/>
  <c r="AJ264" i="27"/>
  <c r="AJ274" i="27" s="1"/>
  <c r="AD252" i="27"/>
  <c r="AD262" i="27" s="1"/>
  <c r="AE252" i="27" s="1"/>
  <c r="AE262" i="27" s="1"/>
  <c r="AJ252" i="27"/>
  <c r="AJ262" i="27" s="1"/>
  <c r="AJ732" i="27"/>
  <c r="AJ742" i="27" s="1"/>
  <c r="AD732" i="27"/>
  <c r="AD742" i="27" s="1"/>
  <c r="AE732" i="27" s="1"/>
  <c r="AE742" i="27" s="1"/>
  <c r="AJ720" i="27"/>
  <c r="AJ730" i="27" s="1"/>
  <c r="AD720" i="27"/>
  <c r="AD730" i="27" s="1"/>
  <c r="AE720" i="27" s="1"/>
  <c r="AE730" i="27" s="1"/>
  <c r="AJ648" i="27"/>
  <c r="AJ658" i="27" s="1"/>
  <c r="AD648" i="27"/>
  <c r="AD658" i="27" s="1"/>
  <c r="AE648" i="27" s="1"/>
  <c r="AE658" i="27" s="1"/>
  <c r="AD156" i="27"/>
  <c r="AD166" i="27" s="1"/>
  <c r="AE156" i="27" s="1"/>
  <c r="AE166" i="27" s="1"/>
  <c r="AJ156" i="27"/>
  <c r="AJ166" i="27" s="1"/>
  <c r="K33" i="27"/>
  <c r="L33" i="27"/>
  <c r="K30" i="27"/>
  <c r="L30" i="27"/>
  <c r="AJ192" i="27"/>
  <c r="AJ202" i="27" s="1"/>
  <c r="AD192" i="27"/>
  <c r="AD202" i="27" s="1"/>
  <c r="AE192" i="27" s="1"/>
  <c r="AE202" i="27" s="1"/>
  <c r="AD142" i="27"/>
  <c r="AJ142" i="27"/>
  <c r="AH672" i="27"/>
  <c r="AH682" i="27" s="1"/>
  <c r="AP672" i="27"/>
  <c r="AP682" i="27" s="1"/>
  <c r="AJ432" i="27"/>
  <c r="AJ442" i="27" s="1"/>
  <c r="AD432" i="27"/>
  <c r="AD442" i="27" s="1"/>
  <c r="AE432" i="27" s="1"/>
  <c r="AE442" i="27" s="1"/>
  <c r="AJ348" i="27"/>
  <c r="AJ358" i="27" s="1"/>
  <c r="AD348" i="27"/>
  <c r="AD358" i="27" s="1"/>
  <c r="AE348" i="27" s="1"/>
  <c r="AE358" i="27" s="1"/>
  <c r="AP492" i="27"/>
  <c r="AP502" i="27" s="1"/>
  <c r="AH492" i="27"/>
  <c r="AH502" i="27" s="1"/>
  <c r="AD660" i="27"/>
  <c r="AD670" i="27" s="1"/>
  <c r="AE660" i="27" s="1"/>
  <c r="AE670" i="27" s="1"/>
  <c r="AJ660" i="27"/>
  <c r="AJ670" i="27" s="1"/>
  <c r="AJ504" i="27"/>
  <c r="AJ514" i="27" s="1"/>
  <c r="AD504" i="27"/>
  <c r="AD514" i="27" s="1"/>
  <c r="AE504" i="27" s="1"/>
  <c r="AE514" i="27" s="1"/>
  <c r="AJ540" i="27"/>
  <c r="AJ550" i="27" s="1"/>
  <c r="AD540" i="27"/>
  <c r="AD550" i="27" s="1"/>
  <c r="AE540" i="27" s="1"/>
  <c r="AE550" i="27" s="1"/>
  <c r="AD516" i="27"/>
  <c r="AD526" i="27" s="1"/>
  <c r="AE516" i="27" s="1"/>
  <c r="AE526" i="27" s="1"/>
  <c r="AJ516" i="27"/>
  <c r="AJ526" i="27" s="1"/>
  <c r="AJ600" i="27"/>
  <c r="AJ610" i="27" s="1"/>
  <c r="AD600" i="27"/>
  <c r="AD610" i="27" s="1"/>
  <c r="AE600" i="27" s="1"/>
  <c r="AE610" i="27" s="1"/>
  <c r="AH468" i="27"/>
  <c r="AH478" i="27" s="1"/>
  <c r="AP468" i="27"/>
  <c r="AP478" i="27" s="1"/>
  <c r="AJ768" i="27"/>
  <c r="AJ778" i="27" s="1"/>
  <c r="AD768" i="27"/>
  <c r="AD778" i="27" s="1"/>
  <c r="AE768" i="27" s="1"/>
  <c r="AE778" i="27" s="1"/>
  <c r="AD840" i="27"/>
  <c r="AD850" i="27" s="1"/>
  <c r="AE840" i="27" s="1"/>
  <c r="AE850" i="27" s="1"/>
  <c r="AJ840" i="27"/>
  <c r="AJ850" i="27" s="1"/>
  <c r="AD576" i="27"/>
  <c r="AD586" i="27" s="1"/>
  <c r="AE576" i="27" s="1"/>
  <c r="AE586" i="27" s="1"/>
  <c r="AJ576" i="27"/>
  <c r="AJ586" i="27" s="1"/>
  <c r="AD864" i="27"/>
  <c r="AD874" i="27" s="1"/>
  <c r="AE864" i="27" s="1"/>
  <c r="AE874" i="27" s="1"/>
  <c r="AJ864" i="27"/>
  <c r="AJ874" i="27" s="1"/>
  <c r="AJ876" i="27"/>
  <c r="AJ886" i="27" s="1"/>
  <c r="AD876" i="27"/>
  <c r="AD886" i="27" s="1"/>
  <c r="AE876" i="27" s="1"/>
  <c r="AE886" i="27" s="1"/>
  <c r="AD144" i="27"/>
  <c r="AD154" i="27" s="1"/>
  <c r="AE144" i="27" s="1"/>
  <c r="AE154" i="27" s="1"/>
  <c r="AJ144" i="27"/>
  <c r="AJ154" i="27" s="1"/>
  <c r="AJ900" i="27"/>
  <c r="AJ910" i="27" s="1"/>
  <c r="AD900" i="27"/>
  <c r="AD910" i="27" s="1"/>
  <c r="AE900" i="27" s="1"/>
  <c r="AE910" i="27" s="1"/>
  <c r="AH288" i="27"/>
  <c r="AH298" i="27" s="1"/>
  <c r="AP288" i="27"/>
  <c r="AP298" i="27" s="1"/>
  <c r="AD420" i="27"/>
  <c r="AD430" i="27" s="1"/>
  <c r="AE420" i="27" s="1"/>
  <c r="AE430" i="27" s="1"/>
  <c r="AJ420" i="27"/>
  <c r="AJ430" i="27" s="1"/>
  <c r="AJ204" i="27"/>
  <c r="AJ214" i="27" s="1"/>
  <c r="AD204" i="27"/>
  <c r="AD214" i="27" s="1"/>
  <c r="AE204" i="27" s="1"/>
  <c r="AE214" i="27" s="1"/>
  <c r="AJ180" i="27"/>
  <c r="AJ190" i="27" s="1"/>
  <c r="AD180" i="27"/>
  <c r="AD190" i="27" s="1"/>
  <c r="AE180" i="27" s="1"/>
  <c r="AE190" i="27" s="1"/>
  <c r="AD696" i="27"/>
  <c r="AD706" i="27" s="1"/>
  <c r="AE696" i="27" s="1"/>
  <c r="AE706" i="27" s="1"/>
  <c r="AJ696" i="27"/>
  <c r="AJ706" i="27" s="1"/>
  <c r="AJ324" i="27"/>
  <c r="AJ334" i="27" s="1"/>
  <c r="AD324" i="27"/>
  <c r="AD334" i="27" s="1"/>
  <c r="AE324" i="27" s="1"/>
  <c r="AE334" i="27" s="1"/>
  <c r="AD300" i="27"/>
  <c r="AD310" i="27" s="1"/>
  <c r="AE300" i="27" s="1"/>
  <c r="AE310" i="27" s="1"/>
  <c r="AJ300" i="27"/>
  <c r="AJ310" i="27" s="1"/>
  <c r="AJ360" i="27"/>
  <c r="AJ370" i="27" s="1"/>
  <c r="AD360" i="27"/>
  <c r="AD370" i="27" s="1"/>
  <c r="AE360" i="27" s="1"/>
  <c r="AE370" i="27" s="1"/>
  <c r="AJ312" i="27"/>
  <c r="AJ322" i="27" s="1"/>
  <c r="AD312" i="27"/>
  <c r="AD322" i="27" s="1"/>
  <c r="AE312" i="27" s="1"/>
  <c r="AE322" i="27" s="1"/>
  <c r="AD624" i="27"/>
  <c r="AD634" i="27" s="1"/>
  <c r="AE624" i="27" s="1"/>
  <c r="AE634" i="27" s="1"/>
  <c r="AJ624" i="27"/>
  <c r="AJ634" i="27" s="1"/>
  <c r="AD396" i="27"/>
  <c r="AD406" i="27" s="1"/>
  <c r="AE396" i="27" s="1"/>
  <c r="AE406" i="27" s="1"/>
  <c r="AJ396" i="27"/>
  <c r="AJ406" i="27" s="1"/>
  <c r="AD168" i="27"/>
  <c r="AD178" i="27" s="1"/>
  <c r="AE168" i="27" s="1"/>
  <c r="AE178" i="27" s="1"/>
  <c r="AJ168" i="27"/>
  <c r="AJ178" i="27" s="1"/>
  <c r="AD804" i="27"/>
  <c r="AD814" i="27" s="1"/>
  <c r="AE804" i="27" s="1"/>
  <c r="AE814" i="27" s="1"/>
  <c r="AJ804" i="27"/>
  <c r="AJ814" i="27" s="1"/>
  <c r="AJ612" i="27"/>
  <c r="AJ622" i="27" s="1"/>
  <c r="AD612" i="27"/>
  <c r="AD622" i="27" s="1"/>
  <c r="AE612" i="27" s="1"/>
  <c r="AE622" i="27" s="1"/>
  <c r="AJ240" i="27"/>
  <c r="AJ250" i="27" s="1"/>
  <c r="AD240" i="27"/>
  <c r="AD250" i="27" s="1"/>
  <c r="AE240" i="27" s="1"/>
  <c r="AE250" i="27" s="1"/>
  <c r="AD480" i="27"/>
  <c r="AD490" i="27" s="1"/>
  <c r="AE480" i="27" s="1"/>
  <c r="AE490" i="27" s="1"/>
  <c r="AJ480" i="27"/>
  <c r="AJ490" i="27" s="1"/>
  <c r="AD912" i="27"/>
  <c r="AD922" i="27" s="1"/>
  <c r="AE912" i="27" s="1"/>
  <c r="AE922" i="27" s="1"/>
  <c r="AJ912" i="27"/>
  <c r="AJ922" i="27" s="1"/>
  <c r="AJ564" i="27"/>
  <c r="AJ574" i="27" s="1"/>
  <c r="AD564" i="27"/>
  <c r="AD574" i="27" s="1"/>
  <c r="AE564" i="27" s="1"/>
  <c r="AE574" i="27" s="1"/>
  <c r="AD336" i="27"/>
  <c r="AD346" i="27" s="1"/>
  <c r="AE336" i="27" s="1"/>
  <c r="AE346" i="27" s="1"/>
  <c r="AJ336" i="27"/>
  <c r="AJ346" i="27" s="1"/>
  <c r="AP228" i="27"/>
  <c r="AP238" i="27" s="1"/>
  <c r="AH228" i="27"/>
  <c r="AH238" i="27" s="1"/>
  <c r="AJ888" i="27"/>
  <c r="AJ898" i="27" s="1"/>
  <c r="AD888" i="27"/>
  <c r="AD898" i="27" s="1"/>
  <c r="AE888" i="27" s="1"/>
  <c r="AE898" i="27" s="1"/>
  <c r="AP528" i="27"/>
  <c r="AP538" i="27" s="1"/>
  <c r="AH528" i="27"/>
  <c r="AH538" i="27" s="1"/>
  <c r="AD372" i="27"/>
  <c r="AD382" i="27" s="1"/>
  <c r="AE372" i="27" s="1"/>
  <c r="AE382" i="27" s="1"/>
  <c r="AJ372" i="27"/>
  <c r="AJ382" i="27" s="1"/>
  <c r="AJ408" i="27"/>
  <c r="AJ418" i="27" s="1"/>
  <c r="AD408" i="27"/>
  <c r="AD418" i="27" s="1"/>
  <c r="AE408" i="27" s="1"/>
  <c r="AE418" i="27" s="1"/>
  <c r="AD792" i="27"/>
  <c r="AD802" i="27" s="1"/>
  <c r="AE792" i="27" s="1"/>
  <c r="AE802" i="27" s="1"/>
  <c r="AJ792" i="27"/>
  <c r="AJ802" i="27" s="1"/>
  <c r="AJ780" i="27"/>
  <c r="AJ790" i="27" s="1"/>
  <c r="AD780" i="27"/>
  <c r="AD790" i="27" s="1"/>
  <c r="AE780" i="27" s="1"/>
  <c r="AE790" i="27" s="1"/>
  <c r="AD636" i="27"/>
  <c r="AD646" i="27" s="1"/>
  <c r="AE636" i="27" s="1"/>
  <c r="AE646" i="27" s="1"/>
  <c r="AJ636" i="27"/>
  <c r="AJ646" i="27" s="1"/>
  <c r="AD384" i="27"/>
  <c r="AD394" i="27" s="1"/>
  <c r="AE384" i="27" s="1"/>
  <c r="AE394" i="27" s="1"/>
  <c r="AJ384" i="27"/>
  <c r="AJ394" i="27" s="1"/>
  <c r="G42" i="35"/>
  <c r="H42" i="35" s="1"/>
  <c r="G41" i="35"/>
  <c r="I28" i="27"/>
  <c r="J28" i="27" s="1"/>
  <c r="O24" i="27"/>
  <c r="P24" i="27" s="1"/>
  <c r="R24" i="27" s="1"/>
  <c r="J31" i="27"/>
  <c r="G81" i="35"/>
  <c r="G82" i="35" s="1"/>
  <c r="J27" i="27"/>
  <c r="J29" i="27"/>
  <c r="Q25" i="27"/>
  <c r="K25" i="27"/>
  <c r="J26" i="27"/>
  <c r="R27" i="27"/>
  <c r="P28" i="27"/>
  <c r="R28" i="27" s="1"/>
  <c r="J24" i="27"/>
  <c r="Q30" i="27"/>
  <c r="O26" i="27"/>
  <c r="Q32" i="27"/>
  <c r="G61" i="35"/>
  <c r="G13" i="35"/>
  <c r="G15" i="35"/>
  <c r="G10" i="35"/>
  <c r="G11" i="35"/>
  <c r="G12" i="35"/>
  <c r="G9" i="35"/>
  <c r="AE142" i="27" l="1"/>
  <c r="AE132" i="27"/>
  <c r="K24" i="27"/>
  <c r="L24" i="27"/>
  <c r="AH240" i="27"/>
  <c r="AH250" i="27" s="1"/>
  <c r="AP240" i="27"/>
  <c r="AP250" i="27" s="1"/>
  <c r="AH312" i="27"/>
  <c r="AH322" i="27" s="1"/>
  <c r="AP312" i="27"/>
  <c r="AP322" i="27" s="1"/>
  <c r="AP204" i="27"/>
  <c r="AP214" i="27" s="1"/>
  <c r="AH204" i="27"/>
  <c r="AH214" i="27" s="1"/>
  <c r="AP900" i="27"/>
  <c r="AP910" i="27" s="1"/>
  <c r="AH900" i="27"/>
  <c r="AH910" i="27" s="1"/>
  <c r="AP876" i="27"/>
  <c r="AP886" i="27" s="1"/>
  <c r="AH876" i="27"/>
  <c r="AH886" i="27" s="1"/>
  <c r="AP768" i="27"/>
  <c r="AP778" i="27" s="1"/>
  <c r="AH768" i="27"/>
  <c r="AH778" i="27" s="1"/>
  <c r="AH600" i="27"/>
  <c r="AH610" i="27" s="1"/>
  <c r="AP600" i="27"/>
  <c r="AP610" i="27" s="1"/>
  <c r="AP540" i="27"/>
  <c r="AP550" i="27" s="1"/>
  <c r="AH540" i="27"/>
  <c r="AH550" i="27" s="1"/>
  <c r="AP348" i="27"/>
  <c r="AP358" i="27" s="1"/>
  <c r="AH348" i="27"/>
  <c r="AH358" i="27" s="1"/>
  <c r="AP192" i="27"/>
  <c r="AP202" i="27" s="1"/>
  <c r="AH192" i="27"/>
  <c r="AH202" i="27" s="1"/>
  <c r="AP648" i="27"/>
  <c r="AP658" i="27" s="1"/>
  <c r="AH648" i="27"/>
  <c r="AH658" i="27" s="1"/>
  <c r="AP732" i="27"/>
  <c r="AP742" i="27" s="1"/>
  <c r="AH732" i="27"/>
  <c r="AH742" i="27" s="1"/>
  <c r="AP552" i="27"/>
  <c r="AP562" i="27" s="1"/>
  <c r="AH552" i="27"/>
  <c r="AH562" i="27" s="1"/>
  <c r="AP708" i="27"/>
  <c r="AP718" i="27" s="1"/>
  <c r="AH708" i="27"/>
  <c r="AH718" i="27" s="1"/>
  <c r="AH456" i="27"/>
  <c r="AH466" i="27" s="1"/>
  <c r="AP456" i="27"/>
  <c r="AP466" i="27" s="1"/>
  <c r="K31" i="27"/>
  <c r="L31" i="27"/>
  <c r="AH636" i="27"/>
  <c r="AH646" i="27" s="1"/>
  <c r="AP636" i="27"/>
  <c r="AP646" i="27" s="1"/>
  <c r="AP792" i="27"/>
  <c r="AP802" i="27" s="1"/>
  <c r="AH792" i="27"/>
  <c r="AH802" i="27" s="1"/>
  <c r="AP912" i="27"/>
  <c r="AP922" i="27" s="1"/>
  <c r="AH912" i="27"/>
  <c r="AH922" i="27" s="1"/>
  <c r="AH804" i="27"/>
  <c r="AH814" i="27" s="1"/>
  <c r="AP804" i="27"/>
  <c r="AP814" i="27" s="1"/>
  <c r="AP396" i="27"/>
  <c r="AP406" i="27" s="1"/>
  <c r="AH396" i="27"/>
  <c r="AH406" i="27" s="1"/>
  <c r="AP300" i="27"/>
  <c r="AP310" i="27" s="1"/>
  <c r="AH300" i="27"/>
  <c r="AH310" i="27" s="1"/>
  <c r="AP696" i="27"/>
  <c r="AP706" i="27" s="1"/>
  <c r="AH696" i="27"/>
  <c r="AH706" i="27" s="1"/>
  <c r="AH420" i="27"/>
  <c r="AH430" i="27" s="1"/>
  <c r="AP420" i="27"/>
  <c r="AP430" i="27" s="1"/>
  <c r="AP576" i="27"/>
  <c r="AP586" i="27" s="1"/>
  <c r="AH576" i="27"/>
  <c r="AH586" i="27" s="1"/>
  <c r="AH660" i="27"/>
  <c r="AH670" i="27" s="1"/>
  <c r="AP660" i="27"/>
  <c r="AP670" i="27" s="1"/>
  <c r="AP252" i="27"/>
  <c r="AP262" i="27" s="1"/>
  <c r="AH252" i="27"/>
  <c r="AH262" i="27" s="1"/>
  <c r="AH684" i="27"/>
  <c r="AH694" i="27" s="1"/>
  <c r="AP684" i="27"/>
  <c r="AP694" i="27" s="1"/>
  <c r="AP216" i="27"/>
  <c r="AP226" i="27" s="1"/>
  <c r="AH216" i="27"/>
  <c r="AH226" i="27" s="1"/>
  <c r="AP444" i="27"/>
  <c r="AP454" i="27" s="1"/>
  <c r="AH444" i="27"/>
  <c r="AH454" i="27" s="1"/>
  <c r="AP744" i="27"/>
  <c r="AP754" i="27" s="1"/>
  <c r="AH744" i="27"/>
  <c r="AH754" i="27" s="1"/>
  <c r="K29" i="27"/>
  <c r="L29" i="27"/>
  <c r="AH780" i="27"/>
  <c r="AH790" i="27" s="1"/>
  <c r="AP780" i="27"/>
  <c r="AP790" i="27" s="1"/>
  <c r="AH408" i="27"/>
  <c r="AH418" i="27" s="1"/>
  <c r="AP408" i="27"/>
  <c r="AP418" i="27" s="1"/>
  <c r="AP888" i="27"/>
  <c r="AP898" i="27" s="1"/>
  <c r="AH888" i="27"/>
  <c r="AH898" i="27" s="1"/>
  <c r="AH564" i="27"/>
  <c r="AH574" i="27" s="1"/>
  <c r="AP564" i="27"/>
  <c r="AP574" i="27" s="1"/>
  <c r="AP612" i="27"/>
  <c r="AP622" i="27" s="1"/>
  <c r="AH612" i="27"/>
  <c r="AH622" i="27" s="1"/>
  <c r="AH360" i="27"/>
  <c r="AH370" i="27" s="1"/>
  <c r="AP360" i="27"/>
  <c r="AP370" i="27" s="1"/>
  <c r="AP324" i="27"/>
  <c r="AP334" i="27" s="1"/>
  <c r="AH324" i="27"/>
  <c r="AH334" i="27" s="1"/>
  <c r="AH180" i="27"/>
  <c r="AH190" i="27" s="1"/>
  <c r="AP180" i="27"/>
  <c r="AP190" i="27" s="1"/>
  <c r="AP504" i="27"/>
  <c r="AP514" i="27" s="1"/>
  <c r="AH504" i="27"/>
  <c r="AH514" i="27" s="1"/>
  <c r="AH432" i="27"/>
  <c r="AH442" i="27" s="1"/>
  <c r="AP432" i="27"/>
  <c r="AP442" i="27" s="1"/>
  <c r="AH720" i="27"/>
  <c r="AH730" i="27" s="1"/>
  <c r="AP720" i="27"/>
  <c r="AP730" i="27" s="1"/>
  <c r="AP816" i="27"/>
  <c r="AP826" i="27" s="1"/>
  <c r="AH816" i="27"/>
  <c r="AH826" i="27" s="1"/>
  <c r="K26" i="27"/>
  <c r="L26" i="27"/>
  <c r="K27" i="27"/>
  <c r="L27" i="27"/>
  <c r="K28" i="27"/>
  <c r="L28" i="27"/>
  <c r="AH384" i="27"/>
  <c r="AH394" i="27" s="1"/>
  <c r="AP384" i="27"/>
  <c r="AP394" i="27" s="1"/>
  <c r="AP372" i="27"/>
  <c r="AP382" i="27" s="1"/>
  <c r="AH372" i="27"/>
  <c r="AH382" i="27" s="1"/>
  <c r="AP336" i="27"/>
  <c r="AP346" i="27" s="1"/>
  <c r="AH336" i="27"/>
  <c r="AH346" i="27" s="1"/>
  <c r="AH480" i="27"/>
  <c r="AH490" i="27" s="1"/>
  <c r="AP480" i="27"/>
  <c r="AP490" i="27" s="1"/>
  <c r="AH168" i="27"/>
  <c r="AH178" i="27" s="1"/>
  <c r="AP168" i="27"/>
  <c r="AP178" i="27" s="1"/>
  <c r="AP624" i="27"/>
  <c r="AP634" i="27" s="1"/>
  <c r="AH624" i="27"/>
  <c r="AH634" i="27" s="1"/>
  <c r="AP144" i="27"/>
  <c r="AP154" i="27" s="1"/>
  <c r="AH144" i="27"/>
  <c r="AH154" i="27" s="1"/>
  <c r="AP864" i="27"/>
  <c r="AP874" i="27" s="1"/>
  <c r="AH864" i="27"/>
  <c r="AH874" i="27" s="1"/>
  <c r="AH840" i="27"/>
  <c r="AH850" i="27" s="1"/>
  <c r="AP840" i="27"/>
  <c r="AP850" i="27" s="1"/>
  <c r="AP516" i="27"/>
  <c r="AP526" i="27" s="1"/>
  <c r="AH516" i="27"/>
  <c r="AH526" i="27" s="1"/>
  <c r="AP156" i="27"/>
  <c r="AP166" i="27" s="1"/>
  <c r="AH156" i="27"/>
  <c r="AH166" i="27" s="1"/>
  <c r="AP264" i="27"/>
  <c r="AP274" i="27" s="1"/>
  <c r="AH264" i="27"/>
  <c r="AH274" i="27" s="1"/>
  <c r="AP276" i="27"/>
  <c r="AP286" i="27" s="1"/>
  <c r="AH276" i="27"/>
  <c r="AH286" i="27" s="1"/>
  <c r="AH756" i="27"/>
  <c r="AH766" i="27" s="1"/>
  <c r="AP756" i="27"/>
  <c r="AP766" i="27" s="1"/>
  <c r="AP588" i="27"/>
  <c r="AP598" i="27" s="1"/>
  <c r="AH588" i="27"/>
  <c r="AH598" i="27" s="1"/>
  <c r="AP852" i="27"/>
  <c r="AP862" i="27" s="1"/>
  <c r="AH852" i="27"/>
  <c r="AH862" i="27" s="1"/>
  <c r="AH828" i="27"/>
  <c r="AH838" i="27" s="1"/>
  <c r="AP828" i="27"/>
  <c r="AP838" i="27" s="1"/>
  <c r="G43" i="35"/>
  <c r="Q28" i="27"/>
  <c r="Q31" i="27"/>
  <c r="X25" i="27"/>
  <c r="X27" i="27"/>
  <c r="Q24" i="27"/>
  <c r="Q27" i="27"/>
  <c r="Q29" i="27"/>
  <c r="X24" i="27"/>
  <c r="X28" i="27"/>
  <c r="Q26" i="27"/>
  <c r="P26" i="27"/>
  <c r="G16" i="35"/>
  <c r="AP132" i="27" l="1"/>
  <c r="AP142" i="27" s="1"/>
  <c r="AH132" i="27"/>
  <c r="AH142" i="27" s="1"/>
  <c r="X26" i="27"/>
  <c r="R26" i="27"/>
  <c r="E120" i="35" l="1"/>
  <c r="E108" i="35"/>
  <c r="E58" i="27"/>
  <c r="G98" i="35"/>
  <c r="G97" i="35"/>
  <c r="G96" i="35"/>
  <c r="G95" i="35"/>
  <c r="G94" i="35"/>
  <c r="G93" i="35"/>
  <c r="G92" i="35"/>
  <c r="G91" i="35"/>
  <c r="G90" i="35"/>
  <c r="G89" i="35"/>
  <c r="G88" i="35"/>
  <c r="G87" i="35"/>
  <c r="G25" i="35" l="1"/>
  <c r="G59" i="35"/>
  <c r="G99" i="35"/>
  <c r="G27" i="35"/>
  <c r="H58" i="27" l="1"/>
  <c r="I57" i="27"/>
  <c r="M57" i="27" s="1"/>
  <c r="N57" i="27" s="1"/>
  <c r="I56" i="27"/>
  <c r="M56" i="27" s="1"/>
  <c r="N56" i="27" s="1"/>
  <c r="I55" i="27"/>
  <c r="M55" i="27" s="1"/>
  <c r="N55" i="27" s="1"/>
  <c r="I54" i="27"/>
  <c r="M54" i="27" s="1"/>
  <c r="N54" i="27" s="1"/>
  <c r="I53" i="27"/>
  <c r="M53" i="27" s="1"/>
  <c r="N53" i="27" s="1"/>
  <c r="I52" i="27"/>
  <c r="M52" i="27" s="1"/>
  <c r="N52" i="27" s="1"/>
  <c r="I51" i="27"/>
  <c r="M51" i="27" s="1"/>
  <c r="N51" i="27" s="1"/>
  <c r="I50" i="27"/>
  <c r="M50" i="27" s="1"/>
  <c r="N50" i="27" s="1"/>
  <c r="I49" i="27"/>
  <c r="M49" i="27" s="1"/>
  <c r="N49" i="27" s="1"/>
  <c r="I48" i="27"/>
  <c r="M48" i="27" s="1"/>
  <c r="N48" i="27" s="1"/>
  <c r="N58" i="27" s="1"/>
  <c r="I45" i="27"/>
  <c r="M45" i="27" s="1"/>
  <c r="N45" i="27" s="1"/>
  <c r="I44" i="27"/>
  <c r="M44" i="27" s="1"/>
  <c r="N44" i="27" s="1"/>
  <c r="I43" i="27"/>
  <c r="M43" i="27" s="1"/>
  <c r="N43" i="27" s="1"/>
  <c r="I42" i="27"/>
  <c r="M42" i="27" s="1"/>
  <c r="N42" i="27" s="1"/>
  <c r="I41" i="27"/>
  <c r="M41" i="27" s="1"/>
  <c r="N41" i="27" s="1"/>
  <c r="I40" i="27"/>
  <c r="M40" i="27" s="1"/>
  <c r="N40" i="27" s="1"/>
  <c r="I38" i="27"/>
  <c r="M38" i="27" s="1"/>
  <c r="N38" i="27" s="1"/>
  <c r="I37" i="27"/>
  <c r="M37" i="27" s="1"/>
  <c r="N37" i="27" s="1"/>
  <c r="I36" i="27"/>
  <c r="M36" i="27" s="1"/>
  <c r="N36" i="27" s="1"/>
  <c r="N46" i="27" s="1"/>
  <c r="I58" i="27" l="1"/>
  <c r="J41" i="27"/>
  <c r="J43" i="27"/>
  <c r="J50" i="27"/>
  <c r="J38" i="27"/>
  <c r="J51" i="27"/>
  <c r="J55" i="27"/>
  <c r="J36" i="27"/>
  <c r="J37" i="27"/>
  <c r="J45" i="27"/>
  <c r="J54" i="27"/>
  <c r="J40" i="27"/>
  <c r="J42" i="27"/>
  <c r="J44" i="27"/>
  <c r="J48" i="27"/>
  <c r="J52" i="27"/>
  <c r="J56" i="27"/>
  <c r="J49" i="27"/>
  <c r="J53" i="27"/>
  <c r="J57" i="27"/>
  <c r="L40" i="27" l="1"/>
  <c r="K40" i="27"/>
  <c r="Q40" i="27"/>
  <c r="K36" i="27"/>
  <c r="L36" i="27"/>
  <c r="Q36" i="27"/>
  <c r="Q46" i="27" s="1"/>
  <c r="K50" i="27"/>
  <c r="L50" i="27"/>
  <c r="Q50" i="27"/>
  <c r="L52" i="27"/>
  <c r="K52" i="27"/>
  <c r="Q52" i="27"/>
  <c r="K54" i="27"/>
  <c r="L54" i="27"/>
  <c r="Q54" i="27"/>
  <c r="L55" i="27"/>
  <c r="K55" i="27"/>
  <c r="Q55" i="27"/>
  <c r="L43" i="27"/>
  <c r="K43" i="27"/>
  <c r="Q43" i="27"/>
  <c r="K57" i="27"/>
  <c r="L57" i="27"/>
  <c r="K48" i="27"/>
  <c r="L48" i="27"/>
  <c r="Q48" i="27"/>
  <c r="Q58" i="27" s="1"/>
  <c r="L44" i="27"/>
  <c r="K44" i="27"/>
  <c r="Q44" i="27"/>
  <c r="K45" i="27"/>
  <c r="L45" i="27"/>
  <c r="L51" i="27"/>
  <c r="K51" i="27"/>
  <c r="Q51" i="27"/>
  <c r="K41" i="27"/>
  <c r="L41" i="27"/>
  <c r="Q41" i="27"/>
  <c r="K53" i="27"/>
  <c r="L53" i="27"/>
  <c r="Q53" i="27"/>
  <c r="K49" i="27"/>
  <c r="L49" i="27"/>
  <c r="Q49" i="27"/>
  <c r="L56" i="27"/>
  <c r="Q56" i="27"/>
  <c r="K56" i="27"/>
  <c r="K42" i="27"/>
  <c r="L42" i="27"/>
  <c r="Q42" i="27"/>
  <c r="K37" i="27"/>
  <c r="L37" i="27"/>
  <c r="Q37" i="27"/>
  <c r="K38" i="27"/>
  <c r="L38" i="27"/>
  <c r="Q38" i="27"/>
  <c r="J58" i="27"/>
  <c r="S58" i="27" l="1"/>
  <c r="K58" i="27"/>
  <c r="L58" i="27"/>
  <c r="I47" i="27"/>
  <c r="E46" i="27"/>
  <c r="I35" i="27"/>
  <c r="E34" i="27"/>
  <c r="E1224" i="27" l="1"/>
  <c r="E15" i="27" s="1"/>
  <c r="M27" i="27"/>
  <c r="N27" i="27" s="1"/>
  <c r="M25" i="27"/>
  <c r="N25" i="27" s="1"/>
  <c r="M28" i="27"/>
  <c r="N28" i="27" s="1"/>
  <c r="M31" i="27"/>
  <c r="N31" i="27" s="1"/>
  <c r="M26" i="27"/>
  <c r="N26" i="27" s="1"/>
  <c r="M30" i="27"/>
  <c r="N30" i="27" s="1"/>
  <c r="M24" i="27"/>
  <c r="N24" i="27" s="1"/>
  <c r="M33" i="27"/>
  <c r="N33" i="27" s="1"/>
  <c r="M32" i="27"/>
  <c r="N32" i="27" s="1"/>
  <c r="M29" i="27"/>
  <c r="N29" i="27" s="1"/>
  <c r="I39" i="27"/>
  <c r="M39" i="27" s="1"/>
  <c r="N39" i="27" s="1"/>
  <c r="H34" i="27"/>
  <c r="H1224" i="27" s="1"/>
  <c r="E16" i="27" s="1"/>
  <c r="H46" i="27"/>
  <c r="J39" i="27" l="1"/>
  <c r="I34" i="27"/>
  <c r="I46" i="27"/>
  <c r="O34" i="27"/>
  <c r="O1224" i="27" s="1"/>
  <c r="L39" i="27" l="1"/>
  <c r="L46" i="27" s="1"/>
  <c r="K39" i="27"/>
  <c r="K46" i="27" s="1"/>
  <c r="Q39" i="27"/>
  <c r="I1224" i="27"/>
  <c r="E17" i="27" s="1"/>
  <c r="P1224" i="27"/>
  <c r="E18" i="27"/>
  <c r="P34" i="27"/>
  <c r="N34" i="27"/>
  <c r="J46" i="27"/>
  <c r="J34" i="27"/>
  <c r="S46" i="27" l="1"/>
  <c r="AB24" i="27"/>
  <c r="S34" i="27"/>
  <c r="E19" i="27"/>
  <c r="G38" i="35"/>
  <c r="G37" i="35"/>
  <c r="G100" i="35"/>
  <c r="G101" i="35"/>
  <c r="G84" i="35"/>
  <c r="G83" i="35"/>
  <c r="G18" i="35"/>
  <c r="G17" i="35"/>
  <c r="K34" i="27"/>
  <c r="R34" i="27"/>
  <c r="R1224" i="27" s="1"/>
  <c r="Q34" i="27"/>
  <c r="K1224" i="27" l="1"/>
  <c r="AG1224" i="27"/>
  <c r="AA11" i="27" s="1"/>
  <c r="D105" i="35" s="1"/>
  <c r="AM1224" i="27"/>
  <c r="AE13" i="27" s="1"/>
  <c r="D116" i="35" s="1"/>
  <c r="L34" i="27"/>
  <c r="AL1224" i="27" l="1"/>
  <c r="AN1224" i="27"/>
  <c r="AE14" i="27" s="1"/>
  <c r="D117" i="35" s="1"/>
  <c r="S1224" i="27"/>
  <c r="AO1224" i="27"/>
  <c r="AE15" i="27" s="1"/>
  <c r="AF1224" i="27"/>
  <c r="AA10" i="27" s="1"/>
  <c r="D104" i="35" s="1"/>
  <c r="L1224" i="27"/>
  <c r="AK1224" i="27"/>
  <c r="AE11" i="27" s="1"/>
  <c r="D106" i="35" l="1"/>
  <c r="D118" i="35"/>
  <c r="AD1224" i="27"/>
  <c r="U11" i="27"/>
  <c r="AA14" i="27"/>
  <c r="D107" i="35" s="1"/>
  <c r="AE12" i="27"/>
  <c r="D119" i="35" s="1"/>
  <c r="AC1224" i="27"/>
  <c r="AE1224" i="27"/>
  <c r="U12" i="27" s="1"/>
  <c r="G116" i="35"/>
  <c r="G104" i="35"/>
  <c r="AJ1224" i="27"/>
  <c r="D69" i="35" l="1"/>
  <c r="G69" i="35" s="1"/>
  <c r="G70" i="35" s="1"/>
  <c r="D57" i="35"/>
  <c r="D58" i="35" s="1"/>
  <c r="D75" i="35"/>
  <c r="G75" i="35" s="1"/>
  <c r="G76" i="35" s="1"/>
  <c r="D50" i="35"/>
  <c r="G50" i="35" s="1"/>
  <c r="G51" i="35" s="1"/>
  <c r="G53" i="35" s="1"/>
  <c r="D23" i="35"/>
  <c r="D24" i="35" s="1"/>
  <c r="G24" i="35" s="1"/>
  <c r="AA17" i="27"/>
  <c r="D108" i="35" s="1"/>
  <c r="AE10" i="27"/>
  <c r="D120" i="35" s="1"/>
  <c r="AA15" i="27"/>
  <c r="AH1224" i="27"/>
  <c r="AA12" i="27" s="1"/>
  <c r="D109" i="35" s="1"/>
  <c r="AP1224" i="27"/>
  <c r="AE16" i="27" s="1"/>
  <c r="G23" i="35"/>
  <c r="G28" i="35" s="1"/>
  <c r="G58" i="35"/>
  <c r="G57" i="35"/>
  <c r="G72" i="35"/>
  <c r="G71" i="35"/>
  <c r="AQ1224" i="27"/>
  <c r="AE17" i="27" s="1"/>
  <c r="D122" i="35" s="1"/>
  <c r="AI1224" i="27"/>
  <c r="AA13" i="27" s="1"/>
  <c r="G52" i="35" l="1"/>
  <c r="G105" i="35"/>
  <c r="D110" i="35"/>
  <c r="G77" i="35"/>
  <c r="G78" i="35"/>
  <c r="G117" i="35"/>
  <c r="D121" i="35"/>
  <c r="G121" i="35" s="1"/>
  <c r="G106" i="35"/>
  <c r="G118" i="35"/>
  <c r="G62" i="35"/>
  <c r="G64" i="35" s="1"/>
  <c r="E119" i="35"/>
  <c r="G119" i="35" s="1"/>
  <c r="E107" i="35"/>
  <c r="G107" i="35" s="1"/>
  <c r="G108" i="35"/>
  <c r="G30" i="35"/>
  <c r="G29" i="35"/>
  <c r="G122" i="35"/>
  <c r="G109" i="35"/>
  <c r="G120" i="35"/>
  <c r="G110" i="35"/>
  <c r="G63" i="35" l="1"/>
  <c r="G123" i="35"/>
  <c r="G125" i="35" s="1"/>
  <c r="G111" i="35"/>
  <c r="G45" i="35"/>
  <c r="G44" i="35"/>
  <c r="G112" i="35" l="1"/>
  <c r="G127" i="35"/>
  <c r="G124" i="35"/>
  <c r="G113" i="35"/>
  <c r="G5" i="35" s="1"/>
  <c r="G131" i="35" l="1"/>
  <c r="G128" i="35"/>
  <c r="G129" i="35"/>
</calcChain>
</file>

<file path=xl/comments1.xml><?xml version="1.0" encoding="utf-8"?>
<comments xmlns="http://schemas.openxmlformats.org/spreadsheetml/2006/main">
  <authors>
    <author>Alain Daudrumez</author>
  </authors>
  <commentList>
    <comment ref="C7" authorId="0">
      <text>
        <r>
          <rPr>
            <b/>
            <sz val="9"/>
            <color indexed="81"/>
            <rFont val="Tahoma"/>
            <family val="2"/>
          </rPr>
          <t>Alain Daudrumez:</t>
        </r>
        <r>
          <rPr>
            <sz val="9"/>
            <color indexed="81"/>
            <rFont val="Tahoma"/>
            <family val="2"/>
          </rPr>
          <t xml:space="preserve">
</t>
        </r>
        <r>
          <rPr>
            <b/>
            <sz val="10"/>
            <color indexed="81"/>
            <rFont val="Tahoma"/>
            <family val="2"/>
          </rPr>
          <t>The name of the district must be entered in the sheet no. 4 "Micro-positioning Plan". It will automatically be linked here.
The name of the head of the DHMT and his contact are also linked to the sheet no. 4</t>
        </r>
      </text>
    </comment>
    <comment ref="F18" authorId="0">
      <text>
        <r>
          <rPr>
            <b/>
            <sz val="9"/>
            <color indexed="81"/>
            <rFont val="Tahoma"/>
            <family val="2"/>
          </rPr>
          <t>Alain Daudrumez:</t>
        </r>
        <r>
          <rPr>
            <sz val="9"/>
            <color indexed="81"/>
            <rFont val="Tahoma"/>
            <family val="2"/>
          </rPr>
          <t xml:space="preserve">
This cell is linked to the micro-planning template. DO NOT OVERWRITE THE FORMULA.</t>
        </r>
      </text>
    </comment>
  </commentList>
</comments>
</file>

<file path=xl/comments2.xml><?xml version="1.0" encoding="utf-8"?>
<comments xmlns="http://schemas.openxmlformats.org/spreadsheetml/2006/main">
  <authors>
    <author>Alain Daudrumez</author>
    <author>Ketty Ndhlovu</author>
  </authors>
  <commentList>
    <comment ref="G5" authorId="0">
      <text>
        <r>
          <rPr>
            <b/>
            <sz val="9"/>
            <color indexed="81"/>
            <rFont val="Tahoma"/>
            <family val="2"/>
          </rPr>
          <t>Alain Daudrumez:</t>
        </r>
        <r>
          <rPr>
            <sz val="9"/>
            <color indexed="81"/>
            <rFont val="Tahoma"/>
            <family val="2"/>
          </rPr>
          <t xml:space="preserve">
</t>
        </r>
        <r>
          <rPr>
            <b/>
            <sz val="11"/>
            <color indexed="81"/>
            <rFont val="Tahoma"/>
            <family val="2"/>
          </rPr>
          <t>Exchange rate</t>
        </r>
      </text>
    </comment>
    <comment ref="B14" authorId="1">
      <text>
        <r>
          <rPr>
            <b/>
            <sz val="9"/>
            <color indexed="81"/>
            <rFont val="Tahoma"/>
            <family val="2"/>
          </rPr>
          <t>Ketty Ndhlovu
No rental costs will be budgeted for as PMI has procred containers for all the districts they are supporting. GF has running contract with Medical stores limited for warehousing and distribution hence the campaign will ride on that for warehousing and distribution up to the last mile.</t>
        </r>
      </text>
    </comment>
    <comment ref="B21" authorId="0">
      <text>
        <r>
          <rPr>
            <b/>
            <sz val="9"/>
            <color indexed="81"/>
            <rFont val="Tahoma"/>
            <family val="2"/>
          </rPr>
          <t>Alain Daudrumez:</t>
        </r>
        <r>
          <rPr>
            <sz val="9"/>
            <color indexed="81"/>
            <rFont val="Tahoma"/>
            <family val="2"/>
          </rPr>
          <t xml:space="preserve">
</t>
        </r>
        <r>
          <rPr>
            <b/>
            <sz val="9"/>
            <color indexed="81"/>
            <rFont val="Tahoma"/>
            <family val="2"/>
          </rPr>
          <t>This training is supervised by personnel from PHO.</t>
        </r>
      </text>
    </comment>
    <comment ref="B44" authorId="0">
      <text>
        <r>
          <rPr>
            <b/>
            <sz val="9"/>
            <color indexed="81"/>
            <rFont val="Tahoma"/>
            <family val="2"/>
          </rPr>
          <t xml:space="preserve">Alain Daudrumez:
</t>
        </r>
        <r>
          <rPr>
            <b/>
            <sz val="9"/>
            <color indexed="81"/>
            <rFont val="Tahoma"/>
            <family val="2"/>
          </rPr>
          <t>All districts will monitor the following activities: 1. CBV-HH Registration Training , 2. CBV Distribution Training, 3. HH Registration &amp; 4. Doro-Door Distribution.</t>
        </r>
      </text>
    </comment>
    <comment ref="B60" authorId="1">
      <text>
        <r>
          <rPr>
            <b/>
            <sz val="9"/>
            <color indexed="81"/>
            <rFont val="Tahoma"/>
            <family val="2"/>
          </rPr>
          <t>Ketty Ndhlovu:</t>
        </r>
        <r>
          <rPr>
            <sz val="9"/>
            <color indexed="81"/>
            <rFont val="Tahoma"/>
            <family val="2"/>
          </rPr>
          <t xml:space="preserve">
There is no allocation for communcation allowance at all levels. </t>
        </r>
      </text>
    </comment>
    <comment ref="F87" authorId="0">
      <text>
        <r>
          <rPr>
            <b/>
            <sz val="9"/>
            <color indexed="81"/>
            <rFont val="Tahoma"/>
            <family val="2"/>
          </rPr>
          <t>Alain Daudrumez:</t>
        </r>
        <r>
          <rPr>
            <sz val="9"/>
            <color indexed="81"/>
            <rFont val="Tahoma"/>
            <family val="2"/>
          </rPr>
          <t xml:space="preserve">
</t>
        </r>
        <r>
          <rPr>
            <b/>
            <sz val="10"/>
            <color indexed="81"/>
            <rFont val="Tahoma"/>
            <family val="2"/>
          </rPr>
          <t>Sling Bags will not be used. Teams will carry nets on their bicycle.</t>
        </r>
      </text>
    </comment>
  </commentList>
</comments>
</file>

<file path=xl/comments3.xml><?xml version="1.0" encoding="utf-8"?>
<comments xmlns="http://schemas.openxmlformats.org/spreadsheetml/2006/main">
  <authors>
    <author>Alain Daudrumez</author>
    <author/>
    <author>Kathryn Malhotra</author>
  </authors>
  <commentList>
    <comment ref="E10" authorId="0">
      <text>
        <r>
          <rPr>
            <b/>
            <sz val="9"/>
            <color rgb="FF000000"/>
            <rFont val="Tahoma"/>
            <family val="2"/>
          </rPr>
          <t>Alain Daudrumez:</t>
        </r>
        <r>
          <rPr>
            <sz val="9"/>
            <color rgb="FF000000"/>
            <rFont val="Tahoma"/>
            <family val="2"/>
          </rPr>
          <t xml:space="preserve">
</t>
        </r>
        <r>
          <rPr>
            <b/>
            <sz val="11"/>
            <color rgb="FF000000"/>
            <rFont val="Tahoma"/>
            <family val="2"/>
          </rPr>
          <t>Enter the name of the district</t>
        </r>
      </text>
    </comment>
    <comment ref="E11" authorId="0">
      <text>
        <r>
          <rPr>
            <b/>
            <sz val="9"/>
            <color rgb="FF000000"/>
            <rFont val="Tahoma"/>
            <family val="2"/>
          </rPr>
          <t>Alain Daudrumez:</t>
        </r>
        <r>
          <rPr>
            <sz val="9"/>
            <color rgb="FF000000"/>
            <rFont val="Tahoma"/>
            <family val="2"/>
          </rPr>
          <t xml:space="preserve">
</t>
        </r>
        <r>
          <rPr>
            <b/>
            <sz val="11"/>
            <color rgb="FF000000"/>
            <rFont val="Tahoma"/>
            <family val="2"/>
          </rPr>
          <t>Enter the total population of the district according to the CSO.</t>
        </r>
      </text>
    </comment>
    <comment ref="E12" authorId="0">
      <text>
        <r>
          <rPr>
            <b/>
            <sz val="9"/>
            <color rgb="FF000000"/>
            <rFont val="Tahoma"/>
            <family val="2"/>
          </rPr>
          <t>Alain Daudrumez:</t>
        </r>
        <r>
          <rPr>
            <sz val="9"/>
            <color rgb="FF000000"/>
            <rFont val="Tahoma"/>
            <family val="2"/>
          </rPr>
          <t xml:space="preserve">
</t>
        </r>
        <r>
          <rPr>
            <b/>
            <sz val="11"/>
            <color rgb="FF000000"/>
            <rFont val="Tahoma"/>
            <family val="2"/>
          </rPr>
          <t>Enter the total population of the district according to the HEAD COUNT.</t>
        </r>
      </text>
    </comment>
    <comment ref="E13" authorId="0">
      <text>
        <r>
          <rPr>
            <b/>
            <sz val="9"/>
            <color rgb="FF000000"/>
            <rFont val="Tahoma"/>
            <family val="2"/>
          </rPr>
          <t>Alain Daudrumez:</t>
        </r>
        <r>
          <rPr>
            <sz val="9"/>
            <color rgb="FF000000"/>
            <rFont val="Tahoma"/>
            <family val="2"/>
          </rPr>
          <t xml:space="preserve">
</t>
        </r>
        <r>
          <rPr>
            <b/>
            <sz val="11"/>
            <color rgb="FF000000"/>
            <rFont val="Tahoma"/>
            <family val="2"/>
          </rPr>
          <t>Enter the total number of Health Facilities (HFs) in the district.</t>
        </r>
      </text>
    </comment>
    <comment ref="B23" authorId="0">
      <text>
        <r>
          <rPr>
            <b/>
            <sz val="9"/>
            <color rgb="FF000000"/>
            <rFont val="Tahoma"/>
            <family val="2"/>
          </rPr>
          <t>Alain Daudrumez:</t>
        </r>
        <r>
          <rPr>
            <sz val="9"/>
            <color rgb="FF000000"/>
            <rFont val="Tahoma"/>
            <family val="2"/>
          </rPr>
          <t xml:space="preserve">
</t>
        </r>
        <r>
          <rPr>
            <b/>
            <u/>
            <sz val="12"/>
            <color rgb="FF000000"/>
            <rFont val="Tahoma"/>
            <family val="2"/>
          </rPr>
          <t>IMPORTANT</t>
        </r>
        <r>
          <rPr>
            <b/>
            <sz val="12"/>
            <color rgb="FF000000"/>
            <rFont val="Tahoma"/>
            <family val="2"/>
          </rPr>
          <t>:</t>
        </r>
        <r>
          <rPr>
            <b/>
            <sz val="10"/>
            <color rgb="FF000000"/>
            <rFont val="Tahoma"/>
            <family val="2"/>
          </rPr>
          <t xml:space="preserve"> 
</t>
        </r>
        <r>
          <rPr>
            <b/>
            <sz val="10"/>
            <color rgb="FF000000"/>
            <rFont val="Tahoma"/>
            <family val="2"/>
          </rPr>
          <t xml:space="preserve">DO NOT ENTER ANYTHING IN THIS COLUMN.
</t>
        </r>
        <r>
          <rPr>
            <b/>
            <sz val="10"/>
            <color rgb="FF000000"/>
            <rFont val="Tahoma"/>
            <family val="2"/>
          </rPr>
          <t>The sequential number is generated automatically when the name of the HF is entered in column C.</t>
        </r>
      </text>
    </comment>
    <comment ref="C23" authorId="0">
      <text>
        <r>
          <rPr>
            <b/>
            <sz val="9"/>
            <color rgb="FF000000"/>
            <rFont val="Tahoma"/>
            <family val="2"/>
          </rPr>
          <t>Alain Daudrumez:</t>
        </r>
        <r>
          <rPr>
            <sz val="9"/>
            <color rgb="FF000000"/>
            <rFont val="Tahoma"/>
            <family val="2"/>
          </rPr>
          <t xml:space="preserve">
</t>
        </r>
        <r>
          <rPr>
            <b/>
            <sz val="10"/>
            <color rgb="FF000000"/>
            <rFont val="Tahoma"/>
            <family val="2"/>
          </rPr>
          <t>In this column, list all the Health Facilities (and the Community Hubs in each HFCA if needed) as per your mapping exercise. Give the HF a name.</t>
        </r>
      </text>
    </comment>
    <comment ref="D23" authorId="0">
      <text>
        <r>
          <rPr>
            <b/>
            <sz val="9"/>
            <color indexed="81"/>
            <rFont val="Tahoma"/>
            <family val="2"/>
          </rPr>
          <t>Alain Daudrumez:</t>
        </r>
        <r>
          <rPr>
            <sz val="9"/>
            <color indexed="81"/>
            <rFont val="Tahoma"/>
            <family val="2"/>
          </rPr>
          <t xml:space="preserve">
</t>
        </r>
        <r>
          <rPr>
            <b/>
            <sz val="10"/>
            <color indexed="81"/>
            <rFont val="Tahoma"/>
            <family val="2"/>
          </rPr>
          <t>Enter the name of the Zone where the HF or CH (Community Hub) is located.</t>
        </r>
      </text>
    </comment>
    <comment ref="E23" authorId="0">
      <text>
        <r>
          <rPr>
            <b/>
            <sz val="12"/>
            <color indexed="81"/>
            <rFont val="Calibri"/>
            <family val="2"/>
            <scheme val="minor"/>
          </rPr>
          <t xml:space="preserve">Give a sequential number for all the villages in the district.
</t>
        </r>
      </text>
    </comment>
    <comment ref="F23" authorId="0">
      <text>
        <r>
          <rPr>
            <b/>
            <sz val="9"/>
            <color rgb="FF000000"/>
            <rFont val="Tahoma"/>
            <family val="2"/>
          </rPr>
          <t>Alain Daudrumez:</t>
        </r>
        <r>
          <rPr>
            <sz val="9"/>
            <color rgb="FF000000"/>
            <rFont val="Tahoma"/>
            <family val="2"/>
          </rPr>
          <t xml:space="preserve">
</t>
        </r>
        <r>
          <rPr>
            <b/>
            <sz val="10"/>
            <color rgb="FF000000"/>
            <rFont val="Tahoma"/>
            <family val="2"/>
          </rPr>
          <t xml:space="preserve">List the villages that will be served either directly from the HF, or from the Community Hub. 
</t>
        </r>
        <r>
          <rPr>
            <b/>
            <u/>
            <sz val="10"/>
            <color rgb="FF000000"/>
            <rFont val="Tahoma"/>
            <family val="2"/>
          </rPr>
          <t>IMPORTANT: The first village in the list must be the one where the HF (or the Community Hub) is located.</t>
        </r>
      </text>
    </comment>
    <comment ref="H23" authorId="1">
      <text>
        <r>
          <rPr>
            <sz val="14"/>
            <color indexed="8"/>
            <rFont val="Calibri"/>
            <family val="2"/>
            <scheme val="minor"/>
          </rPr>
          <t>Enter the population size of the villages.</t>
        </r>
      </text>
    </comment>
    <comment ref="I23" authorId="2">
      <text>
        <r>
          <rPr>
            <b/>
            <sz val="9"/>
            <color rgb="FF000000"/>
            <rFont val="Tahoma"/>
            <family val="2"/>
          </rPr>
          <t xml:space="preserve">Kathryn Malhotra:
</t>
        </r>
        <r>
          <rPr>
            <b/>
            <sz val="9"/>
            <color rgb="FF000000"/>
            <rFont val="Tahoma"/>
            <family val="2"/>
          </rPr>
          <t>This will self-calculate based on avg HH size and population</t>
        </r>
      </text>
    </comment>
    <comment ref="O23" authorId="0">
      <text>
        <r>
          <rPr>
            <b/>
            <sz val="10"/>
            <color rgb="FF000000"/>
            <rFont val="Tahoma"/>
            <family val="2"/>
          </rPr>
          <t>The number of ITNs required for each village is calculated automatically</t>
        </r>
      </text>
    </comment>
    <comment ref="P23" authorId="0">
      <text>
        <r>
          <rPr>
            <b/>
            <sz val="9"/>
            <color indexed="81"/>
            <rFont val="Tahoma"/>
            <family val="2"/>
          </rPr>
          <t>The number of bales is calculated automatically</t>
        </r>
      </text>
    </comment>
    <comment ref="T23" authorId="0">
      <text>
        <r>
          <rPr>
            <b/>
            <sz val="10"/>
            <color rgb="FF000000"/>
            <rFont val="Tahoma"/>
            <family val="2"/>
          </rPr>
          <t>Please enter the distance in kilometers between the HF (or Community Hub) and each of the villages.</t>
        </r>
      </text>
    </comment>
    <comment ref="U23" authorId="0">
      <text>
        <r>
          <rPr>
            <b/>
            <sz val="10"/>
            <color rgb="FF000000"/>
            <rFont val="Tahoma"/>
            <family val="2"/>
          </rPr>
          <t>This should be answered in Yes or No. If Yes, then please put a note in the cell to give briefly the reason why the village is hard to reach.</t>
        </r>
      </text>
    </comment>
    <comment ref="Y23" authorId="0">
      <text>
        <r>
          <rPr>
            <b/>
            <sz val="12"/>
            <color rgb="FF000000"/>
            <rFont val="Tahoma"/>
            <family val="2"/>
          </rPr>
          <t>Enter the distance in Kilometers between the district store and the HF or CH.</t>
        </r>
      </text>
    </comment>
    <comment ref="F2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2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3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3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3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4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4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5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5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5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6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6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6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8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8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9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9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9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0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0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0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1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1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2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2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2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3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4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4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5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5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6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6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6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7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7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7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8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28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9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0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0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1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1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1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2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2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3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3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3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4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4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4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6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6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7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7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7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8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8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8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9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39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0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0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0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1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2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2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43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3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4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4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4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5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5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5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46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6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7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8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8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9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9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49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0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0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1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1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1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2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2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2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4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4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5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5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5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6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6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6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7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7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8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8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58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9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0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0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1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1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2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2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2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3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3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3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4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4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5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6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6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7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7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7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8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8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9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9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69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0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0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0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2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2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3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3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3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4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4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4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5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5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6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6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6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7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8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8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9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79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0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0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0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1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1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1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82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2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3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4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4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5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5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5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86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6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7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7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7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8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8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88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0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0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1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1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1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2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2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2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3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3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3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4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4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5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6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6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7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7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7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8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8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9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9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99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0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0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0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2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2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3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3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3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4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4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4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5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5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6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6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6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7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8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8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9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9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0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0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0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1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1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1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12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2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38"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4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4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5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5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5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164"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64"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74"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76"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76"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86"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88"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88"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200"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00"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210"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212" authorId="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12" authorId="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222" authorId="2">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List>
</comments>
</file>

<file path=xl/comments4.xml><?xml version="1.0" encoding="utf-8"?>
<comments xmlns="http://schemas.openxmlformats.org/spreadsheetml/2006/main">
  <authors>
    <author>Alain Daudrumez</author>
  </authors>
  <commentList>
    <comment ref="G5" authorId="0">
      <text>
        <r>
          <rPr>
            <b/>
            <sz val="9"/>
            <color indexed="81"/>
            <rFont val="Tahoma"/>
            <family val="2"/>
          </rPr>
          <t xml:space="preserve">Cost per net </t>
        </r>
      </text>
    </comment>
  </commentList>
</comments>
</file>

<file path=xl/sharedStrings.xml><?xml version="1.0" encoding="utf-8"?>
<sst xmlns="http://schemas.openxmlformats.org/spreadsheetml/2006/main" count="528" uniqueCount="313">
  <si>
    <t>Baseline information</t>
  </si>
  <si>
    <t>Name of District:</t>
  </si>
  <si>
    <t>Population</t>
  </si>
  <si>
    <t>Training</t>
  </si>
  <si>
    <t>Name of District</t>
  </si>
  <si>
    <t>Number of LLINs per bale</t>
  </si>
  <si>
    <t>Unit</t>
  </si>
  <si>
    <t>No</t>
  </si>
  <si>
    <t># of ITNs</t>
  </si>
  <si>
    <t>Number of Households</t>
  </si>
  <si>
    <t>Average HH size for the district</t>
  </si>
  <si>
    <t>Village #</t>
  </si>
  <si>
    <t>Village Name</t>
  </si>
  <si>
    <t>Comments</t>
  </si>
  <si>
    <t># of Bales</t>
  </si>
  <si>
    <t># of Households</t>
  </si>
  <si>
    <t xml:space="preserve">Total population </t>
  </si>
  <si>
    <t>Cost of Photocopy printing per page</t>
  </si>
  <si>
    <t>Communication allowance for District supervisors (per day)</t>
  </si>
  <si>
    <t>Cost of UC level meeting/training packeg per participant for training</t>
  </si>
  <si>
    <t>Cost of printing of training manual</t>
  </si>
  <si>
    <t>Cost of training materials per training</t>
  </si>
  <si>
    <t>SBCC</t>
  </si>
  <si>
    <t>Number and cost of banners</t>
  </si>
  <si>
    <t>Volunteer SBCC guide</t>
  </si>
  <si>
    <t>Cost of posters</t>
  </si>
  <si>
    <t>Community advocacy workshop</t>
  </si>
  <si>
    <t>Visibility material</t>
  </si>
  <si>
    <t>DP  Banner</t>
  </si>
  <si>
    <t>launch and district banner</t>
  </si>
  <si>
    <t>Cost of banners</t>
  </si>
  <si>
    <t>District launch banner</t>
  </si>
  <si>
    <t>Volunteer SBCC guide (1 per DP, color and laminated)</t>
  </si>
  <si>
    <t>Total villages</t>
  </si>
  <si>
    <t>District Profile</t>
  </si>
  <si>
    <t>Sub-total</t>
  </si>
  <si>
    <t>Number of faciliators for Training of UC supervisors</t>
  </si>
  <si>
    <t>Cost of District level meeting/training package per participant for training</t>
  </si>
  <si>
    <t>Number of photocopies required per volunteer for training purposes</t>
  </si>
  <si>
    <t>This is different to the campaign budget which says 3PKR / page</t>
  </si>
  <si>
    <t>Number of Influential people (community advocates) per UC</t>
  </si>
  <si>
    <t>Ministry of Health</t>
  </si>
  <si>
    <t>Total Villages</t>
  </si>
  <si>
    <t xml:space="preserve">Number of district supervisors for distribution </t>
  </si>
  <si>
    <t>Number of CBVs</t>
  </si>
  <si>
    <t># of CBVs</t>
  </si>
  <si>
    <t>Hard to reach area (Y/N)</t>
  </si>
  <si>
    <t>Capacity (# of bales) per transport mode</t>
  </si>
  <si>
    <t xml:space="preserve">Number of trips needed </t>
  </si>
  <si>
    <t>Logistics Plan</t>
  </si>
  <si>
    <t>Micro logisticcs (from district store to HFs)</t>
  </si>
  <si>
    <t>Last mile logistics (from HFs to D2D)</t>
  </si>
  <si>
    <t>Number of CBV/CHW per D2D team</t>
  </si>
  <si>
    <t xml:space="preserve"># of ITNs per village, and total for the DP </t>
  </si>
  <si>
    <t># of bales of ITNs</t>
  </si>
  <si>
    <t># of days</t>
  </si>
  <si>
    <t># of nets per team per day</t>
  </si>
  <si>
    <t># of D2D teams</t>
  </si>
  <si>
    <t># of Supervisors</t>
  </si>
  <si>
    <t># of HH registers</t>
  </si>
  <si>
    <t># of distribution tally sheets</t>
  </si>
  <si>
    <t># of bales to be distributed per village / day</t>
  </si>
  <si>
    <t>Lead District Staff Name/Contact #</t>
  </si>
  <si>
    <t xml:space="preserve"> Campaign data</t>
  </si>
  <si>
    <t>n/a</t>
  </si>
  <si>
    <t>Number of mop-up days</t>
  </si>
  <si>
    <t>Number of trips needed per day</t>
  </si>
  <si>
    <t>Quantity</t>
  </si>
  <si>
    <t>Distribution Allowances for Community Health Workers</t>
  </si>
  <si>
    <t>Transport Allowances for Community Health Workers</t>
  </si>
  <si>
    <t>Affiches</t>
  </si>
  <si>
    <t>Items</t>
  </si>
  <si>
    <t xml:space="preserve">Number of days (mop up) of the household registration </t>
  </si>
  <si>
    <t>Number of LLINs per household (1 LLIN for 2, rounding down)</t>
  </si>
  <si>
    <t>Communication (airtime)</t>
  </si>
  <si>
    <t>Pen (box of 50)</t>
  </si>
  <si>
    <t>Face mask</t>
  </si>
  <si>
    <t>Sling bag (for distribution CBVs)</t>
  </si>
  <si>
    <t>Gloves (pair)</t>
  </si>
  <si>
    <t>Soap (bar)</t>
  </si>
  <si>
    <t>Distribution tallysheet (cost of printing?)</t>
  </si>
  <si>
    <t>HH register (cost of printing?)</t>
  </si>
  <si>
    <t>Scissors</t>
  </si>
  <si>
    <t xml:space="preserve"> # of D2D teams</t>
  </si>
  <si>
    <t xml:space="preserve"> # of D2D teams (rounded up)</t>
  </si>
  <si>
    <t xml:space="preserve"># of CBVs  </t>
  </si>
  <si>
    <t>Number of HF supervisors for distribution (ie: number of D2D teams per supervisor)</t>
  </si>
  <si>
    <t>Number of days for the distribution</t>
  </si>
  <si>
    <t xml:space="preserve">Number of days for the household registration </t>
  </si>
  <si>
    <t>Number of D2D teams</t>
  </si>
  <si>
    <t>Number of supervisors</t>
  </si>
  <si>
    <t>Sling bags</t>
  </si>
  <si>
    <t>Face masks</t>
  </si>
  <si>
    <t>Pens</t>
  </si>
  <si>
    <t>HH Registers</t>
  </si>
  <si>
    <t>Distribution Tallysheets</t>
  </si>
  <si>
    <t>Budget items / activities</t>
  </si>
  <si>
    <t>Unit cost</t>
  </si>
  <si>
    <t>Nº of days / months</t>
  </si>
  <si>
    <t>Total cost</t>
  </si>
  <si>
    <t>SubTotal</t>
  </si>
  <si>
    <t>Cost per ITN (ZMW)</t>
  </si>
  <si>
    <t>Cost per ITN (USD)</t>
  </si>
  <si>
    <t>Materials</t>
  </si>
  <si>
    <t xml:space="preserve">7.  </t>
  </si>
  <si>
    <t xml:space="preserve">9.  </t>
  </si>
  <si>
    <t xml:space="preserve">10.  </t>
  </si>
  <si>
    <t xml:space="preserve">11.  </t>
  </si>
  <si>
    <t>Supervision from district level</t>
  </si>
  <si>
    <t>SBCC Tools and Materials</t>
  </si>
  <si>
    <t>Dépliants (4 par colline, soit 11 652)</t>
  </si>
  <si>
    <t>Auto-collants sur panneau (8 autocollants)</t>
  </si>
  <si>
    <t>T-shirts pour les Agents communautaires (34821)</t>
  </si>
  <si>
    <t>T-shirts pour les Officiels (1 229)</t>
  </si>
  <si>
    <t>Casquettes pour les  pour les Agents communautaires (34821)</t>
  </si>
  <si>
    <t>Casquettes pour les officiels</t>
  </si>
  <si>
    <t>Scotch pour coller les affiches (129)</t>
  </si>
  <si>
    <t>Banderolles (87)</t>
  </si>
  <si>
    <t>Parapluies pour les Agents Communautaires (34821)</t>
  </si>
  <si>
    <t>Flyers pour les villes (100,000)</t>
  </si>
  <si>
    <t>Autocollants sur les véhicules (844 pour dénombrement; 844 pour distribution)</t>
  </si>
  <si>
    <t>HHR Tools and Materials</t>
  </si>
  <si>
    <t>Distribution Tools and Materials</t>
  </si>
  <si>
    <t>Grand Total (ZMW)</t>
  </si>
  <si>
    <t>Grand Total (USD)</t>
  </si>
  <si>
    <t xml:space="preserve"> ITN transport</t>
  </si>
  <si>
    <t>Cost per bale from District store to HFs/DHs</t>
  </si>
  <si>
    <t>Cost of reverse logistics from HFs/DHs to District stores</t>
  </si>
  <si>
    <t>Cost per bale from HFs/DHs to HHs (last mile)</t>
  </si>
  <si>
    <t>Cost (USD)</t>
  </si>
  <si>
    <t>Handling (loading / off-loading) per bale</t>
  </si>
  <si>
    <t xml:space="preserve"> ITN storage</t>
  </si>
  <si>
    <t>Rental of district store (per month)</t>
  </si>
  <si>
    <t>Payment store keeper (per month)</t>
  </si>
  <si>
    <t>Security for district store (cost per guard per month)</t>
  </si>
  <si>
    <t>Strenghthening of security in district store (minor repairs, padlocks, etc)</t>
  </si>
  <si>
    <t xml:space="preserve"> Communication</t>
  </si>
  <si>
    <t>Communication allowance for CBV (per day)</t>
  </si>
  <si>
    <t>Waybills</t>
  </si>
  <si>
    <t>Warehouse stocksheets</t>
  </si>
  <si>
    <t>Inventory forms</t>
  </si>
  <si>
    <t xml:space="preserve">HH Registers </t>
  </si>
  <si>
    <t>Daily HHR summary forms</t>
  </si>
  <si>
    <t>HF/CH HHR compilation forms</t>
  </si>
  <si>
    <t xml:space="preserve">Household Registration and D2D Distribution                                                                                                            </t>
  </si>
  <si>
    <t># of HHR Team Job Aids</t>
  </si>
  <si>
    <t># of D2D Team Job Aids</t>
  </si>
  <si>
    <t># of Daily HHR summary forms</t>
  </si>
  <si>
    <t># of Daily D2D distribution summary forms</t>
  </si>
  <si>
    <t xml:space="preserve"> # of D2D distribution compilation forms</t>
  </si>
  <si>
    <t>Tools and Materials required for the district</t>
  </si>
  <si>
    <t>HHR Team Job Aids</t>
  </si>
  <si>
    <t>Daily HHR Summary Forms</t>
  </si>
  <si>
    <t>HHR Compilation Forms</t>
  </si>
  <si>
    <t>Pens (for distribution)</t>
  </si>
  <si>
    <t>D2D Team Job Aids</t>
  </si>
  <si>
    <t>Daily D2D Distribution forms</t>
  </si>
  <si>
    <t>Distribution compilation forms</t>
  </si>
  <si>
    <t>Number of CBVs per Registration Team</t>
  </si>
  <si>
    <t>Number of households to be visited by HHR Team per day</t>
  </si>
  <si>
    <t xml:space="preserve">Number of HHR Teams per HF/DH Supervisor </t>
  </si>
  <si>
    <t>Number of Teams per HF/DH Supervisor</t>
  </si>
  <si>
    <t>Number of HH to be served per day per D2D team</t>
  </si>
  <si>
    <t xml:space="preserve">Number of personnel (CBVs?) to manage each HF/CH  </t>
  </si>
  <si>
    <t>Face masks (for HHR)</t>
  </si>
  <si>
    <t>Pens (for HHR)</t>
  </si>
  <si>
    <t>Face masks (for distribution)</t>
  </si>
  <si>
    <r>
      <t xml:space="preserve">Transport mode from district store to HF  (Truck/Pickup/Other) + </t>
    </r>
    <r>
      <rPr>
        <b/>
        <sz val="11"/>
        <color rgb="FF0000FF"/>
        <rFont val="Calibri"/>
        <family val="2"/>
      </rPr>
      <t>Give rental cost / day</t>
    </r>
  </si>
  <si>
    <t># of pens (HHR + D2D)</t>
  </si>
  <si>
    <t># of masks (HHR + D2D)</t>
  </si>
  <si>
    <t>Daily distribution summary forms</t>
  </si>
  <si>
    <t>HF/CH distribution compilation forms</t>
  </si>
  <si>
    <t xml:space="preserve">Distribution tallysheets </t>
  </si>
  <si>
    <t>Human resources</t>
  </si>
  <si>
    <t>Zone</t>
  </si>
  <si>
    <t>Transport refund</t>
  </si>
  <si>
    <t>Stationery</t>
  </si>
  <si>
    <t>Venue hire</t>
  </si>
  <si>
    <t>Tea break x 2</t>
  </si>
  <si>
    <t>DSA for HF staff</t>
  </si>
  <si>
    <t>Lunch facilitators</t>
  </si>
  <si>
    <t>Lunch</t>
  </si>
  <si>
    <t>DSA driver</t>
  </si>
  <si>
    <t>DSA DMO</t>
  </si>
  <si>
    <t>Household Registration (HHR)</t>
  </si>
  <si>
    <t xml:space="preserve">ITN Distribution </t>
  </si>
  <si>
    <t xml:space="preserve">8.  </t>
  </si>
  <si>
    <t>Cost of fuel (per liter)</t>
  </si>
  <si>
    <t>Number of District Supervisors for HHR</t>
  </si>
  <si>
    <t>Number of days for HF supervision</t>
  </si>
  <si>
    <t>Number of days for the training</t>
  </si>
  <si>
    <t>Number of venues (per district)</t>
  </si>
  <si>
    <t>Number of facilitators (per district)</t>
  </si>
  <si>
    <t>Number of stationary (per participant)</t>
  </si>
  <si>
    <t xml:space="preserve"> Stationery</t>
  </si>
  <si>
    <t>Supervision from Health Facility level (see # 13)</t>
  </si>
  <si>
    <t>Training of Health Facility catchment area Supervisors</t>
  </si>
  <si>
    <t>Training of CBVs for HH Registration  (in the Health Facilities)</t>
  </si>
  <si>
    <r>
      <t xml:space="preserve">Training of CBVs - Distribution (D2D Distribution teams) - </t>
    </r>
    <r>
      <rPr>
        <b/>
        <i/>
        <sz val="12"/>
        <color rgb="FFFF0000"/>
        <rFont val="Calibri"/>
        <family val="2"/>
        <scheme val="minor"/>
      </rPr>
      <t xml:space="preserve">in the Health Facilities </t>
    </r>
  </si>
  <si>
    <t xml:space="preserve"> HHR Allowances for Community Health Workers</t>
  </si>
  <si>
    <t xml:space="preserve"> Distribution Allowances for Community Health Workers</t>
  </si>
  <si>
    <t xml:space="preserve">Transport allowance for CHWs for HH Regitration and ITN D2D Distribution </t>
  </si>
  <si>
    <t>Lunch allowance for data entry officer</t>
  </si>
  <si>
    <t>Number of data entry officers (per district)</t>
  </si>
  <si>
    <t>Number of days for HHR data entry</t>
  </si>
  <si>
    <t>Number of days for D2D distribution data entry</t>
  </si>
  <si>
    <t xml:space="preserve"> Lunch Allowance for DHIO (District health Information Officer - Data entry)</t>
  </si>
  <si>
    <t>Lunch Allowance Data entry officers for HH Registration and D2D Distribution</t>
  </si>
  <si>
    <t xml:space="preserve"> # of HHR compilation forms             (Form B)</t>
  </si>
  <si>
    <t># of hand sanitizers (bottles of 100ml)</t>
  </si>
  <si>
    <t xml:space="preserve"> Venue hire</t>
  </si>
  <si>
    <t xml:space="preserve"> Tea break x 2</t>
  </si>
  <si>
    <t xml:space="preserve"> DSA for HF staff</t>
  </si>
  <si>
    <t xml:space="preserve"> Transport refund</t>
  </si>
  <si>
    <t xml:space="preserve"> Lunch facilitators</t>
  </si>
  <si>
    <t xml:space="preserve"> Lunch</t>
  </si>
  <si>
    <t xml:space="preserve"> Lunch facilitator</t>
  </si>
  <si>
    <t># of Health Facillities (HFs) in the District</t>
  </si>
  <si>
    <t>Number of participants (one per HF)</t>
  </si>
  <si>
    <t>Number of days for DSA</t>
  </si>
  <si>
    <t>Number of days for training</t>
  </si>
  <si>
    <t>Number of facilitators (per HF)</t>
  </si>
  <si>
    <t>Number of stationaly (ream of paper per HF)</t>
  </si>
  <si>
    <t>Stationery (ream of paper)</t>
  </si>
  <si>
    <t>Supervision of HH Registration and D2D distribution from Health Facility level</t>
  </si>
  <si>
    <t xml:space="preserve"> Health Center staff per diem (2 per health facility)</t>
  </si>
  <si>
    <t xml:space="preserve"> Fuel for Health Centre staff</t>
  </si>
  <si>
    <t>Number of Health Center staff (ie: supervisors) per HF</t>
  </si>
  <si>
    <t xml:space="preserve"> Stationery (1 ream of paper per Health Facility)</t>
  </si>
  <si>
    <t xml:space="preserve"> Tools - Materials and Equipment</t>
  </si>
  <si>
    <t xml:space="preserve"> Transport Allowances for Community Health Workers</t>
  </si>
  <si>
    <t>Registration Allowances for Community Health Workers</t>
  </si>
  <si>
    <t>Registration Tools and Materials</t>
  </si>
  <si>
    <t>Number of pens per CBV</t>
  </si>
  <si>
    <t>Number of CBV job aid</t>
  </si>
  <si>
    <t>D2D Distribution Tools and Materials</t>
  </si>
  <si>
    <t>Number of HHR compilation forms (Form B) per HF</t>
  </si>
  <si>
    <t>Number of hand sanitizer (bottle of 100ml) per CBV</t>
  </si>
  <si>
    <t>Box of chalk (12 pces)</t>
  </si>
  <si>
    <t>Number of D2D distribuiton Compilation Forms (per HF)</t>
  </si>
  <si>
    <t>Number of Distribution Tallysheets per D2D team (per day)</t>
  </si>
  <si>
    <t>Number of face masks per CBV (per day)</t>
  </si>
  <si>
    <t>Health Center staff (lunch allowance)</t>
  </si>
  <si>
    <t>Number of DMOs (per district)</t>
  </si>
  <si>
    <t>Number of drivers (per district)</t>
  </si>
  <si>
    <t>Number of days for monitoring (for DMOs and drivers)</t>
  </si>
  <si>
    <t>Number of days for fuel</t>
  </si>
  <si>
    <t xml:space="preserve">Training session </t>
  </si>
  <si>
    <t>Number of drivers for district supervisors for distribution</t>
  </si>
  <si>
    <t>Number of drivers for district supervisors for HHR</t>
  </si>
  <si>
    <t>Supervision of HHR and Distribution (trainings and implementation) by District Supervisors</t>
  </si>
  <si>
    <t xml:space="preserve"> Fuel for district supervisors</t>
  </si>
  <si>
    <t xml:space="preserve">Number of liters of fuel per day per HF (for HF Supervisors) </t>
  </si>
  <si>
    <t xml:space="preserve"> District supervisors DSA</t>
  </si>
  <si>
    <t xml:space="preserve"> Drivers DSA</t>
  </si>
  <si>
    <t>Number of liters of fuel per day for District Supervisors</t>
  </si>
  <si>
    <t>Supervision from district (DHO) level  -&gt; See item/activity # 12</t>
  </si>
  <si>
    <t>Number of Daily HHR Summary Forms (per supervisor)</t>
  </si>
  <si>
    <t>Number of HH Registers per CBV</t>
  </si>
  <si>
    <t>Number of Daily D2D distribution Summary Forms (per supervisor)</t>
  </si>
  <si>
    <t>Daily summary forms for HHR (Form B)</t>
  </si>
  <si>
    <t>HHR compilation forms</t>
  </si>
  <si>
    <t># of chalk boxes (box of 12)</t>
  </si>
  <si>
    <t>Chalk (boxes)</t>
  </si>
  <si>
    <t>Sanitizers (bottle 100ml)</t>
  </si>
  <si>
    <t>CBV Job aids</t>
  </si>
  <si>
    <t>Chalk to mark HHs (box of 12)</t>
  </si>
  <si>
    <t>CBV Job Aids (for HHR and D2D distribution)</t>
  </si>
  <si>
    <t>Daily summary forms for D2D distribution</t>
  </si>
  <si>
    <t>Micro-positioning Plan</t>
  </si>
  <si>
    <t>Total HFs / CHs (ie: pre-positioning sites)</t>
  </si>
  <si>
    <t>Health Facility (HF) / Community Hub (CH)</t>
  </si>
  <si>
    <r>
      <t xml:space="preserve">* Always enter data in the </t>
    </r>
    <r>
      <rPr>
        <b/>
        <sz val="16"/>
        <color rgb="FFFFFF00"/>
        <rFont val="Arial"/>
        <family val="2"/>
      </rPr>
      <t>YELLOW</t>
    </r>
    <r>
      <rPr>
        <b/>
        <sz val="16"/>
        <color rgb="FFFF0000"/>
        <rFont val="Arial"/>
        <family val="2"/>
      </rPr>
      <t xml:space="preserve"> cells ONLY !</t>
    </r>
  </si>
  <si>
    <r>
      <t xml:space="preserve">* NEVER enter anything in the other cells, in particular in the </t>
    </r>
    <r>
      <rPr>
        <b/>
        <sz val="16"/>
        <color rgb="FF00B0F0"/>
        <rFont val="Arial"/>
        <family val="2"/>
      </rPr>
      <t>BLUE</t>
    </r>
    <r>
      <rPr>
        <b/>
        <sz val="16"/>
        <color rgb="FFFF0000"/>
        <rFont val="Arial"/>
        <family val="2"/>
      </rPr>
      <t xml:space="preserve"> cells, as they contain FORMULAS !!</t>
    </r>
  </si>
  <si>
    <t>* NEVER DELETE or ADD rows or columns, or anything else !</t>
  </si>
  <si>
    <r>
      <t xml:space="preserve">* In other words, do not touch anything, except to enter data in the </t>
    </r>
    <r>
      <rPr>
        <b/>
        <sz val="16"/>
        <color rgb="FFFFFF00"/>
        <rFont val="Arial"/>
        <family val="2"/>
      </rPr>
      <t>YELLOW</t>
    </r>
    <r>
      <rPr>
        <b/>
        <sz val="16"/>
        <color rgb="FFFF0000"/>
        <rFont val="Arial"/>
        <family val="2"/>
      </rPr>
      <t xml:space="preserve"> cells !</t>
    </r>
  </si>
  <si>
    <t>Thank you…</t>
  </si>
  <si>
    <t>Total population (CSO)</t>
  </si>
  <si>
    <t>Total population (Head count)</t>
  </si>
  <si>
    <t>Name and contact of Head of DHMT</t>
  </si>
  <si>
    <t>Distance from HF (or CH) to village (kms)</t>
  </si>
  <si>
    <t>Access/transport mode from HF (or CH) to village  (Truck/Boat/Other)</t>
  </si>
  <si>
    <t>Distance (kms) from district store to HF (or CH)</t>
  </si>
  <si>
    <t># of bales to be distributed per CBV / day</t>
  </si>
  <si>
    <t>Capacity         (# of bales) per transport mode</t>
  </si>
  <si>
    <t xml:space="preserve">Baseline information for the ITN mass distribution campaign </t>
  </si>
  <si>
    <r>
      <t xml:space="preserve">Number of days for training supervisors  </t>
    </r>
    <r>
      <rPr>
        <i/>
        <sz val="12"/>
        <rFont val="Arial"/>
        <family val="2"/>
      </rPr>
      <t>Which supervisors??</t>
    </r>
  </si>
  <si>
    <t xml:space="preserve">Unit Costs for district activities - ITN mass distribution campaign </t>
  </si>
  <si>
    <t>Cost (xxx)</t>
  </si>
  <si>
    <t>National Malaria Control Program (NMCP)</t>
  </si>
  <si>
    <t xml:space="preserve">ITN Mass Distribution Campaign </t>
  </si>
  <si>
    <t>District Logistics, HHR and Distribution Budget - ITN Mass Distribution Campaign</t>
  </si>
  <si>
    <t xml:space="preserve">1.  </t>
  </si>
  <si>
    <t xml:space="preserve">2.  </t>
  </si>
  <si>
    <t xml:space="preserve">3.  </t>
  </si>
  <si>
    <t xml:space="preserve">4.  </t>
  </si>
  <si>
    <t xml:space="preserve">5.  </t>
  </si>
  <si>
    <t xml:space="preserve">6.  </t>
  </si>
  <si>
    <t>1.  Training of Health Facility catchment area Supervisors</t>
  </si>
  <si>
    <t>2.  Training of CBVs for HH Registration</t>
  </si>
  <si>
    <t>3.  Training of CBVs for D2D distribution</t>
  </si>
  <si>
    <t xml:space="preserve"> 4.   DHO monitoring visits</t>
  </si>
  <si>
    <t xml:space="preserve"> 5.   Supervision of HHR and D2D distribution from Health Facility level</t>
  </si>
  <si>
    <t xml:space="preserve"> 6.   Registration (HHR)</t>
  </si>
  <si>
    <t xml:space="preserve"> 7.   Distribution</t>
  </si>
  <si>
    <t xml:space="preserve"> 8.   Data entry - HH Registration and D2D distribution</t>
  </si>
  <si>
    <t xml:space="preserve"> 1.  Training of Health Facility catchment area Supervisors</t>
  </si>
  <si>
    <t xml:space="preserve"> 2 and 3.  Trainings of CBVs for HHR and D2D distribution</t>
  </si>
  <si>
    <t xml:space="preserve"> 6.   Registration</t>
  </si>
  <si>
    <t xml:space="preserve"> 5a.   Supervision (from HF level) for HH Registration</t>
  </si>
  <si>
    <t xml:space="preserve"> 5b.   Supervision (from HF level) for D2D distribution</t>
  </si>
  <si>
    <t>District microplanning</t>
  </si>
  <si>
    <t xml:space="preserve">Use this worksheet to provide detail on any special circumstances that must be taken into account for the campaign that have not been covered in the microplanning template. Provide as much detail as possible.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</si>
</sst>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0.0"/>
    <numFmt numFmtId="166" formatCode="0.0"/>
    <numFmt numFmtId="167" formatCode="_-* #,##0.00\ _C_H_F_-;\-* #,##0.00\ _C_H_F_-;_-* &quot;-&quot;??\ _C_H_F_-;_-@_-"/>
    <numFmt numFmtId="168" formatCode="_(* #,##0_);_(* \(#,##0\);_(* &quot;-&quot;??_);_(@_)"/>
    <numFmt numFmtId="169" formatCode="#,##0.000"/>
    <numFmt numFmtId="170" formatCode="0.00000"/>
    <numFmt numFmtId="171" formatCode="_-* #,##0.00\ _€_-;\-* #,##0.00\ _€_-;_-* &quot;-&quot;??\ _€_-;_-@_-"/>
    <numFmt numFmtId="172" formatCode="0.000"/>
  </numFmts>
  <fonts count="9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3"/>
      <name val="Arial"/>
      <family val="2"/>
    </font>
    <font>
      <b/>
      <sz val="10"/>
      <name val="Arial"/>
      <family val="2"/>
    </font>
    <font>
      <b/>
      <u/>
      <sz val="10"/>
      <name val="Arial"/>
      <family val="2"/>
    </font>
    <font>
      <b/>
      <sz val="12"/>
      <name val="Arial"/>
      <family val="2"/>
    </font>
    <font>
      <sz val="12"/>
      <name val="Arial"/>
      <family val="2"/>
    </font>
    <font>
      <sz val="11"/>
      <color indexed="8"/>
      <name val="Calibri"/>
      <family val="2"/>
    </font>
    <font>
      <sz val="11"/>
      <name val="Calibri"/>
      <family val="2"/>
    </font>
    <font>
      <b/>
      <sz val="12"/>
      <name val="Calibri"/>
      <family val="2"/>
    </font>
    <font>
      <b/>
      <sz val="11"/>
      <color indexed="8"/>
      <name val="Calibri"/>
      <family val="2"/>
    </font>
    <font>
      <b/>
      <sz val="11"/>
      <name val="Calibri"/>
      <family val="2"/>
    </font>
    <font>
      <b/>
      <sz val="12"/>
      <color indexed="8"/>
      <name val="Calibri"/>
      <family val="2"/>
    </font>
    <font>
      <sz val="9"/>
      <color indexed="81"/>
      <name val="Tahoma"/>
      <family val="2"/>
    </font>
    <font>
      <b/>
      <sz val="9"/>
      <color indexed="81"/>
      <name val="Tahoma"/>
      <family val="2"/>
    </font>
    <font>
      <b/>
      <sz val="11"/>
      <name val="Arial"/>
      <family val="2"/>
    </font>
    <font>
      <sz val="12"/>
      <color theme="1"/>
      <name val="Times New Roman"/>
      <family val="2"/>
    </font>
    <font>
      <sz val="10"/>
      <color theme="1"/>
      <name val="Calibri"/>
      <family val="2"/>
      <scheme val="minor"/>
    </font>
    <font>
      <sz val="10"/>
      <name val="Calibri"/>
      <family val="2"/>
      <scheme val="minor"/>
    </font>
    <font>
      <b/>
      <sz val="16"/>
      <color indexed="8"/>
      <name val="Calibri"/>
      <family val="2"/>
    </font>
    <font>
      <b/>
      <u/>
      <sz val="18"/>
      <name val="Calibri"/>
      <family val="2"/>
    </font>
    <font>
      <b/>
      <sz val="14"/>
      <name val="Calibri"/>
      <family val="2"/>
    </font>
    <font>
      <b/>
      <sz val="14"/>
      <color indexed="8"/>
      <name val="Calibri"/>
      <family val="2"/>
    </font>
    <font>
      <sz val="14"/>
      <name val="Calibri"/>
      <family val="2"/>
    </font>
    <font>
      <b/>
      <sz val="14"/>
      <color rgb="FFFF0000"/>
      <name val="Calibri"/>
      <family val="2"/>
    </font>
    <font>
      <b/>
      <sz val="12"/>
      <color rgb="FFFF0000"/>
      <name val="Calibri"/>
      <family val="2"/>
    </font>
    <font>
      <b/>
      <sz val="16"/>
      <name val="Calibri"/>
      <family val="2"/>
    </font>
    <font>
      <b/>
      <i/>
      <sz val="11"/>
      <name val="Calibri"/>
      <family val="2"/>
    </font>
    <font>
      <b/>
      <i/>
      <sz val="11"/>
      <color indexed="12"/>
      <name val="Calibri"/>
      <family val="2"/>
    </font>
    <font>
      <b/>
      <sz val="10"/>
      <color rgb="FFFF0000"/>
      <name val="Arial"/>
      <family val="2"/>
    </font>
    <font>
      <sz val="14"/>
      <color indexed="8"/>
      <name val="Calibri"/>
      <family val="2"/>
      <scheme val="minor"/>
    </font>
    <font>
      <b/>
      <sz val="11"/>
      <color indexed="81"/>
      <name val="Tahoma"/>
      <family val="2"/>
    </font>
    <font>
      <b/>
      <sz val="12"/>
      <color rgb="FF000000"/>
      <name val="Tahoma"/>
      <family val="2"/>
    </font>
    <font>
      <sz val="10"/>
      <name val="Verdana"/>
      <family val="2"/>
    </font>
    <font>
      <b/>
      <u/>
      <sz val="16"/>
      <name val="Calibri"/>
      <family val="2"/>
    </font>
    <font>
      <sz val="11"/>
      <color rgb="FFFF0000"/>
      <name val="Calibri"/>
      <family val="2"/>
    </font>
    <font>
      <b/>
      <i/>
      <sz val="11"/>
      <color rgb="FFFF0000"/>
      <name val="Calibri"/>
      <family val="2"/>
    </font>
    <font>
      <b/>
      <sz val="11"/>
      <color rgb="FFFF0000"/>
      <name val="Calibri"/>
      <family val="2"/>
    </font>
    <font>
      <b/>
      <i/>
      <sz val="14"/>
      <color rgb="FFFF0000"/>
      <name val="Calibri"/>
      <family val="2"/>
    </font>
    <font>
      <b/>
      <sz val="16"/>
      <color rgb="FFFF0000"/>
      <name val="Calibri"/>
      <family val="2"/>
    </font>
    <font>
      <b/>
      <u/>
      <sz val="18"/>
      <color rgb="FFFF0000"/>
      <name val="Calibri"/>
      <family val="2"/>
    </font>
    <font>
      <b/>
      <sz val="14"/>
      <color rgb="FFC00000"/>
      <name val="Calibri"/>
      <family val="2"/>
    </font>
    <font>
      <b/>
      <sz val="12"/>
      <color rgb="FF0000FF"/>
      <name val="Calibri"/>
      <family val="2"/>
      <scheme val="minor"/>
    </font>
    <font>
      <b/>
      <sz val="12"/>
      <color rgb="FFC00000"/>
      <name val="Arial"/>
      <family val="2"/>
    </font>
    <font>
      <i/>
      <sz val="11"/>
      <name val="Calibri"/>
      <family val="2"/>
    </font>
    <font>
      <b/>
      <sz val="11"/>
      <color rgb="FF0000FF"/>
      <name val="Calibri"/>
      <family val="2"/>
    </font>
    <font>
      <b/>
      <i/>
      <sz val="9"/>
      <color indexed="81"/>
      <name val="Tahoma"/>
      <family val="2"/>
    </font>
    <font>
      <b/>
      <sz val="14"/>
      <name val="Calibri"/>
      <family val="2"/>
      <scheme val="minor"/>
    </font>
    <font>
      <b/>
      <sz val="10"/>
      <color rgb="FF000000"/>
      <name val="Tahoma"/>
      <family val="2"/>
    </font>
    <font>
      <b/>
      <i/>
      <sz val="11"/>
      <color rgb="FF0000FF"/>
      <name val="Calibri"/>
      <family val="2"/>
    </font>
    <font>
      <i/>
      <sz val="11"/>
      <color rgb="FFFF0000"/>
      <name val="Calibri"/>
      <family val="2"/>
    </font>
    <font>
      <b/>
      <sz val="12"/>
      <name val="Calibri"/>
      <family val="2"/>
      <scheme val="minor"/>
    </font>
    <font>
      <i/>
      <sz val="11"/>
      <color rgb="FF0000FF"/>
      <name val="Calibri"/>
      <family val="2"/>
    </font>
    <font>
      <sz val="12"/>
      <name val="Calibri"/>
      <family val="2"/>
      <scheme val="minor"/>
    </font>
    <font>
      <b/>
      <i/>
      <sz val="10"/>
      <color rgb="FFFF0000"/>
      <name val="Arial"/>
      <family val="2"/>
    </font>
    <font>
      <b/>
      <i/>
      <sz val="11"/>
      <color theme="1"/>
      <name val="Calibri"/>
      <family val="2"/>
    </font>
    <font>
      <b/>
      <u/>
      <sz val="16"/>
      <color theme="1"/>
      <name val="Calibri"/>
      <family val="2"/>
      <scheme val="minor"/>
    </font>
    <font>
      <b/>
      <sz val="12"/>
      <color rgb="FFFF0000"/>
      <name val="Calibri"/>
      <family val="2"/>
      <scheme val="minor"/>
    </font>
    <font>
      <sz val="8"/>
      <color indexed="8"/>
      <name val="Arial"/>
      <family val="2"/>
    </font>
    <font>
      <sz val="9"/>
      <name val="Arial"/>
      <family val="2"/>
    </font>
    <font>
      <b/>
      <sz val="8"/>
      <name val="Arial"/>
      <family val="2"/>
    </font>
    <font>
      <sz val="10"/>
      <color rgb="FFFF0000"/>
      <name val="Calibri"/>
      <family val="2"/>
      <scheme val="minor"/>
    </font>
    <font>
      <i/>
      <sz val="12"/>
      <name val="Calibri"/>
      <family val="2"/>
      <scheme val="minor"/>
    </font>
    <font>
      <sz val="12"/>
      <color rgb="FF0000FF"/>
      <name val="Calibri"/>
      <family val="2"/>
      <scheme val="minor"/>
    </font>
    <font>
      <i/>
      <sz val="12"/>
      <color rgb="FF0000FF"/>
      <name val="Calibri"/>
      <family val="2"/>
      <scheme val="minor"/>
    </font>
    <font>
      <b/>
      <i/>
      <sz val="12"/>
      <name val="Calibri"/>
      <family val="2"/>
      <scheme val="minor"/>
    </font>
    <font>
      <b/>
      <i/>
      <sz val="12"/>
      <color rgb="FFFF0000"/>
      <name val="Calibri"/>
      <family val="2"/>
      <scheme val="minor"/>
    </font>
    <font>
      <b/>
      <sz val="10"/>
      <color indexed="81"/>
      <name val="Tahoma"/>
      <family val="2"/>
    </font>
    <font>
      <b/>
      <sz val="12"/>
      <color rgb="FF0000FF"/>
      <name val="Arial"/>
      <family val="2"/>
    </font>
    <font>
      <b/>
      <sz val="18"/>
      <name val="Calibri"/>
      <family val="2"/>
    </font>
    <font>
      <b/>
      <sz val="11"/>
      <color rgb="FF0000FF"/>
      <name val="Arial"/>
      <family val="2"/>
    </font>
    <font>
      <b/>
      <i/>
      <sz val="12"/>
      <color rgb="FFFF0D0D"/>
      <name val="Calibri"/>
      <family val="2"/>
      <scheme val="minor"/>
    </font>
    <font>
      <b/>
      <sz val="12"/>
      <color rgb="FFFF0D0D"/>
      <name val="Arial"/>
      <family val="2"/>
    </font>
    <font>
      <sz val="12"/>
      <color rgb="FFFF0D0D"/>
      <name val="Calibri"/>
      <family val="2"/>
      <scheme val="minor"/>
    </font>
    <font>
      <b/>
      <sz val="12"/>
      <color indexed="81"/>
      <name val="Calibri"/>
      <family val="2"/>
      <scheme val="minor"/>
    </font>
    <font>
      <b/>
      <sz val="14"/>
      <color rgb="FFFF0D0D"/>
      <name val="Calibri"/>
      <family val="2"/>
    </font>
    <font>
      <b/>
      <i/>
      <sz val="11"/>
      <color rgb="FFFF0D0D"/>
      <name val="Calibri"/>
      <family val="2"/>
    </font>
    <font>
      <b/>
      <sz val="16"/>
      <color rgb="FFFF0000"/>
      <name val="Arial"/>
      <family val="2"/>
    </font>
    <font>
      <sz val="10"/>
      <color rgb="FF00EA00"/>
      <name val="Arial"/>
      <family val="2"/>
    </font>
    <font>
      <b/>
      <i/>
      <sz val="14"/>
      <color rgb="FFFF0000"/>
      <name val="Arial"/>
      <family val="2"/>
    </font>
    <font>
      <b/>
      <sz val="16"/>
      <color rgb="FFFFFF00"/>
      <name val="Arial"/>
      <family val="2"/>
    </font>
    <font>
      <b/>
      <sz val="16"/>
      <color rgb="FF00B0F0"/>
      <name val="Arial"/>
      <family val="2"/>
    </font>
    <font>
      <b/>
      <u/>
      <sz val="14"/>
      <name val="Calibri"/>
      <family val="2"/>
    </font>
    <font>
      <i/>
      <sz val="12"/>
      <name val="Arial"/>
      <family val="2"/>
    </font>
    <font>
      <b/>
      <i/>
      <sz val="12"/>
      <name val="Arial"/>
      <family val="2"/>
    </font>
    <font>
      <b/>
      <sz val="9"/>
      <color rgb="FF000000"/>
      <name val="Tahoma"/>
      <family val="2"/>
    </font>
    <font>
      <sz val="9"/>
      <color rgb="FF000000"/>
      <name val="Tahoma"/>
      <family val="2"/>
    </font>
    <font>
      <b/>
      <sz val="11"/>
      <color rgb="FF000000"/>
      <name val="Tahoma"/>
      <family val="2"/>
    </font>
    <font>
      <b/>
      <u/>
      <sz val="10"/>
      <color rgb="FF000000"/>
      <name val="Tahoma"/>
      <family val="2"/>
    </font>
    <font>
      <b/>
      <sz val="11"/>
      <color theme="1"/>
      <name val="Calibri"/>
      <family val="2"/>
      <scheme val="minor"/>
    </font>
    <font>
      <b/>
      <sz val="14"/>
      <color theme="1"/>
      <name val="Calibri"/>
      <family val="2"/>
      <scheme val="minor"/>
    </font>
    <font>
      <b/>
      <u/>
      <sz val="12"/>
      <color rgb="FF000000"/>
      <name val="Tahoma"/>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rgb="FFFFFF99"/>
        <bgColor indexed="64"/>
      </patternFill>
    </fill>
    <fill>
      <patternFill patternType="solid">
        <fgColor rgb="FFC0DDAD"/>
        <bgColor indexed="64"/>
      </patternFill>
    </fill>
    <fill>
      <patternFill patternType="solid">
        <fgColor theme="9" tint="0.79998168889431442"/>
        <bgColor indexed="64"/>
      </patternFill>
    </fill>
    <fill>
      <patternFill patternType="solid">
        <fgColor rgb="FFB9ED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CFF"/>
        <bgColor indexed="26"/>
      </patternFill>
    </fill>
  </fills>
  <borders count="8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bottom/>
      <diagonal/>
    </border>
    <border>
      <left style="thin">
        <color auto="1"/>
      </left>
      <right style="thin">
        <color auto="1"/>
      </right>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indexed="8"/>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indexed="8"/>
      </left>
      <right style="thin">
        <color indexed="8"/>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style="medium">
        <color auto="1"/>
      </right>
      <top/>
      <bottom/>
      <diagonal/>
    </border>
    <border>
      <left/>
      <right style="thin">
        <color auto="1"/>
      </right>
      <top style="medium">
        <color auto="1"/>
      </top>
      <bottom/>
      <diagonal/>
    </border>
    <border>
      <left style="thin">
        <color indexed="8"/>
      </left>
      <right/>
      <top style="medium">
        <color auto="1"/>
      </top>
      <bottom style="medium">
        <color auto="1"/>
      </bottom>
      <diagonal/>
    </border>
    <border>
      <left style="thin">
        <color indexed="8"/>
      </left>
      <right/>
      <top style="medium">
        <color auto="1"/>
      </top>
      <bottom/>
      <diagonal/>
    </border>
    <border>
      <left/>
      <right style="thin">
        <color indexed="8"/>
      </right>
      <top style="medium">
        <color auto="1"/>
      </top>
      <bottom/>
      <diagonal/>
    </border>
    <border>
      <left style="thin">
        <color auto="1"/>
      </left>
      <right/>
      <top/>
      <bottom style="medium">
        <color auto="1"/>
      </bottom>
      <diagonal/>
    </border>
    <border>
      <left style="medium">
        <color auto="1"/>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s>
  <cellStyleXfs count="31">
    <xf numFmtId="0" fontId="0" fillId="0" borderId="0"/>
    <xf numFmtId="164" fontId="6" fillId="0" borderId="0" applyFont="0" applyFill="0" applyBorder="0" applyAlignment="0" applyProtection="0"/>
    <xf numFmtId="0" fontId="14" fillId="0" borderId="0"/>
    <xf numFmtId="0" fontId="14" fillId="0" borderId="0"/>
    <xf numFmtId="0" fontId="6" fillId="0" borderId="0"/>
    <xf numFmtId="0" fontId="23" fillId="0" borderId="0"/>
    <xf numFmtId="0" fontId="8" fillId="0" borderId="0"/>
    <xf numFmtId="164" fontId="23" fillId="0" borderId="0" applyFont="0" applyFill="0" applyBorder="0" applyAlignment="0" applyProtection="0"/>
    <xf numFmtId="0" fontId="8" fillId="0" borderId="0"/>
    <xf numFmtId="164" fontId="14" fillId="0" borderId="0" applyFont="0" applyFill="0" applyBorder="0" applyAlignment="0" applyProtection="0"/>
    <xf numFmtId="0" fontId="40" fillId="0" borderId="0"/>
    <xf numFmtId="164" fontId="40"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167" fontId="5" fillId="0" borderId="0" applyFont="0" applyFill="0" applyBorder="0" applyAlignment="0" applyProtection="0"/>
    <xf numFmtId="0" fontId="6" fillId="0" borderId="0"/>
    <xf numFmtId="0" fontId="5" fillId="0" borderId="0"/>
    <xf numFmtId="0" fontId="8" fillId="0" borderId="0"/>
    <xf numFmtId="164" fontId="8"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71" fontId="8"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164" fontId="1" fillId="0" borderId="0" applyFont="0" applyFill="0" applyBorder="0" applyAlignment="0" applyProtection="0"/>
  </cellStyleXfs>
  <cellXfs count="606">
    <xf numFmtId="0" fontId="0" fillId="0" borderId="0" xfId="0"/>
    <xf numFmtId="0" fontId="13" fillId="0" borderId="0" xfId="0" applyFont="1"/>
    <xf numFmtId="0" fontId="29" fillId="0" borderId="0" xfId="3" applyFont="1" applyFill="1" applyBorder="1" applyAlignment="1" applyProtection="1">
      <alignment horizontal="center" vertical="center"/>
      <protection locked="0"/>
    </xf>
    <xf numFmtId="0" fontId="28" fillId="0" borderId="0" xfId="3" applyFont="1" applyFill="1" applyBorder="1" applyAlignment="1" applyProtection="1">
      <alignment horizontal="center" vertical="center"/>
      <protection locked="0"/>
    </xf>
    <xf numFmtId="1" fontId="29" fillId="0" borderId="0" xfId="3" applyNumberFormat="1" applyFont="1" applyFill="1" applyBorder="1" applyAlignment="1" applyProtection="1">
      <alignment horizontal="center" vertical="center"/>
      <protection locked="0"/>
    </xf>
    <xf numFmtId="0" fontId="32" fillId="0" borderId="0" xfId="3" applyFont="1" applyFill="1" applyBorder="1" applyAlignment="1" applyProtection="1">
      <alignment horizontal="center" vertical="center"/>
      <protection locked="0"/>
    </xf>
    <xf numFmtId="0" fontId="34" fillId="0" borderId="0" xfId="3" applyFont="1" applyFill="1" applyBorder="1" applyAlignment="1" applyProtection="1">
      <alignment horizontal="center" vertical="center"/>
      <protection locked="0"/>
    </xf>
    <xf numFmtId="3" fontId="25" fillId="0" borderId="0" xfId="10" applyNumberFormat="1" applyFont="1" applyFill="1" applyBorder="1"/>
    <xf numFmtId="0" fontId="24" fillId="0" borderId="4" xfId="10" applyFont="1" applyFill="1" applyBorder="1" applyAlignment="1">
      <alignment horizontal="left" vertical="top" wrapText="1"/>
    </xf>
    <xf numFmtId="0" fontId="24" fillId="0" borderId="4" xfId="10" applyFont="1" applyBorder="1" applyAlignment="1">
      <alignment vertical="top" wrapText="1"/>
    </xf>
    <xf numFmtId="1" fontId="28" fillId="0" borderId="0" xfId="3" applyNumberFormat="1" applyFont="1" applyFill="1" applyBorder="1" applyAlignment="1" applyProtection="1">
      <alignment horizontal="center" vertical="center"/>
      <protection locked="0"/>
    </xf>
    <xf numFmtId="0" fontId="14" fillId="0" borderId="0" xfId="3" applyBorder="1" applyAlignment="1" applyProtection="1">
      <alignment horizontal="center"/>
      <protection locked="0"/>
    </xf>
    <xf numFmtId="0" fontId="14" fillId="0" borderId="0" xfId="3" applyAlignment="1" applyProtection="1">
      <alignment horizontal="center"/>
      <protection locked="0"/>
    </xf>
    <xf numFmtId="0" fontId="15" fillId="0" borderId="0" xfId="3" applyFont="1" applyFill="1" applyAlignment="1" applyProtection="1">
      <alignment horizontal="center"/>
      <protection locked="0"/>
    </xf>
    <xf numFmtId="0" fontId="14" fillId="0" borderId="0" xfId="3" applyFill="1" applyBorder="1" applyAlignment="1" applyProtection="1">
      <alignment horizontal="center"/>
      <protection locked="0"/>
    </xf>
    <xf numFmtId="0" fontId="41" fillId="0" borderId="0" xfId="3" applyFont="1" applyFill="1" applyBorder="1" applyAlignment="1" applyProtection="1">
      <alignment horizontal="center" vertical="center"/>
      <protection locked="0"/>
    </xf>
    <xf numFmtId="0" fontId="27" fillId="0" borderId="0" xfId="3" applyFont="1" applyFill="1" applyBorder="1" applyAlignment="1" applyProtection="1">
      <alignment horizontal="center" vertical="center"/>
      <protection locked="0"/>
    </xf>
    <xf numFmtId="0" fontId="30" fillId="0" borderId="0" xfId="3" applyFont="1" applyFill="1" applyBorder="1" applyAlignment="1" applyProtection="1">
      <alignment horizontal="center" vertical="center"/>
      <protection locked="0"/>
    </xf>
    <xf numFmtId="0" fontId="31" fillId="0" borderId="0" xfId="3" applyFont="1" applyFill="1" applyBorder="1" applyAlignment="1" applyProtection="1">
      <alignment horizontal="center" vertical="center"/>
      <protection locked="0"/>
    </xf>
    <xf numFmtId="0" fontId="14" fillId="0" borderId="0" xfId="3" applyAlignment="1" applyProtection="1">
      <alignment horizontal="left"/>
      <protection locked="0"/>
    </xf>
    <xf numFmtId="0" fontId="22" fillId="0" borderId="0" xfId="0" applyFont="1" applyAlignment="1" applyProtection="1">
      <alignment horizontal="center"/>
      <protection locked="0"/>
    </xf>
    <xf numFmtId="0" fontId="22" fillId="0" borderId="0" xfId="0" applyFont="1" applyFill="1" applyAlignment="1" applyProtection="1">
      <alignment horizontal="center"/>
      <protection locked="0"/>
    </xf>
    <xf numFmtId="3" fontId="36" fillId="0" borderId="33" xfId="8" applyNumberFormat="1" applyFont="1" applyFill="1" applyBorder="1" applyAlignment="1" applyProtection="1">
      <alignment horizontal="center" vertical="center" wrapText="1"/>
    </xf>
    <xf numFmtId="3" fontId="43" fillId="0" borderId="33" xfId="3" applyNumberFormat="1" applyFont="1" applyFill="1" applyBorder="1" applyAlignment="1" applyProtection="1">
      <alignment horizontal="center" vertical="center"/>
    </xf>
    <xf numFmtId="3" fontId="34" fillId="4" borderId="33" xfId="3" applyNumberFormat="1" applyFont="1" applyFill="1" applyBorder="1" applyAlignment="1" applyProtection="1">
      <alignment horizontal="center"/>
    </xf>
    <xf numFmtId="0" fontId="43" fillId="0" borderId="33" xfId="3" applyFont="1" applyFill="1" applyBorder="1" applyAlignment="1" applyProtection="1">
      <alignment horizontal="center" vertical="center" wrapText="1"/>
    </xf>
    <xf numFmtId="0" fontId="43" fillId="0" borderId="30" xfId="3" applyFont="1" applyFill="1" applyBorder="1" applyAlignment="1" applyProtection="1">
      <alignment horizontal="center" vertical="center"/>
    </xf>
    <xf numFmtId="0" fontId="16" fillId="0" borderId="0" xfId="3" applyFont="1" applyFill="1" applyBorder="1" applyAlignment="1" applyProtection="1">
      <alignment horizontal="center" vertical="center"/>
      <protection locked="0"/>
    </xf>
    <xf numFmtId="0" fontId="42" fillId="0" borderId="0" xfId="3" applyFont="1" applyFill="1" applyAlignment="1" applyProtection="1">
      <alignment horizontal="center"/>
    </xf>
    <xf numFmtId="0" fontId="43" fillId="0" borderId="0" xfId="3" applyFont="1" applyFill="1" applyBorder="1" applyAlignment="1" applyProtection="1">
      <alignment horizontal="center" vertical="center"/>
    </xf>
    <xf numFmtId="0" fontId="34" fillId="0" borderId="0" xfId="3" applyFont="1" applyFill="1" applyBorder="1" applyAlignment="1" applyProtection="1">
      <alignment horizontal="center"/>
    </xf>
    <xf numFmtId="0" fontId="14" fillId="0" borderId="0" xfId="3" applyAlignment="1" applyProtection="1">
      <alignment horizontal="center"/>
    </xf>
    <xf numFmtId="0" fontId="45" fillId="8" borderId="56" xfId="3" applyFont="1" applyFill="1" applyBorder="1" applyAlignment="1" applyProtection="1">
      <alignment horizontal="center" vertical="center" wrapText="1"/>
    </xf>
    <xf numFmtId="0" fontId="14" fillId="0" borderId="0" xfId="3" applyBorder="1" applyAlignment="1" applyProtection="1">
      <alignment horizontal="center"/>
    </xf>
    <xf numFmtId="0" fontId="33" fillId="0" borderId="0" xfId="3" applyFont="1" applyFill="1" applyBorder="1" applyAlignment="1" applyProtection="1">
      <alignment horizontal="center" vertical="center"/>
    </xf>
    <xf numFmtId="0" fontId="17" fillId="0" borderId="0" xfId="3" applyFont="1" applyFill="1" applyBorder="1" applyAlignment="1" applyProtection="1">
      <alignment horizontal="center" vertical="center" wrapText="1"/>
    </xf>
    <xf numFmtId="0" fontId="14" fillId="0" borderId="0" xfId="3" applyFill="1" applyAlignment="1" applyProtection="1">
      <alignment horizontal="center"/>
      <protection locked="0"/>
    </xf>
    <xf numFmtId="0" fontId="28" fillId="0" borderId="7" xfId="3" applyFont="1" applyFill="1" applyBorder="1" applyAlignment="1" applyProtection="1">
      <alignment horizontal="left" vertical="center"/>
    </xf>
    <xf numFmtId="3" fontId="28" fillId="0" borderId="7" xfId="3" applyNumberFormat="1" applyFont="1" applyFill="1" applyBorder="1" applyAlignment="1" applyProtection="1">
      <alignment horizontal="center" vertical="center"/>
    </xf>
    <xf numFmtId="0" fontId="41" fillId="0" borderId="0" xfId="3" applyFont="1" applyAlignment="1" applyProtection="1">
      <alignment horizontal="center" vertical="center"/>
      <protection locked="0"/>
    </xf>
    <xf numFmtId="0" fontId="14" fillId="11" borderId="10" xfId="3" applyFill="1" applyBorder="1" applyAlignment="1" applyProtection="1">
      <alignment horizontal="center" vertical="center"/>
      <protection locked="0"/>
    </xf>
    <xf numFmtId="0" fontId="15" fillId="11" borderId="48" xfId="3" applyFont="1" applyFill="1" applyBorder="1" applyAlignment="1" applyProtection="1">
      <alignment horizontal="center" vertical="center"/>
      <protection locked="0"/>
    </xf>
    <xf numFmtId="0" fontId="15" fillId="11" borderId="30" xfId="3" applyFont="1" applyFill="1" applyBorder="1" applyAlignment="1" applyProtection="1">
      <alignment horizontal="center" vertical="center"/>
      <protection locked="0"/>
    </xf>
    <xf numFmtId="0" fontId="46" fillId="0" borderId="0" xfId="3" applyFont="1" applyAlignment="1" applyProtection="1">
      <alignment horizontal="left"/>
      <protection locked="0"/>
    </xf>
    <xf numFmtId="0" fontId="42" fillId="0" borderId="0" xfId="3" applyFont="1" applyAlignment="1" applyProtection="1">
      <alignment horizontal="center"/>
      <protection locked="0"/>
    </xf>
    <xf numFmtId="0" fontId="47" fillId="0" borderId="0" xfId="3" applyFont="1" applyFill="1" applyBorder="1" applyAlignment="1" applyProtection="1">
      <alignment horizontal="center" vertical="center"/>
      <protection locked="0"/>
    </xf>
    <xf numFmtId="0" fontId="42" fillId="0" borderId="0" xfId="3" applyFont="1" applyFill="1" applyAlignment="1" applyProtection="1">
      <alignment horizontal="center"/>
      <protection locked="0"/>
    </xf>
    <xf numFmtId="0" fontId="48" fillId="0" borderId="0" xfId="3" applyFont="1" applyFill="1" applyBorder="1" applyAlignment="1" applyProtection="1">
      <alignment horizontal="center" vertical="center"/>
      <protection locked="0"/>
    </xf>
    <xf numFmtId="2" fontId="48" fillId="0" borderId="0" xfId="3" applyNumberFormat="1" applyFont="1" applyFill="1" applyBorder="1" applyAlignment="1" applyProtection="1">
      <alignment horizontal="center" vertical="center"/>
      <protection locked="0"/>
    </xf>
    <xf numFmtId="3" fontId="15" fillId="11" borderId="27" xfId="3" applyNumberFormat="1" applyFont="1" applyFill="1" applyBorder="1" applyAlignment="1" applyProtection="1">
      <alignment horizontal="center" vertical="center"/>
      <protection locked="0"/>
    </xf>
    <xf numFmtId="3" fontId="15" fillId="11" borderId="29" xfId="3" applyNumberFormat="1" applyFont="1" applyFill="1" applyBorder="1" applyAlignment="1" applyProtection="1">
      <alignment horizontal="center" vertical="center"/>
      <protection locked="0"/>
    </xf>
    <xf numFmtId="0" fontId="14" fillId="0" borderId="13" xfId="3" applyFill="1" applyBorder="1" applyAlignment="1" applyProtection="1">
      <alignment horizontal="center" vertical="center"/>
      <protection hidden="1"/>
    </xf>
    <xf numFmtId="165" fontId="43" fillId="0" borderId="32" xfId="3" applyNumberFormat="1" applyFont="1" applyFill="1" applyBorder="1" applyAlignment="1" applyProtection="1">
      <alignment horizontal="center" vertical="center"/>
    </xf>
    <xf numFmtId="165" fontId="43" fillId="0" borderId="31" xfId="3" applyNumberFormat="1" applyFont="1" applyFill="1" applyBorder="1" applyAlignment="1" applyProtection="1">
      <alignment horizontal="center" vertical="center"/>
    </xf>
    <xf numFmtId="165" fontId="34" fillId="4" borderId="58" xfId="3" applyNumberFormat="1" applyFont="1" applyFill="1" applyBorder="1" applyAlignment="1" applyProtection="1">
      <alignment horizontal="center"/>
    </xf>
    <xf numFmtId="165" fontId="34" fillId="4" borderId="61" xfId="3" applyNumberFormat="1" applyFont="1" applyFill="1" applyBorder="1" applyAlignment="1" applyProtection="1">
      <alignment horizontal="center"/>
    </xf>
    <xf numFmtId="165" fontId="34" fillId="4" borderId="49" xfId="3" applyNumberFormat="1" applyFont="1" applyFill="1" applyBorder="1" applyAlignment="1" applyProtection="1">
      <alignment horizontal="center"/>
    </xf>
    <xf numFmtId="165" fontId="34" fillId="4" borderId="55" xfId="3" applyNumberFormat="1" applyFont="1" applyFill="1" applyBorder="1" applyAlignment="1" applyProtection="1">
      <alignment horizontal="center"/>
    </xf>
    <xf numFmtId="165" fontId="34" fillId="4" borderId="56" xfId="3" applyNumberFormat="1" applyFont="1" applyFill="1" applyBorder="1" applyAlignment="1" applyProtection="1">
      <alignment horizontal="center"/>
    </xf>
    <xf numFmtId="3" fontId="28" fillId="0" borderId="0" xfId="3" applyNumberFormat="1" applyFont="1" applyFill="1" applyBorder="1" applyAlignment="1" applyProtection="1">
      <alignment horizontal="center" vertical="center"/>
    </xf>
    <xf numFmtId="0" fontId="34" fillId="4" borderId="42" xfId="3" applyFont="1" applyFill="1" applyBorder="1" applyAlignment="1" applyProtection="1">
      <alignment horizontal="center"/>
    </xf>
    <xf numFmtId="0" fontId="14" fillId="4" borderId="55" xfId="3" applyFill="1" applyBorder="1" applyAlignment="1" applyProtection="1">
      <alignment horizontal="center" vertical="center"/>
      <protection hidden="1"/>
    </xf>
    <xf numFmtId="0" fontId="14" fillId="4" borderId="56" xfId="3" applyFill="1" applyBorder="1" applyAlignment="1" applyProtection="1">
      <alignment horizontal="center"/>
    </xf>
    <xf numFmtId="3" fontId="35" fillId="4" borderId="56" xfId="3" applyNumberFormat="1" applyFont="1" applyFill="1" applyBorder="1" applyAlignment="1" applyProtection="1">
      <alignment horizontal="center"/>
    </xf>
    <xf numFmtId="0" fontId="34" fillId="4" borderId="56" xfId="3" applyFont="1" applyFill="1" applyBorder="1" applyAlignment="1" applyProtection="1">
      <alignment horizontal="center"/>
    </xf>
    <xf numFmtId="3" fontId="35" fillId="4" borderId="56" xfId="3" applyNumberFormat="1" applyFont="1" applyFill="1" applyBorder="1" applyAlignment="1" applyProtection="1">
      <alignment horizontal="center" vertical="center"/>
    </xf>
    <xf numFmtId="3" fontId="35" fillId="4" borderId="27" xfId="3" applyNumberFormat="1" applyFont="1" applyFill="1" applyBorder="1" applyAlignment="1" applyProtection="1">
      <alignment horizontal="center" vertical="center"/>
    </xf>
    <xf numFmtId="165" fontId="34" fillId="4" borderId="63" xfId="3" applyNumberFormat="1" applyFont="1" applyFill="1" applyBorder="1" applyAlignment="1" applyProtection="1">
      <alignment horizontal="center"/>
    </xf>
    <xf numFmtId="3" fontId="43" fillId="0" borderId="32" xfId="3" applyNumberFormat="1" applyFont="1" applyFill="1" applyBorder="1" applyAlignment="1" applyProtection="1">
      <alignment horizontal="center" vertical="center"/>
    </xf>
    <xf numFmtId="0" fontId="33" fillId="9" borderId="2" xfId="3" applyFont="1" applyFill="1" applyBorder="1" applyAlignment="1" applyProtection="1">
      <alignment horizontal="center" vertical="center"/>
    </xf>
    <xf numFmtId="0" fontId="33" fillId="9" borderId="7" xfId="3" applyFont="1" applyFill="1" applyBorder="1" applyAlignment="1" applyProtection="1">
      <alignment horizontal="center" vertical="center"/>
    </xf>
    <xf numFmtId="0" fontId="29" fillId="10" borderId="8" xfId="3" applyFont="1" applyFill="1" applyBorder="1" applyAlignment="1" applyProtection="1">
      <alignment horizontal="center" vertical="center" wrapText="1"/>
    </xf>
    <xf numFmtId="165" fontId="51" fillId="14" borderId="54" xfId="3" applyNumberFormat="1" applyFont="1" applyFill="1" applyBorder="1" applyAlignment="1" applyProtection="1">
      <alignment horizontal="center" vertical="center"/>
    </xf>
    <xf numFmtId="165" fontId="51" fillId="14" borderId="33" xfId="3" applyNumberFormat="1" applyFont="1" applyFill="1" applyBorder="1" applyAlignment="1" applyProtection="1">
      <alignment horizontal="center" vertical="center"/>
    </xf>
    <xf numFmtId="4" fontId="57" fillId="0" borderId="22" xfId="3" applyNumberFormat="1" applyFont="1" applyFill="1" applyBorder="1" applyAlignment="1" applyProtection="1">
      <alignment horizontal="center" vertical="center"/>
    </xf>
    <xf numFmtId="165" fontId="51" fillId="4" borderId="58" xfId="3" applyNumberFormat="1" applyFont="1" applyFill="1" applyBorder="1" applyAlignment="1" applyProtection="1">
      <alignment horizontal="center"/>
    </xf>
    <xf numFmtId="3" fontId="34" fillId="14" borderId="27" xfId="3" applyNumberFormat="1" applyFont="1" applyFill="1" applyBorder="1" applyAlignment="1" applyProtection="1">
      <alignment horizontal="center" vertical="center"/>
    </xf>
    <xf numFmtId="165" fontId="56" fillId="14" borderId="54" xfId="3" applyNumberFormat="1" applyFont="1" applyFill="1" applyBorder="1" applyAlignment="1" applyProtection="1">
      <alignment horizontal="center" vertical="center"/>
    </xf>
    <xf numFmtId="3" fontId="51" fillId="14" borderId="54" xfId="3" applyNumberFormat="1" applyFont="1" applyFill="1" applyBorder="1" applyAlignment="1" applyProtection="1">
      <alignment horizontal="center" vertical="center"/>
    </xf>
    <xf numFmtId="165" fontId="51" fillId="14" borderId="57" xfId="3" applyNumberFormat="1" applyFont="1" applyFill="1" applyBorder="1" applyAlignment="1" applyProtection="1">
      <alignment horizontal="center" vertical="center"/>
    </xf>
    <xf numFmtId="169" fontId="51" fillId="14" borderId="62" xfId="3" applyNumberFormat="1" applyFont="1" applyFill="1" applyBorder="1" applyAlignment="1" applyProtection="1">
      <alignment horizontal="center" vertical="center"/>
    </xf>
    <xf numFmtId="165" fontId="56" fillId="14" borderId="33" xfId="3" applyNumberFormat="1" applyFont="1" applyFill="1" applyBorder="1" applyAlignment="1" applyProtection="1">
      <alignment horizontal="center" vertical="center"/>
    </xf>
    <xf numFmtId="3" fontId="51" fillId="14" borderId="33" xfId="3" applyNumberFormat="1" applyFont="1" applyFill="1" applyBorder="1" applyAlignment="1" applyProtection="1">
      <alignment horizontal="center" vertical="center"/>
    </xf>
    <xf numFmtId="165" fontId="51" fillId="14" borderId="31" xfId="3" applyNumberFormat="1" applyFont="1" applyFill="1" applyBorder="1" applyAlignment="1" applyProtection="1">
      <alignment horizontal="center" vertical="center"/>
    </xf>
    <xf numFmtId="169" fontId="51" fillId="14" borderId="32" xfId="3" applyNumberFormat="1" applyFont="1" applyFill="1" applyBorder="1" applyAlignment="1" applyProtection="1">
      <alignment horizontal="center" vertical="center"/>
    </xf>
    <xf numFmtId="165" fontId="51" fillId="14" borderId="32" xfId="3" applyNumberFormat="1" applyFont="1" applyFill="1" applyBorder="1" applyAlignment="1" applyProtection="1">
      <alignment horizontal="center" vertical="center"/>
    </xf>
    <xf numFmtId="165" fontId="51" fillId="0" borderId="54" xfId="3" applyNumberFormat="1" applyFont="1" applyFill="1" applyBorder="1" applyAlignment="1" applyProtection="1">
      <alignment horizontal="center" vertical="center"/>
    </xf>
    <xf numFmtId="165" fontId="51" fillId="0" borderId="33" xfId="3" applyNumberFormat="1" applyFont="1" applyFill="1" applyBorder="1" applyAlignment="1" applyProtection="1">
      <alignment horizontal="center" vertical="center"/>
    </xf>
    <xf numFmtId="165" fontId="34" fillId="0" borderId="33" xfId="3" applyNumberFormat="1" applyFont="1" applyFill="1" applyBorder="1" applyAlignment="1" applyProtection="1">
      <alignment horizontal="center" vertical="center"/>
    </xf>
    <xf numFmtId="165" fontId="51" fillId="14" borderId="14" xfId="3" applyNumberFormat="1" applyFont="1" applyFill="1" applyBorder="1" applyAlignment="1" applyProtection="1">
      <alignment horizontal="center" vertical="center"/>
    </xf>
    <xf numFmtId="165" fontId="51" fillId="14" borderId="22" xfId="3" applyNumberFormat="1" applyFont="1" applyFill="1" applyBorder="1" applyAlignment="1" applyProtection="1">
      <alignment horizontal="center" vertical="center"/>
    </xf>
    <xf numFmtId="165" fontId="51" fillId="14" borderId="27" xfId="3" applyNumberFormat="1" applyFont="1" applyFill="1" applyBorder="1" applyAlignment="1" applyProtection="1">
      <alignment horizontal="center" vertical="center"/>
    </xf>
    <xf numFmtId="165" fontId="59" fillId="14" borderId="27" xfId="3" applyNumberFormat="1" applyFont="1" applyFill="1" applyBorder="1" applyAlignment="1" applyProtection="1">
      <alignment horizontal="center" vertical="center"/>
    </xf>
    <xf numFmtId="3" fontId="43" fillId="3" borderId="33" xfId="3" applyNumberFormat="1" applyFont="1" applyFill="1" applyBorder="1" applyAlignment="1" applyProtection="1">
      <alignment horizontal="center" vertical="center"/>
    </xf>
    <xf numFmtId="2" fontId="29" fillId="0" borderId="0" xfId="3" applyNumberFormat="1" applyFont="1" applyFill="1" applyBorder="1" applyAlignment="1" applyProtection="1">
      <alignment horizontal="center" vertical="center"/>
      <protection locked="0"/>
    </xf>
    <xf numFmtId="166" fontId="29" fillId="0" borderId="0" xfId="3" applyNumberFormat="1" applyFont="1" applyFill="1" applyBorder="1" applyAlignment="1" applyProtection="1">
      <alignment horizontal="center" vertical="center"/>
      <protection locked="0"/>
    </xf>
    <xf numFmtId="3" fontId="61" fillId="0" borderId="33" xfId="8" applyNumberFormat="1" applyFont="1" applyFill="1" applyBorder="1" applyAlignment="1" applyProtection="1">
      <alignment horizontal="center" vertical="center" wrapText="1"/>
    </xf>
    <xf numFmtId="4" fontId="61" fillId="0" borderId="33" xfId="8" applyNumberFormat="1" applyFont="1" applyFill="1" applyBorder="1" applyAlignment="1" applyProtection="1">
      <alignment horizontal="center" vertical="center" wrapText="1"/>
    </xf>
    <xf numFmtId="0" fontId="44" fillId="0" borderId="33" xfId="3" applyFont="1" applyFill="1" applyBorder="1" applyAlignment="1" applyProtection="1">
      <alignment horizontal="center" vertical="center" wrapText="1"/>
    </xf>
    <xf numFmtId="3" fontId="15" fillId="11" borderId="54" xfId="3" applyNumberFormat="1" applyFont="1" applyFill="1" applyBorder="1" applyAlignment="1" applyProtection="1">
      <alignment horizontal="center" vertical="center"/>
      <protection locked="0"/>
    </xf>
    <xf numFmtId="0" fontId="15" fillId="11" borderId="54" xfId="3" applyFont="1" applyFill="1" applyBorder="1" applyAlignment="1" applyProtection="1">
      <alignment horizontal="center" vertical="center"/>
      <protection locked="0"/>
    </xf>
    <xf numFmtId="3" fontId="15" fillId="11" borderId="33" xfId="3" applyNumberFormat="1" applyFont="1" applyFill="1" applyBorder="1" applyAlignment="1" applyProtection="1">
      <alignment horizontal="center" vertical="center"/>
      <protection locked="0"/>
    </xf>
    <xf numFmtId="0" fontId="15" fillId="11" borderId="33" xfId="3" applyFont="1" applyFill="1" applyBorder="1" applyAlignment="1" applyProtection="1">
      <alignment horizontal="center" vertical="center"/>
      <protection locked="0"/>
    </xf>
    <xf numFmtId="165" fontId="44" fillId="0" borderId="33" xfId="3" applyNumberFormat="1" applyFont="1" applyFill="1" applyBorder="1" applyAlignment="1" applyProtection="1">
      <alignment horizontal="center" vertical="center"/>
    </xf>
    <xf numFmtId="4" fontId="44" fillId="0" borderId="33" xfId="3" applyNumberFormat="1" applyFont="1" applyFill="1" applyBorder="1" applyAlignment="1" applyProtection="1">
      <alignment horizontal="center" vertical="center"/>
    </xf>
    <xf numFmtId="165" fontId="18" fillId="4" borderId="49" xfId="3" applyNumberFormat="1" applyFont="1" applyFill="1" applyBorder="1" applyAlignment="1" applyProtection="1">
      <alignment horizontal="center"/>
    </xf>
    <xf numFmtId="165" fontId="18" fillId="4" borderId="56" xfId="3" applyNumberFormat="1" applyFont="1" applyFill="1" applyBorder="1" applyAlignment="1" applyProtection="1">
      <alignment horizontal="center"/>
    </xf>
    <xf numFmtId="4" fontId="44" fillId="0" borderId="13" xfId="3" applyNumberFormat="1" applyFont="1" applyFill="1" applyBorder="1" applyAlignment="1" applyProtection="1">
      <alignment horizontal="center" vertical="center"/>
    </xf>
    <xf numFmtId="4" fontId="44" fillId="0" borderId="22" xfId="3" applyNumberFormat="1" applyFont="1" applyFill="1" applyBorder="1" applyAlignment="1" applyProtection="1">
      <alignment horizontal="center" vertical="center"/>
    </xf>
    <xf numFmtId="165" fontId="18" fillId="4" borderId="55" xfId="3" applyNumberFormat="1" applyFont="1" applyFill="1" applyBorder="1" applyAlignment="1" applyProtection="1">
      <alignment horizontal="center"/>
    </xf>
    <xf numFmtId="165" fontId="18" fillId="4" borderId="78" xfId="3" applyNumberFormat="1" applyFont="1" applyFill="1" applyBorder="1" applyAlignment="1" applyProtection="1">
      <alignment horizontal="center"/>
    </xf>
    <xf numFmtId="0" fontId="24" fillId="0" borderId="0" xfId="22" applyFont="1"/>
    <xf numFmtId="168" fontId="24" fillId="0" borderId="0" xfId="22" applyNumberFormat="1" applyFont="1"/>
    <xf numFmtId="0" fontId="6" fillId="0" borderId="0" xfId="8" applyFont="1"/>
    <xf numFmtId="168" fontId="6" fillId="0" borderId="0" xfId="8" applyNumberFormat="1" applyFont="1"/>
    <xf numFmtId="164" fontId="6" fillId="0" borderId="0" xfId="22" applyNumberFormat="1" applyFont="1"/>
    <xf numFmtId="0" fontId="6" fillId="0" borderId="0" xfId="22" applyFont="1"/>
    <xf numFmtId="3" fontId="65" fillId="0" borderId="0" xfId="23" applyNumberFormat="1" applyFont="1" applyFill="1" applyBorder="1" applyAlignment="1" applyProtection="1">
      <alignment horizontal="right" vertical="center" wrapText="1"/>
    </xf>
    <xf numFmtId="3" fontId="66" fillId="0" borderId="0" xfId="22" applyNumberFormat="1" applyFont="1" applyAlignment="1">
      <alignment horizontal="right" vertical="center"/>
    </xf>
    <xf numFmtId="3" fontId="67" fillId="0" borderId="0" xfId="23" applyNumberFormat="1" applyFont="1" applyFill="1" applyBorder="1" applyAlignment="1" applyProtection="1">
      <alignment horizontal="right" vertical="center" wrapText="1"/>
    </xf>
    <xf numFmtId="0" fontId="24" fillId="0" borderId="22" xfId="22" applyFont="1" applyBorder="1"/>
    <xf numFmtId="0" fontId="60" fillId="0" borderId="32" xfId="24" applyNumberFormat="1" applyFont="1" applyFill="1" applyBorder="1" applyAlignment="1" applyProtection="1">
      <alignment horizontal="left" vertical="center" wrapText="1"/>
      <protection locked="0"/>
    </xf>
    <xf numFmtId="164" fontId="6" fillId="0" borderId="33" xfId="22" applyNumberFormat="1" applyFont="1" applyBorder="1"/>
    <xf numFmtId="164" fontId="68" fillId="0" borderId="0" xfId="22" applyNumberFormat="1" applyFont="1"/>
    <xf numFmtId="168" fontId="64" fillId="5" borderId="33" xfId="25" applyNumberFormat="1" applyFont="1" applyFill="1" applyBorder="1" applyAlignment="1">
      <alignment horizontal="left" vertical="center" wrapText="1"/>
    </xf>
    <xf numFmtId="0" fontId="6" fillId="0" borderId="22" xfId="22" applyFont="1" applyBorder="1"/>
    <xf numFmtId="168" fontId="69" fillId="0" borderId="32" xfId="25" applyNumberFormat="1" applyFont="1" applyFill="1" applyBorder="1" applyAlignment="1" applyProtection="1">
      <alignment horizontal="left" vertical="center" wrapText="1"/>
      <protection locked="0"/>
    </xf>
    <xf numFmtId="168" fontId="7" fillId="5" borderId="32" xfId="25" applyNumberFormat="1" applyFont="1" applyFill="1" applyBorder="1" applyAlignment="1">
      <alignment horizontal="left" vertical="center" wrapText="1"/>
    </xf>
    <xf numFmtId="168" fontId="7" fillId="5" borderId="33" xfId="25" applyNumberFormat="1" applyFont="1" applyFill="1" applyBorder="1" applyAlignment="1">
      <alignment horizontal="left" vertical="center" wrapText="1"/>
    </xf>
    <xf numFmtId="168" fontId="58" fillId="0" borderId="33" xfId="23" applyNumberFormat="1" applyFont="1" applyFill="1" applyBorder="1" applyAlignment="1" applyProtection="1">
      <alignment vertical="center" wrapText="1"/>
    </xf>
    <xf numFmtId="0" fontId="60" fillId="0" borderId="22" xfId="22" applyFont="1" applyBorder="1"/>
    <xf numFmtId="166" fontId="60" fillId="0" borderId="22" xfId="22" applyNumberFormat="1" applyFont="1" applyBorder="1"/>
    <xf numFmtId="168" fontId="60" fillId="0" borderId="33" xfId="25" applyNumberFormat="1" applyFont="1" applyFill="1" applyBorder="1" applyAlignment="1">
      <alignment horizontal="left" vertical="center"/>
    </xf>
    <xf numFmtId="0" fontId="72" fillId="0" borderId="32" xfId="26" applyNumberFormat="1" applyFont="1" applyFill="1" applyBorder="1"/>
    <xf numFmtId="0" fontId="72" fillId="0" borderId="32" xfId="27" applyFont="1" applyBorder="1" applyAlignment="1">
      <alignment horizontal="left"/>
    </xf>
    <xf numFmtId="0" fontId="60" fillId="0" borderId="32" xfId="27" applyFont="1" applyBorder="1" applyAlignment="1">
      <alignment horizontal="left"/>
    </xf>
    <xf numFmtId="0" fontId="24" fillId="3" borderId="0" xfId="22" applyFont="1" applyFill="1"/>
    <xf numFmtId="170" fontId="69" fillId="0" borderId="33" xfId="23" applyNumberFormat="1" applyFont="1" applyFill="1" applyBorder="1" applyAlignment="1" applyProtection="1">
      <alignment vertical="center" wrapText="1"/>
    </xf>
    <xf numFmtId="0" fontId="7" fillId="5" borderId="22" xfId="22" quotePrefix="1" applyFont="1" applyFill="1" applyBorder="1" applyAlignment="1">
      <alignment horizontal="right" vertical="center"/>
    </xf>
    <xf numFmtId="168" fontId="60" fillId="3" borderId="33" xfId="25" applyNumberFormat="1" applyFont="1" applyFill="1" applyBorder="1" applyAlignment="1">
      <alignment horizontal="left" vertical="center"/>
    </xf>
    <xf numFmtId="0" fontId="49" fillId="5" borderId="22" xfId="22" quotePrefix="1" applyFont="1" applyFill="1" applyBorder="1" applyAlignment="1">
      <alignment horizontal="right" vertical="center"/>
    </xf>
    <xf numFmtId="168" fontId="49" fillId="5" borderId="32" xfId="25" applyNumberFormat="1" applyFont="1" applyFill="1" applyBorder="1" applyAlignment="1">
      <alignment horizontal="left" vertical="center" wrapText="1"/>
    </xf>
    <xf numFmtId="0" fontId="49" fillId="3" borderId="22" xfId="22" quotePrefix="1" applyFont="1" applyFill="1" applyBorder="1" applyAlignment="1">
      <alignment horizontal="right"/>
    </xf>
    <xf numFmtId="168" fontId="49" fillId="3" borderId="32" xfId="25" applyNumberFormat="1" applyFont="1" applyFill="1" applyBorder="1" applyAlignment="1">
      <alignment horizontal="left" vertical="center" wrapText="1"/>
    </xf>
    <xf numFmtId="3" fontId="70" fillId="0" borderId="12" xfId="27" applyNumberFormat="1" applyFont="1" applyBorder="1" applyAlignment="1">
      <alignment horizontal="left" vertical="center" wrapText="1"/>
    </xf>
    <xf numFmtId="0" fontId="24" fillId="17" borderId="22" xfId="22" applyFont="1" applyFill="1" applyBorder="1"/>
    <xf numFmtId="0" fontId="7" fillId="17" borderId="33" xfId="22" applyFont="1" applyFill="1" applyBorder="1" applyAlignment="1">
      <alignment horizontal="center" vertical="center" wrapText="1"/>
    </xf>
    <xf numFmtId="0" fontId="58" fillId="17" borderId="33" xfId="22" applyFont="1" applyFill="1" applyBorder="1" applyAlignment="1">
      <alignment horizontal="center" vertical="center" wrapText="1"/>
    </xf>
    <xf numFmtId="0" fontId="6" fillId="17" borderId="22" xfId="22" applyFont="1" applyFill="1" applyBorder="1"/>
    <xf numFmtId="168" fontId="58" fillId="17" borderId="32" xfId="25" applyNumberFormat="1" applyFont="1" applyFill="1" applyBorder="1" applyAlignment="1" applyProtection="1">
      <alignment horizontal="left" vertical="center" wrapText="1"/>
      <protection locked="0"/>
    </xf>
    <xf numFmtId="168" fontId="58" fillId="17" borderId="33" xfId="23" applyNumberFormat="1" applyFont="1" applyFill="1" applyBorder="1" applyAlignment="1" applyProtection="1">
      <alignment vertical="center" wrapText="1"/>
    </xf>
    <xf numFmtId="168" fontId="69" fillId="17" borderId="32" xfId="25" applyNumberFormat="1" applyFont="1" applyFill="1" applyBorder="1" applyAlignment="1" applyProtection="1">
      <alignment horizontal="left" vertical="center" wrapText="1"/>
      <protection locked="0"/>
    </xf>
    <xf numFmtId="164" fontId="69" fillId="17" borderId="33" xfId="23" applyFont="1" applyFill="1" applyBorder="1" applyAlignment="1" applyProtection="1">
      <alignment vertical="center" wrapText="1"/>
    </xf>
    <xf numFmtId="0" fontId="6" fillId="16" borderId="22" xfId="22" applyFont="1" applyFill="1" applyBorder="1"/>
    <xf numFmtId="168" fontId="58" fillId="16" borderId="32" xfId="25" applyNumberFormat="1" applyFont="1" applyFill="1" applyBorder="1" applyAlignment="1" applyProtection="1">
      <alignment horizontal="left" vertical="center" wrapText="1"/>
      <protection locked="0"/>
    </xf>
    <xf numFmtId="168" fontId="58" fillId="16" borderId="33" xfId="23" applyNumberFormat="1" applyFont="1" applyFill="1" applyBorder="1" applyAlignment="1" applyProtection="1">
      <alignment vertical="center" wrapText="1"/>
    </xf>
    <xf numFmtId="168" fontId="69" fillId="16" borderId="32" xfId="25" applyNumberFormat="1" applyFont="1" applyFill="1" applyBorder="1" applyAlignment="1" applyProtection="1">
      <alignment horizontal="left" vertical="center" wrapText="1"/>
      <protection locked="0"/>
    </xf>
    <xf numFmtId="164" fontId="69" fillId="16" borderId="33" xfId="23" applyFont="1" applyFill="1" applyBorder="1" applyAlignment="1" applyProtection="1">
      <alignment vertical="center" wrapText="1"/>
    </xf>
    <xf numFmtId="168" fontId="60" fillId="17" borderId="33" xfId="25" applyNumberFormat="1" applyFont="1" applyFill="1" applyBorder="1" applyAlignment="1">
      <alignment horizontal="left" vertical="center"/>
    </xf>
    <xf numFmtId="168" fontId="60" fillId="17" borderId="33" xfId="8" applyNumberFormat="1" applyFont="1" applyFill="1" applyBorder="1"/>
    <xf numFmtId="168" fontId="69" fillId="17" borderId="33" xfId="25" applyNumberFormat="1" applyFont="1" applyFill="1" applyBorder="1" applyAlignment="1">
      <alignment horizontal="left" vertical="center"/>
    </xf>
    <xf numFmtId="168" fontId="69" fillId="17" borderId="33" xfId="8" applyNumberFormat="1" applyFont="1" applyFill="1" applyBorder="1"/>
    <xf numFmtId="0" fontId="26" fillId="0" borderId="13" xfId="3" applyFont="1" applyFill="1" applyBorder="1" applyAlignment="1" applyProtection="1">
      <alignment horizontal="center" vertical="center"/>
      <protection hidden="1"/>
    </xf>
    <xf numFmtId="0" fontId="26" fillId="4" borderId="55" xfId="3" applyFont="1" applyFill="1" applyBorder="1" applyAlignment="1" applyProtection="1">
      <alignment horizontal="center" vertical="center"/>
      <protection hidden="1"/>
    </xf>
    <xf numFmtId="0" fontId="26" fillId="8" borderId="46" xfId="3" applyFont="1" applyFill="1" applyBorder="1" applyAlignment="1" applyProtection="1">
      <alignment horizontal="center" vertical="center"/>
      <protection hidden="1"/>
    </xf>
    <xf numFmtId="168" fontId="60" fillId="0" borderId="33" xfId="0" applyNumberFormat="1" applyFont="1" applyBorder="1"/>
    <xf numFmtId="168" fontId="60" fillId="0" borderId="33" xfId="0" applyNumberFormat="1" applyFont="1" applyBorder="1" applyAlignment="1">
      <alignment horizontal="center"/>
    </xf>
    <xf numFmtId="0" fontId="58" fillId="5" borderId="22" xfId="22" quotePrefix="1" applyFont="1" applyFill="1" applyBorder="1" applyAlignment="1">
      <alignment horizontal="right" vertical="center"/>
    </xf>
    <xf numFmtId="168" fontId="58" fillId="5" borderId="32" xfId="25" applyNumberFormat="1" applyFont="1" applyFill="1" applyBorder="1" applyAlignment="1">
      <alignment horizontal="left" vertical="center" wrapText="1"/>
    </xf>
    <xf numFmtId="168" fontId="60" fillId="16" borderId="33" xfId="25" applyNumberFormat="1" applyFont="1" applyFill="1" applyBorder="1" applyAlignment="1">
      <alignment horizontal="left" vertical="center"/>
    </xf>
    <xf numFmtId="168" fontId="60" fillId="16" borderId="33" xfId="0" applyNumberFormat="1" applyFont="1" applyFill="1" applyBorder="1"/>
    <xf numFmtId="168" fontId="69" fillId="16" borderId="33" xfId="25" applyNumberFormat="1" applyFont="1" applyFill="1" applyBorder="1" applyAlignment="1">
      <alignment horizontal="left" vertical="center"/>
    </xf>
    <xf numFmtId="168" fontId="69" fillId="16" borderId="33" xfId="0" applyNumberFormat="1" applyFont="1" applyFill="1" applyBorder="1"/>
    <xf numFmtId="0" fontId="70" fillId="16" borderId="22" xfId="22" applyFont="1" applyFill="1" applyBorder="1"/>
    <xf numFmtId="168" fontId="49" fillId="16" borderId="32" xfId="25" applyNumberFormat="1" applyFont="1" applyFill="1" applyBorder="1" applyAlignment="1" applyProtection="1">
      <alignment horizontal="left" vertical="center" wrapText="1"/>
      <protection locked="0"/>
    </xf>
    <xf numFmtId="168" fontId="71" fillId="16" borderId="32" xfId="25" applyNumberFormat="1" applyFont="1" applyFill="1" applyBorder="1" applyAlignment="1" applyProtection="1">
      <alignment horizontal="left" vertical="center" wrapText="1"/>
      <protection locked="0"/>
    </xf>
    <xf numFmtId="0" fontId="54" fillId="17" borderId="32" xfId="22" applyFont="1" applyFill="1" applyBorder="1" applyAlignment="1">
      <alignment horizontal="center" vertical="center"/>
    </xf>
    <xf numFmtId="168" fontId="58" fillId="5" borderId="33" xfId="25" applyNumberFormat="1" applyFont="1" applyFill="1" applyBorder="1" applyAlignment="1">
      <alignment horizontal="left" vertical="center" wrapText="1"/>
    </xf>
    <xf numFmtId="168" fontId="60" fillId="3" borderId="32" xfId="25" applyNumberFormat="1" applyFont="1" applyFill="1" applyBorder="1" applyAlignment="1">
      <alignment horizontal="left" vertical="center" wrapText="1"/>
    </xf>
    <xf numFmtId="165" fontId="34" fillId="4" borderId="68" xfId="3" applyNumberFormat="1" applyFont="1" applyFill="1" applyBorder="1" applyAlignment="1" applyProtection="1">
      <alignment horizontal="center"/>
    </xf>
    <xf numFmtId="3" fontId="29" fillId="8" borderId="56" xfId="3" applyNumberFormat="1" applyFont="1" applyFill="1" applyBorder="1" applyAlignment="1" applyProtection="1">
      <alignment horizontal="center" vertical="center"/>
    </xf>
    <xf numFmtId="4" fontId="29" fillId="8" borderId="56" xfId="3" applyNumberFormat="1" applyFont="1" applyFill="1" applyBorder="1" applyAlignment="1" applyProtection="1">
      <alignment horizontal="center" vertical="center"/>
    </xf>
    <xf numFmtId="3" fontId="29" fillId="8" borderId="58" xfId="3" applyNumberFormat="1" applyFont="1" applyFill="1" applyBorder="1" applyAlignment="1" applyProtection="1">
      <alignment horizontal="center" vertical="center"/>
    </xf>
    <xf numFmtId="3" fontId="29" fillId="8" borderId="60" xfId="3" applyNumberFormat="1" applyFont="1" applyFill="1" applyBorder="1" applyAlignment="1" applyProtection="1">
      <alignment horizontal="center" vertical="center"/>
    </xf>
    <xf numFmtId="3" fontId="29" fillId="8" borderId="55" xfId="3" applyNumberFormat="1" applyFont="1" applyFill="1" applyBorder="1" applyAlignment="1" applyProtection="1">
      <alignment horizontal="center" vertical="center"/>
    </xf>
    <xf numFmtId="0" fontId="18" fillId="10" borderId="76" xfId="3" applyFont="1" applyFill="1" applyBorder="1" applyAlignment="1" applyProtection="1">
      <alignment horizontal="center" vertical="center" wrapText="1"/>
    </xf>
    <xf numFmtId="0" fontId="14" fillId="0" borderId="0" xfId="3" applyAlignment="1" applyProtection="1">
      <alignment horizontal="center"/>
      <protection locked="0"/>
    </xf>
    <xf numFmtId="0" fontId="28" fillId="9" borderId="42" xfId="3" applyFont="1" applyFill="1" applyBorder="1" applyAlignment="1" applyProtection="1">
      <alignment horizontal="left" vertical="center"/>
    </xf>
    <xf numFmtId="168" fontId="72" fillId="0" borderId="12" xfId="25" applyNumberFormat="1" applyFont="1" applyFill="1" applyBorder="1" applyAlignment="1" applyProtection="1">
      <alignment horizontal="left" wrapText="1"/>
      <protection locked="0"/>
    </xf>
    <xf numFmtId="0" fontId="8" fillId="0" borderId="0" xfId="27"/>
    <xf numFmtId="172" fontId="0" fillId="0" borderId="0" xfId="0" applyNumberFormat="1"/>
    <xf numFmtId="0" fontId="78" fillId="0" borderId="32" xfId="27" applyFont="1" applyBorder="1" applyAlignment="1">
      <alignment horizontal="left"/>
    </xf>
    <xf numFmtId="0" fontId="6" fillId="0" borderId="32" xfId="28" applyFont="1" applyBorder="1"/>
    <xf numFmtId="0" fontId="80" fillId="0" borderId="32" xfId="28" applyFont="1" applyBorder="1"/>
    <xf numFmtId="171" fontId="69" fillId="16" borderId="33" xfId="26" applyNumberFormat="1" applyFont="1" applyFill="1" applyBorder="1" applyAlignment="1" applyProtection="1">
      <alignment vertical="center" wrapText="1"/>
    </xf>
    <xf numFmtId="171" fontId="69" fillId="17" borderId="33" xfId="26" applyNumberFormat="1" applyFont="1" applyFill="1" applyBorder="1" applyAlignment="1" applyProtection="1">
      <alignment vertical="center" wrapText="1"/>
    </xf>
    <xf numFmtId="0" fontId="79" fillId="0" borderId="0" xfId="0" applyFont="1"/>
    <xf numFmtId="0" fontId="60" fillId="0" borderId="32" xfId="28" applyFont="1" applyBorder="1"/>
    <xf numFmtId="0" fontId="6" fillId="3" borderId="32" xfId="28" applyFont="1" applyFill="1" applyBorder="1"/>
    <xf numFmtId="168" fontId="60" fillId="3" borderId="33" xfId="0" applyNumberFormat="1" applyFont="1" applyFill="1" applyBorder="1"/>
    <xf numFmtId="0" fontId="14" fillId="0" borderId="0" xfId="3" applyAlignment="1" applyProtection="1">
      <alignment horizontal="center"/>
      <protection locked="0"/>
    </xf>
    <xf numFmtId="3" fontId="34" fillId="14" borderId="27" xfId="3" applyNumberFormat="1" applyFont="1" applyFill="1" applyBorder="1" applyAlignment="1" applyProtection="1">
      <alignment horizontal="center" vertical="center"/>
    </xf>
    <xf numFmtId="164" fontId="64" fillId="0" borderId="33" xfId="23" applyNumberFormat="1" applyFont="1" applyFill="1" applyBorder="1" applyAlignment="1" applyProtection="1">
      <alignment vertical="center" wrapText="1"/>
    </xf>
    <xf numFmtId="3" fontId="34" fillId="4" borderId="56" xfId="3" applyNumberFormat="1" applyFont="1" applyFill="1" applyBorder="1" applyAlignment="1" applyProtection="1">
      <alignment horizontal="center"/>
    </xf>
    <xf numFmtId="0" fontId="26" fillId="8" borderId="38" xfId="3" applyFont="1" applyFill="1" applyBorder="1" applyAlignment="1" applyProtection="1">
      <alignment horizontal="center" vertical="center"/>
      <protection hidden="1"/>
    </xf>
    <xf numFmtId="0" fontId="45" fillId="8" borderId="47" xfId="3" applyFont="1" applyFill="1" applyBorder="1" applyAlignment="1" applyProtection="1">
      <alignment horizontal="center" vertical="center" wrapText="1"/>
    </xf>
    <xf numFmtId="3" fontId="29" fillId="8" borderId="47" xfId="3" applyNumberFormat="1" applyFont="1" applyFill="1" applyBorder="1" applyAlignment="1" applyProtection="1">
      <alignment horizontal="center" vertical="center"/>
    </xf>
    <xf numFmtId="3" fontId="29" fillId="8" borderId="36" xfId="3" applyNumberFormat="1" applyFont="1" applyFill="1" applyBorder="1" applyAlignment="1" applyProtection="1">
      <alignment horizontal="center" vertical="center"/>
    </xf>
    <xf numFmtId="3" fontId="29" fillId="8" borderId="34" xfId="3" applyNumberFormat="1" applyFont="1" applyFill="1" applyBorder="1" applyAlignment="1" applyProtection="1">
      <alignment horizontal="center" vertical="center"/>
    </xf>
    <xf numFmtId="4" fontId="29" fillId="8" borderId="47" xfId="3" applyNumberFormat="1" applyFont="1" applyFill="1" applyBorder="1" applyAlignment="1" applyProtection="1">
      <alignment horizontal="center" vertical="center"/>
    </xf>
    <xf numFmtId="0" fontId="19" fillId="0" borderId="13" xfId="3" applyFont="1" applyFill="1" applyBorder="1" applyAlignment="1" applyProtection="1">
      <alignment horizontal="center" vertical="center"/>
      <protection hidden="1"/>
    </xf>
    <xf numFmtId="0" fontId="17" fillId="0" borderId="13" xfId="3" applyFont="1" applyFill="1" applyBorder="1" applyAlignment="1" applyProtection="1">
      <alignment horizontal="center" vertical="center"/>
      <protection hidden="1"/>
    </xf>
    <xf numFmtId="0" fontId="28" fillId="9" borderId="11" xfId="3" applyFont="1" applyFill="1" applyBorder="1" applyAlignment="1" applyProtection="1">
      <alignment horizontal="left" vertical="center"/>
    </xf>
    <xf numFmtId="0" fontId="28" fillId="9" borderId="12" xfId="3" applyFont="1" applyFill="1" applyBorder="1" applyAlignment="1" applyProtection="1">
      <alignment horizontal="left" vertical="center"/>
    </xf>
    <xf numFmtId="0" fontId="28" fillId="9" borderId="30" xfId="3" applyFont="1" applyFill="1" applyBorder="1" applyAlignment="1" applyProtection="1">
      <alignment horizontal="left" vertical="center"/>
    </xf>
    <xf numFmtId="0" fontId="28" fillId="9" borderId="67" xfId="3" applyFont="1" applyFill="1" applyBorder="1" applyAlignment="1" applyProtection="1">
      <alignment horizontal="left" vertical="center"/>
    </xf>
    <xf numFmtId="0" fontId="28" fillId="9" borderId="68" xfId="3" applyFont="1" applyFill="1" applyBorder="1" applyAlignment="1" applyProtection="1">
      <alignment horizontal="left" vertical="center"/>
    </xf>
    <xf numFmtId="0" fontId="14" fillId="0" borderId="0" xfId="3" applyAlignment="1" applyProtection="1">
      <alignment horizontal="center"/>
      <protection locked="0"/>
    </xf>
    <xf numFmtId="0" fontId="8" fillId="5" borderId="0" xfId="27" applyFill="1"/>
    <xf numFmtId="0" fontId="8" fillId="5" borderId="0" xfId="27" applyFill="1" applyAlignment="1">
      <alignment horizontal="center" vertical="center"/>
    </xf>
    <xf numFmtId="0" fontId="84" fillId="5" borderId="0" xfId="27" applyFont="1" applyFill="1"/>
    <xf numFmtId="0" fontId="85" fillId="5" borderId="0" xfId="27" applyFont="1" applyFill="1"/>
    <xf numFmtId="0" fontId="10" fillId="5" borderId="0" xfId="27" applyFont="1" applyFill="1"/>
    <xf numFmtId="0" fontId="36" fillId="5" borderId="0" xfId="27" applyFont="1" applyFill="1"/>
    <xf numFmtId="0" fontId="86" fillId="5" borderId="0" xfId="27" applyFont="1" applyFill="1"/>
    <xf numFmtId="3" fontId="28" fillId="14" borderId="31" xfId="3" applyNumberFormat="1" applyFont="1" applyFill="1" applyBorder="1" applyAlignment="1" applyProtection="1">
      <alignment horizontal="center" vertical="center"/>
    </xf>
    <xf numFmtId="3" fontId="30" fillId="14" borderId="31" xfId="3" applyNumberFormat="1" applyFont="1" applyFill="1" applyBorder="1" applyAlignment="1" applyProtection="1">
      <alignment horizontal="center"/>
    </xf>
    <xf numFmtId="3" fontId="28" fillId="14" borderId="58" xfId="3" applyNumberFormat="1" applyFont="1" applyFill="1" applyBorder="1" applyAlignment="1" applyProtection="1">
      <alignment horizontal="center" vertical="center"/>
    </xf>
    <xf numFmtId="3" fontId="29" fillId="14" borderId="28" xfId="3" applyNumberFormat="1" applyFont="1" applyFill="1" applyBorder="1" applyAlignment="1" applyProtection="1">
      <alignment horizontal="center"/>
    </xf>
    <xf numFmtId="3" fontId="28" fillId="14" borderId="22" xfId="3" applyNumberFormat="1" applyFont="1" applyFill="1" applyBorder="1" applyAlignment="1" applyProtection="1">
      <alignment horizontal="center" vertical="center"/>
    </xf>
    <xf numFmtId="3" fontId="29" fillId="14" borderId="31" xfId="3" applyNumberFormat="1" applyFont="1" applyFill="1" applyBorder="1" applyAlignment="1" applyProtection="1">
      <alignment horizontal="center"/>
    </xf>
    <xf numFmtId="3" fontId="28" fillId="14" borderId="78" xfId="3" applyNumberFormat="1" applyFont="1" applyFill="1" applyBorder="1" applyAlignment="1" applyProtection="1">
      <alignment horizontal="center" vertical="center"/>
    </xf>
    <xf numFmtId="3" fontId="29" fillId="14" borderId="58" xfId="3" applyNumberFormat="1" applyFont="1" applyFill="1" applyBorder="1" applyAlignment="1" applyProtection="1">
      <alignment horizontal="center"/>
    </xf>
    <xf numFmtId="4" fontId="51" fillId="14" borderId="54" xfId="3" applyNumberFormat="1" applyFont="1" applyFill="1" applyBorder="1" applyAlignment="1" applyProtection="1">
      <alignment horizontal="center" vertical="center"/>
    </xf>
    <xf numFmtId="4" fontId="51" fillId="14" borderId="33" xfId="3" applyNumberFormat="1" applyFont="1" applyFill="1" applyBorder="1" applyAlignment="1" applyProtection="1">
      <alignment horizontal="center" vertical="center"/>
    </xf>
    <xf numFmtId="0" fontId="14" fillId="13" borderId="1" xfId="3" applyFill="1" applyBorder="1" applyAlignment="1" applyProtection="1">
      <alignment horizontal="center"/>
    </xf>
    <xf numFmtId="0" fontId="22" fillId="13" borderId="2" xfId="0" applyFont="1" applyFill="1" applyBorder="1" applyAlignment="1" applyProtection="1">
      <alignment horizontal="left"/>
    </xf>
    <xf numFmtId="0" fontId="14" fillId="13" borderId="2" xfId="3" applyFill="1" applyBorder="1" applyAlignment="1" applyProtection="1">
      <alignment horizontal="center"/>
    </xf>
    <xf numFmtId="0" fontId="22" fillId="13" borderId="3" xfId="0" applyFont="1" applyFill="1" applyBorder="1" applyAlignment="1" applyProtection="1">
      <alignment horizontal="center"/>
    </xf>
    <xf numFmtId="0" fontId="14" fillId="13" borderId="4" xfId="3" applyFill="1" applyBorder="1" applyAlignment="1" applyProtection="1">
      <alignment horizontal="center"/>
    </xf>
    <xf numFmtId="0" fontId="22" fillId="13" borderId="0" xfId="0" applyFont="1" applyFill="1" applyBorder="1" applyAlignment="1" applyProtection="1">
      <alignment horizontal="left"/>
    </xf>
    <xf numFmtId="0" fontId="14" fillId="13" borderId="0" xfId="3" applyFill="1" applyBorder="1" applyAlignment="1" applyProtection="1">
      <alignment horizontal="center"/>
    </xf>
    <xf numFmtId="0" fontId="22" fillId="13" borderId="5" xfId="0" applyFont="1" applyFill="1" applyBorder="1" applyAlignment="1" applyProtection="1">
      <alignment horizontal="center"/>
    </xf>
    <xf numFmtId="0" fontId="14" fillId="13" borderId="6" xfId="3" applyFill="1" applyBorder="1" applyAlignment="1" applyProtection="1">
      <alignment horizontal="center"/>
    </xf>
    <xf numFmtId="0" fontId="22" fillId="13" borderId="7" xfId="0" applyFont="1" applyFill="1" applyBorder="1" applyAlignment="1" applyProtection="1">
      <alignment horizontal="left"/>
    </xf>
    <xf numFmtId="0" fontId="14" fillId="13" borderId="7" xfId="3" applyFill="1" applyBorder="1" applyAlignment="1" applyProtection="1">
      <alignment horizontal="center"/>
    </xf>
    <xf numFmtId="0" fontId="22" fillId="13" borderId="8" xfId="0" applyFont="1" applyFill="1" applyBorder="1" applyAlignment="1" applyProtection="1">
      <alignment horizontal="center"/>
    </xf>
    <xf numFmtId="0" fontId="14" fillId="11" borderId="25" xfId="3" applyFill="1" applyBorder="1" applyAlignment="1" applyProtection="1">
      <alignment horizontal="center"/>
    </xf>
    <xf numFmtId="0" fontId="76" fillId="11" borderId="17" xfId="3" applyFont="1" applyFill="1" applyBorder="1" applyAlignment="1" applyProtection="1">
      <alignment horizontal="center" vertical="center"/>
    </xf>
    <xf numFmtId="0" fontId="14" fillId="11" borderId="17" xfId="3" applyFill="1" applyBorder="1" applyAlignment="1" applyProtection="1">
      <alignment horizontal="center"/>
    </xf>
    <xf numFmtId="0" fontId="27" fillId="11" borderId="41" xfId="3" applyFont="1" applyFill="1" applyBorder="1" applyAlignment="1" applyProtection="1">
      <alignment horizontal="center" vertical="center"/>
    </xf>
    <xf numFmtId="0" fontId="0" fillId="0" borderId="0" xfId="0" applyProtection="1"/>
    <xf numFmtId="0" fontId="12" fillId="12" borderId="20" xfId="1" applyNumberFormat="1" applyFont="1" applyFill="1" applyBorder="1" applyAlignment="1" applyProtection="1">
      <alignment horizontal="center"/>
    </xf>
    <xf numFmtId="0" fontId="12" fillId="0" borderId="20" xfId="1" applyNumberFormat="1" applyFont="1" applyFill="1" applyBorder="1" applyAlignment="1" applyProtection="1">
      <alignment horizontal="center"/>
    </xf>
    <xf numFmtId="3" fontId="12" fillId="14" borderId="20" xfId="1" applyNumberFormat="1" applyFont="1" applyFill="1" applyBorder="1" applyAlignment="1" applyProtection="1">
      <alignment horizontal="center"/>
    </xf>
    <xf numFmtId="0" fontId="12" fillId="0" borderId="21" xfId="1" applyNumberFormat="1" applyFont="1" applyFill="1" applyBorder="1" applyAlignment="1" applyProtection="1">
      <alignment horizontal="center"/>
    </xf>
    <xf numFmtId="1" fontId="12" fillId="12" borderId="20" xfId="1" applyNumberFormat="1" applyFont="1" applyFill="1" applyBorder="1" applyAlignment="1" applyProtection="1">
      <alignment horizontal="center"/>
    </xf>
    <xf numFmtId="1" fontId="12" fillId="12" borderId="20" xfId="1" applyNumberFormat="1" applyFont="1" applyFill="1" applyBorder="1" applyAlignment="1" applyProtection="1">
      <alignment horizontal="center" wrapText="1"/>
    </xf>
    <xf numFmtId="1" fontId="12" fillId="6" borderId="20" xfId="1" applyNumberFormat="1" applyFont="1" applyFill="1" applyBorder="1" applyAlignment="1" applyProtection="1">
      <alignment horizontal="center" wrapText="1"/>
    </xf>
    <xf numFmtId="0" fontId="12" fillId="0" borderId="18" xfId="1" applyNumberFormat="1" applyFont="1" applyFill="1" applyBorder="1" applyAlignment="1" applyProtection="1">
      <alignment horizontal="center"/>
    </xf>
    <xf numFmtId="0" fontId="75" fillId="0" borderId="18" xfId="1" applyNumberFormat="1" applyFont="1" applyFill="1" applyBorder="1" applyAlignment="1" applyProtection="1">
      <alignment horizontal="center"/>
    </xf>
    <xf numFmtId="0" fontId="75" fillId="0" borderId="20" xfId="1" applyNumberFormat="1" applyFont="1" applyFill="1" applyBorder="1" applyAlignment="1" applyProtection="1">
      <alignment horizontal="center"/>
    </xf>
    <xf numFmtId="3" fontId="12" fillId="12" borderId="20" xfId="1" applyNumberFormat="1" applyFont="1" applyFill="1" applyBorder="1" applyAlignment="1" applyProtection="1">
      <alignment horizontal="center" wrapText="1"/>
    </xf>
    <xf numFmtId="1" fontId="12" fillId="0" borderId="20" xfId="1" applyNumberFormat="1" applyFont="1" applyFill="1" applyBorder="1" applyAlignment="1" applyProtection="1">
      <alignment horizontal="center" wrapText="1"/>
    </xf>
    <xf numFmtId="4" fontId="75" fillId="0" borderId="20" xfId="1" applyNumberFormat="1" applyFont="1" applyFill="1" applyBorder="1" applyAlignment="1" applyProtection="1">
      <alignment horizontal="center"/>
    </xf>
    <xf numFmtId="4" fontId="75" fillId="6" borderId="20" xfId="1" applyNumberFormat="1" applyFont="1" applyFill="1" applyBorder="1" applyAlignment="1" applyProtection="1">
      <alignment horizontal="center" wrapText="1"/>
    </xf>
    <xf numFmtId="0" fontId="28" fillId="9" borderId="9" xfId="3" applyFont="1" applyFill="1" applyBorder="1" applyAlignment="1">
      <alignment horizontal="left" vertical="center"/>
    </xf>
    <xf numFmtId="0" fontId="28" fillId="9" borderId="10" xfId="3" applyFont="1" applyFill="1" applyBorder="1" applyAlignment="1">
      <alignment horizontal="left" vertical="center"/>
    </xf>
    <xf numFmtId="0" fontId="28" fillId="9" borderId="48" xfId="3" applyFont="1" applyFill="1" applyBorder="1" applyAlignment="1">
      <alignment horizontal="left" vertical="center"/>
    </xf>
    <xf numFmtId="0" fontId="17" fillId="18" borderId="6" xfId="3" applyFont="1" applyFill="1" applyBorder="1" applyAlignment="1">
      <alignment horizontal="center" vertical="center" wrapText="1"/>
    </xf>
    <xf numFmtId="0" fontId="17" fillId="10" borderId="43" xfId="3" applyFont="1" applyFill="1" applyBorder="1" applyAlignment="1">
      <alignment horizontal="center" vertical="center" wrapText="1"/>
    </xf>
    <xf numFmtId="0" fontId="17" fillId="10" borderId="7" xfId="3" applyFont="1" applyFill="1" applyBorder="1" applyAlignment="1">
      <alignment horizontal="center" vertical="center" wrapText="1"/>
    </xf>
    <xf numFmtId="0" fontId="17" fillId="10" borderId="44" xfId="3" applyFont="1" applyFill="1" applyBorder="1" applyAlignment="1">
      <alignment horizontal="center" vertical="center" wrapText="1"/>
    </xf>
    <xf numFmtId="0" fontId="17" fillId="10" borderId="44" xfId="3" applyFont="1" applyFill="1" applyBorder="1" applyAlignment="1">
      <alignment horizontal="center" vertical="center"/>
    </xf>
    <xf numFmtId="0" fontId="52" fillId="10" borderId="64" xfId="3" applyFont="1" applyFill="1" applyBorder="1" applyAlignment="1">
      <alignment horizontal="center" vertical="center" wrapText="1"/>
    </xf>
    <xf numFmtId="0" fontId="18" fillId="10" borderId="64" xfId="3" applyFont="1" applyFill="1" applyBorder="1" applyAlignment="1">
      <alignment horizontal="center" vertical="center" wrapText="1"/>
    </xf>
    <xf numFmtId="0" fontId="17" fillId="10" borderId="64" xfId="3" applyFont="1" applyFill="1" applyBorder="1" applyAlignment="1">
      <alignment horizontal="center" vertical="center" wrapText="1"/>
    </xf>
    <xf numFmtId="2" fontId="52" fillId="10" borderId="64" xfId="3" applyNumberFormat="1" applyFont="1" applyFill="1" applyBorder="1" applyAlignment="1">
      <alignment horizontal="center" vertical="center" wrapText="1"/>
    </xf>
    <xf numFmtId="0" fontId="52" fillId="10" borderId="64" xfId="3" applyFont="1" applyFill="1" applyBorder="1" applyAlignment="1">
      <alignment horizontal="center" vertical="center"/>
    </xf>
    <xf numFmtId="0" fontId="18" fillId="10" borderId="69" xfId="3" applyFont="1" applyFill="1" applyBorder="1" applyAlignment="1">
      <alignment horizontal="center" vertical="center" wrapText="1"/>
    </xf>
    <xf numFmtId="0" fontId="18" fillId="10" borderId="70" xfId="3" applyFont="1" applyFill="1" applyBorder="1" applyAlignment="1">
      <alignment horizontal="center" vertical="center" wrapText="1"/>
    </xf>
    <xf numFmtId="0" fontId="18" fillId="10" borderId="52" xfId="3" applyFont="1" applyFill="1" applyBorder="1" applyAlignment="1">
      <alignment horizontal="center" vertical="center" wrapText="1"/>
    </xf>
    <xf numFmtId="0" fontId="17" fillId="10" borderId="52" xfId="3" applyFont="1" applyFill="1" applyBorder="1" applyAlignment="1">
      <alignment horizontal="center" vertical="center" wrapText="1"/>
    </xf>
    <xf numFmtId="0" fontId="17" fillId="10" borderId="53" xfId="3" applyFont="1" applyFill="1" applyBorder="1" applyAlignment="1">
      <alignment horizontal="center" vertical="center" wrapText="1"/>
    </xf>
    <xf numFmtId="0" fontId="17" fillId="10" borderId="45" xfId="3" applyFont="1" applyFill="1" applyBorder="1" applyAlignment="1">
      <alignment horizontal="center" vertical="center" wrapText="1"/>
    </xf>
    <xf numFmtId="0" fontId="18" fillId="10" borderId="45" xfId="3" applyFont="1" applyFill="1" applyBorder="1" applyAlignment="1">
      <alignment horizontal="center" vertical="center" wrapText="1"/>
    </xf>
    <xf numFmtId="0" fontId="18" fillId="10" borderId="76" xfId="3" applyFont="1" applyFill="1" applyBorder="1" applyAlignment="1">
      <alignment horizontal="center" vertical="center" wrapText="1"/>
    </xf>
    <xf numFmtId="0" fontId="18" fillId="10" borderId="75" xfId="3" applyFont="1" applyFill="1" applyBorder="1" applyAlignment="1">
      <alignment horizontal="center" vertical="center" wrapText="1"/>
    </xf>
    <xf numFmtId="0" fontId="18" fillId="10" borderId="77" xfId="3" applyFont="1" applyFill="1" applyBorder="1" applyAlignment="1">
      <alignment horizontal="center" vertical="center" wrapText="1"/>
    </xf>
    <xf numFmtId="0" fontId="18" fillId="10" borderId="71" xfId="3" applyFont="1" applyFill="1" applyBorder="1" applyAlignment="1">
      <alignment horizontal="center" vertical="center" wrapText="1"/>
    </xf>
    <xf numFmtId="3" fontId="28" fillId="14" borderId="14" xfId="3" applyNumberFormat="1" applyFont="1" applyFill="1" applyBorder="1" applyAlignment="1">
      <alignment horizontal="center" vertical="center"/>
    </xf>
    <xf numFmtId="3" fontId="28" fillId="14" borderId="22" xfId="3" applyNumberFormat="1" applyFont="1" applyFill="1" applyBorder="1" applyAlignment="1">
      <alignment horizontal="center" vertical="center"/>
    </xf>
    <xf numFmtId="3" fontId="28" fillId="14" borderId="22" xfId="3" applyNumberFormat="1" applyFont="1" applyFill="1" applyBorder="1" applyAlignment="1">
      <alignment horizontal="center"/>
    </xf>
    <xf numFmtId="3" fontId="29" fillId="14" borderId="28" xfId="3" applyNumberFormat="1" applyFont="1" applyFill="1" applyBorder="1" applyAlignment="1">
      <alignment horizontal="center"/>
    </xf>
    <xf numFmtId="3" fontId="29" fillId="14" borderId="31" xfId="3" applyNumberFormat="1" applyFont="1" applyFill="1" applyBorder="1" applyAlignment="1">
      <alignment horizontal="center"/>
    </xf>
    <xf numFmtId="165" fontId="51" fillId="14" borderId="54" xfId="3" applyNumberFormat="1" applyFont="1" applyFill="1" applyBorder="1" applyAlignment="1">
      <alignment horizontal="center" vertical="center"/>
    </xf>
    <xf numFmtId="4" fontId="43" fillId="3" borderId="33" xfId="3" applyNumberFormat="1" applyFont="1" applyFill="1" applyBorder="1" applyAlignment="1" applyProtection="1">
      <alignment horizontal="center" vertical="center"/>
    </xf>
    <xf numFmtId="0" fontId="10" fillId="15" borderId="6" xfId="0" applyFont="1" applyFill="1" applyBorder="1"/>
    <xf numFmtId="0" fontId="0" fillId="15" borderId="7" xfId="0" applyFill="1" applyBorder="1"/>
    <xf numFmtId="0" fontId="11" fillId="15" borderId="8" xfId="0" applyFont="1" applyFill="1" applyBorder="1" applyAlignment="1">
      <alignment horizontal="center" vertical="center"/>
    </xf>
    <xf numFmtId="0" fontId="12" fillId="2" borderId="21"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3"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3" fontId="13" fillId="0" borderId="11" xfId="0" applyNumberFormat="1" applyFont="1" applyBorder="1" applyAlignment="1">
      <alignment horizontal="left"/>
    </xf>
    <xf numFmtId="3" fontId="12" fillId="0" borderId="12" xfId="0" applyNumberFormat="1" applyFont="1" applyBorder="1" applyAlignment="1">
      <alignment horizontal="left"/>
    </xf>
    <xf numFmtId="3" fontId="12" fillId="0" borderId="30" xfId="0" applyNumberFormat="1" applyFont="1" applyBorder="1" applyAlignment="1">
      <alignment horizontal="left"/>
    </xf>
    <xf numFmtId="3" fontId="13" fillId="0" borderId="12" xfId="0" applyNumberFormat="1" applyFont="1" applyBorder="1" applyAlignment="1">
      <alignment horizontal="center"/>
    </xf>
    <xf numFmtId="3" fontId="13" fillId="0" borderId="30" xfId="0" applyNumberFormat="1" applyFont="1" applyBorder="1" applyAlignment="1">
      <alignment horizontal="center"/>
    </xf>
    <xf numFmtId="3" fontId="13" fillId="0" borderId="11" xfId="0" applyNumberFormat="1" applyFont="1" applyBorder="1" applyAlignment="1">
      <alignment horizontal="center"/>
    </xf>
    <xf numFmtId="3" fontId="12" fillId="0" borderId="11" xfId="0" applyNumberFormat="1" applyFont="1" applyBorder="1" applyAlignment="1">
      <alignment horizontal="left"/>
    </xf>
    <xf numFmtId="3" fontId="13" fillId="0" borderId="12" xfId="0" applyNumberFormat="1" applyFont="1" applyBorder="1" applyAlignment="1">
      <alignment horizontal="left"/>
    </xf>
    <xf numFmtId="3" fontId="13" fillId="0" borderId="30" xfId="0" applyNumberFormat="1" applyFont="1" applyBorder="1" applyAlignment="1">
      <alignment horizontal="left"/>
    </xf>
    <xf numFmtId="3" fontId="12" fillId="12" borderId="20" xfId="0" applyNumberFormat="1" applyFont="1" applyFill="1" applyBorder="1" applyAlignment="1">
      <alignment horizontal="center"/>
    </xf>
    <xf numFmtId="1" fontId="12" fillId="0" borderId="20" xfId="0" applyNumberFormat="1" applyFont="1" applyBorder="1" applyAlignment="1">
      <alignment horizontal="center"/>
    </xf>
    <xf numFmtId="1" fontId="12" fillId="12" borderId="20" xfId="0" applyNumberFormat="1" applyFont="1" applyFill="1" applyBorder="1" applyAlignment="1">
      <alignment horizontal="center"/>
    </xf>
    <xf numFmtId="3" fontId="13" fillId="3" borderId="11" xfId="0" applyNumberFormat="1" applyFont="1" applyFill="1" applyBorder="1" applyAlignment="1">
      <alignment horizontal="left"/>
    </xf>
    <xf numFmtId="3" fontId="13" fillId="3" borderId="12" xfId="0" applyNumberFormat="1" applyFont="1" applyFill="1" applyBorder="1" applyAlignment="1">
      <alignment horizontal="left"/>
    </xf>
    <xf numFmtId="3" fontId="13" fillId="3" borderId="30" xfId="0" applyNumberFormat="1" applyFont="1" applyFill="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3" fillId="0" borderId="30" xfId="0" applyFont="1" applyBorder="1" applyAlignment="1">
      <alignment horizontal="left"/>
    </xf>
    <xf numFmtId="0" fontId="12" fillId="12" borderId="15" xfId="0" applyFont="1" applyFill="1" applyBorder="1" applyAlignment="1">
      <alignment horizontal="center"/>
    </xf>
    <xf numFmtId="0" fontId="12" fillId="0" borderId="11" xfId="0" applyFont="1" applyBorder="1" applyAlignment="1">
      <alignment horizontal="left"/>
    </xf>
    <xf numFmtId="0" fontId="12" fillId="0" borderId="12" xfId="0" applyFont="1" applyBorder="1" applyAlignment="1">
      <alignment horizontal="left"/>
    </xf>
    <xf numFmtId="0" fontId="12" fillId="0" borderId="30" xfId="0" applyFont="1" applyBorder="1" applyAlignment="1">
      <alignment horizontal="left"/>
    </xf>
    <xf numFmtId="0" fontId="60" fillId="0" borderId="4" xfId="0" applyFont="1" applyBorder="1"/>
    <xf numFmtId="0" fontId="60" fillId="0" borderId="0" xfId="0" applyFont="1"/>
    <xf numFmtId="0" fontId="58" fillId="0" borderId="15" xfId="0" applyFont="1" applyBorder="1" applyAlignment="1">
      <alignment horizontal="center"/>
    </xf>
    <xf numFmtId="0" fontId="58" fillId="6" borderId="15" xfId="0" applyFont="1" applyFill="1" applyBorder="1" applyAlignment="1">
      <alignment horizontal="center"/>
    </xf>
    <xf numFmtId="3" fontId="12" fillId="7" borderId="20" xfId="0" applyNumberFormat="1" applyFont="1" applyFill="1" applyBorder="1" applyAlignment="1">
      <alignment horizontal="center"/>
    </xf>
    <xf numFmtId="3" fontId="12" fillId="6" borderId="15" xfId="0" applyNumberFormat="1" applyFont="1" applyFill="1" applyBorder="1" applyAlignment="1">
      <alignment horizontal="center"/>
    </xf>
    <xf numFmtId="3" fontId="13" fillId="0" borderId="4" xfId="0" applyNumberFormat="1" applyFont="1" applyBorder="1" applyAlignment="1">
      <alignment horizontal="left"/>
    </xf>
    <xf numFmtId="3" fontId="13" fillId="0" borderId="0" xfId="0" applyNumberFormat="1" applyFont="1" applyAlignment="1">
      <alignment horizontal="left"/>
    </xf>
    <xf numFmtId="0" fontId="60" fillId="0" borderId="15" xfId="0" applyFont="1" applyBorder="1"/>
    <xf numFmtId="3" fontId="12" fillId="0" borderId="4" xfId="0" applyNumberFormat="1" applyFont="1" applyBorder="1" applyAlignment="1">
      <alignment horizontal="left"/>
    </xf>
    <xf numFmtId="3" fontId="13" fillId="0" borderId="0" xfId="0" applyNumberFormat="1" applyFont="1" applyAlignment="1">
      <alignment horizontal="center"/>
    </xf>
    <xf numFmtId="0" fontId="60" fillId="0" borderId="6" xfId="0" applyFont="1" applyBorder="1"/>
    <xf numFmtId="0" fontId="60" fillId="0" borderId="7" xfId="0" applyFont="1" applyBorder="1"/>
    <xf numFmtId="0" fontId="60" fillId="0" borderId="23" xfId="0" applyFont="1" applyBorder="1"/>
    <xf numFmtId="0" fontId="12" fillId="2" borderId="15" xfId="0" applyFont="1" applyFill="1" applyBorder="1" applyAlignment="1">
      <alignment horizontal="center" vertical="center"/>
    </xf>
    <xf numFmtId="0" fontId="12" fillId="5" borderId="34" xfId="0" applyFont="1" applyFill="1" applyBorder="1" applyAlignment="1">
      <alignment horizontal="center" vertical="center"/>
    </xf>
    <xf numFmtId="0" fontId="75" fillId="5" borderId="34" xfId="0" applyFont="1" applyFill="1" applyBorder="1" applyAlignment="1">
      <alignment horizontal="center" vertical="center"/>
    </xf>
    <xf numFmtId="1" fontId="50" fillId="0" borderId="21" xfId="0" applyNumberFormat="1" applyFont="1" applyBorder="1" applyAlignment="1">
      <alignment horizontal="center"/>
    </xf>
    <xf numFmtId="4" fontId="75" fillId="0" borderId="21" xfId="0" applyNumberFormat="1" applyFont="1" applyBorder="1" applyAlignment="1">
      <alignment horizontal="center"/>
    </xf>
    <xf numFmtId="4" fontId="75" fillId="5" borderId="20" xfId="0" applyNumberFormat="1" applyFont="1" applyFill="1" applyBorder="1" applyAlignment="1">
      <alignment horizontal="center"/>
    </xf>
    <xf numFmtId="166" fontId="12" fillId="12" borderId="20" xfId="0" applyNumberFormat="1" applyFont="1" applyFill="1" applyBorder="1" applyAlignment="1">
      <alignment horizontal="center"/>
    </xf>
    <xf numFmtId="4" fontId="75" fillId="0" borderId="20" xfId="0" applyNumberFormat="1" applyFont="1" applyBorder="1" applyAlignment="1">
      <alignment horizontal="center"/>
    </xf>
    <xf numFmtId="3" fontId="12" fillId="0" borderId="20" xfId="0" applyNumberFormat="1" applyFont="1" applyBorder="1" applyAlignment="1">
      <alignment horizontal="center"/>
    </xf>
    <xf numFmtId="0" fontId="13" fillId="0" borderId="11" xfId="28" applyFont="1" applyBorder="1"/>
    <xf numFmtId="4" fontId="12" fillId="12" borderId="20" xfId="0" applyNumberFormat="1" applyFont="1" applyFill="1" applyBorder="1" applyAlignment="1">
      <alignment horizontal="center"/>
    </xf>
    <xf numFmtId="3" fontId="13" fillId="0" borderId="9" xfId="0" applyNumberFormat="1" applyFont="1" applyBorder="1" applyAlignment="1">
      <alignment horizontal="left"/>
    </xf>
    <xf numFmtId="3" fontId="13" fillId="0" borderId="10" xfId="0" applyNumberFormat="1" applyFont="1" applyBorder="1" applyAlignment="1">
      <alignment horizontal="left"/>
    </xf>
    <xf numFmtId="3" fontId="13" fillId="0" borderId="48" xfId="0" applyNumberFormat="1" applyFont="1" applyBorder="1" applyAlignment="1">
      <alignment horizontal="left"/>
    </xf>
    <xf numFmtId="4" fontId="12" fillId="0" borderId="20" xfId="0" applyNumberFormat="1" applyFont="1" applyBorder="1" applyAlignment="1">
      <alignment horizontal="center"/>
    </xf>
    <xf numFmtId="3" fontId="12" fillId="3" borderId="20" xfId="0" applyNumberFormat="1" applyFont="1" applyFill="1" applyBorder="1" applyAlignment="1">
      <alignment horizontal="center"/>
    </xf>
    <xf numFmtId="4" fontId="75" fillId="3" borderId="20" xfId="0" applyNumberFormat="1" applyFont="1" applyFill="1" applyBorder="1" applyAlignment="1">
      <alignment horizontal="center"/>
    </xf>
    <xf numFmtId="4" fontId="49" fillId="0" borderId="15" xfId="0" applyNumberFormat="1" applyFont="1" applyBorder="1" applyAlignment="1">
      <alignment horizontal="center"/>
    </xf>
    <xf numFmtId="4" fontId="49" fillId="6" borderId="15" xfId="0" applyNumberFormat="1" applyFont="1" applyFill="1" applyBorder="1" applyAlignment="1">
      <alignment horizontal="center"/>
    </xf>
    <xf numFmtId="4" fontId="75" fillId="7" borderId="20" xfId="0" applyNumberFormat="1" applyFont="1" applyFill="1" applyBorder="1" applyAlignment="1">
      <alignment horizontal="center"/>
    </xf>
    <xf numFmtId="4" fontId="75" fillId="6" borderId="15" xfId="0" applyNumberFormat="1" applyFont="1" applyFill="1" applyBorder="1" applyAlignment="1">
      <alignment horizontal="center"/>
    </xf>
    <xf numFmtId="4" fontId="70" fillId="0" borderId="15" xfId="0" applyNumberFormat="1" applyFont="1" applyBorder="1"/>
    <xf numFmtId="2" fontId="12" fillId="12" borderId="20" xfId="0" applyNumberFormat="1" applyFont="1" applyFill="1" applyBorder="1" applyAlignment="1">
      <alignment horizontal="center"/>
    </xf>
    <xf numFmtId="0" fontId="0" fillId="0" borderId="6" xfId="0" applyBorder="1"/>
    <xf numFmtId="0" fontId="0" fillId="0" borderId="7" xfId="0" applyBorder="1"/>
    <xf numFmtId="4" fontId="70" fillId="0" borderId="23" xfId="0" applyNumberFormat="1" applyFont="1" applyBorder="1"/>
    <xf numFmtId="0" fontId="22" fillId="13" borderId="2" xfId="0" applyFont="1" applyFill="1" applyBorder="1" applyAlignment="1">
      <alignment horizontal="left"/>
    </xf>
    <xf numFmtId="0" fontId="22" fillId="13" borderId="0" xfId="0" applyFont="1" applyFill="1" applyAlignment="1">
      <alignment horizontal="left"/>
    </xf>
    <xf numFmtId="0" fontId="10" fillId="9" borderId="46" xfId="8" applyFont="1" applyFill="1" applyBorder="1" applyAlignment="1">
      <alignment horizontal="center" vertical="center" wrapText="1"/>
    </xf>
    <xf numFmtId="0" fontId="10" fillId="9" borderId="43" xfId="8" applyFont="1" applyFill="1" applyBorder="1" applyAlignment="1">
      <alignment horizontal="center" vertical="center" wrapText="1"/>
    </xf>
    <xf numFmtId="0" fontId="10" fillId="9" borderId="35" xfId="8" applyFont="1" applyFill="1" applyBorder="1" applyAlignment="1">
      <alignment horizontal="center" vertical="center" wrapText="1"/>
    </xf>
    <xf numFmtId="3" fontId="43" fillId="0" borderId="32" xfId="3" applyNumberFormat="1" applyFont="1" applyBorder="1" applyAlignment="1">
      <alignment horizontal="center" vertical="center"/>
    </xf>
    <xf numFmtId="3" fontId="43" fillId="3" borderId="33" xfId="3" applyNumberFormat="1" applyFont="1" applyFill="1" applyBorder="1" applyAlignment="1">
      <alignment horizontal="center" vertical="center"/>
    </xf>
    <xf numFmtId="165" fontId="34" fillId="4" borderId="55" xfId="3" applyNumberFormat="1" applyFont="1" applyFill="1" applyBorder="1" applyAlignment="1">
      <alignment horizontal="center"/>
    </xf>
    <xf numFmtId="165" fontId="34" fillId="4" borderId="63" xfId="3" applyNumberFormat="1" applyFont="1" applyFill="1" applyBorder="1" applyAlignment="1">
      <alignment horizontal="center"/>
    </xf>
    <xf numFmtId="165" fontId="34" fillId="4" borderId="68" xfId="3" applyNumberFormat="1" applyFont="1" applyFill="1" applyBorder="1" applyAlignment="1">
      <alignment horizontal="center"/>
    </xf>
    <xf numFmtId="168" fontId="69" fillId="0" borderId="33" xfId="25" applyNumberFormat="1" applyFont="1" applyFill="1" applyBorder="1" applyAlignment="1">
      <alignment horizontal="left" vertical="center"/>
    </xf>
    <xf numFmtId="168" fontId="69" fillId="0" borderId="33" xfId="8" applyNumberFormat="1" applyFont="1" applyBorder="1"/>
    <xf numFmtId="168" fontId="60" fillId="0" borderId="33" xfId="8" applyNumberFormat="1" applyFont="1" applyBorder="1"/>
    <xf numFmtId="164" fontId="60" fillId="0" borderId="33" xfId="8" applyNumberFormat="1" applyFont="1" applyBorder="1"/>
    <xf numFmtId="168" fontId="58" fillId="3" borderId="33" xfId="25" applyNumberFormat="1" applyFont="1" applyFill="1" applyBorder="1" applyAlignment="1">
      <alignment horizontal="left" vertical="center" wrapText="1"/>
    </xf>
    <xf numFmtId="168" fontId="58" fillId="3" borderId="49" xfId="25" applyNumberFormat="1" applyFont="1" applyFill="1" applyBorder="1" applyAlignment="1">
      <alignment horizontal="left" vertical="center" wrapText="1"/>
    </xf>
    <xf numFmtId="164" fontId="60" fillId="0" borderId="33" xfId="25" applyNumberFormat="1" applyFont="1" applyFill="1" applyBorder="1" applyAlignment="1">
      <alignment horizontal="left" vertical="center"/>
    </xf>
    <xf numFmtId="0" fontId="25" fillId="0" borderId="0" xfId="22" applyFont="1"/>
    <xf numFmtId="168" fontId="60" fillId="0" borderId="33" xfId="8" applyNumberFormat="1" applyFont="1" applyFill="1" applyBorder="1"/>
    <xf numFmtId="0" fontId="7" fillId="5" borderId="22" xfId="22" quotePrefix="1" applyFont="1" applyFill="1" applyBorder="1" applyAlignment="1">
      <alignment horizontal="right" vertical="top"/>
    </xf>
    <xf numFmtId="3" fontId="91" fillId="0" borderId="11" xfId="0" applyNumberFormat="1" applyFont="1" applyBorder="1" applyAlignment="1">
      <alignment horizontal="left"/>
    </xf>
    <xf numFmtId="0" fontId="1" fillId="0" borderId="0" xfId="28"/>
    <xf numFmtId="0" fontId="96" fillId="0" borderId="0" xfId="28" applyFont="1"/>
    <xf numFmtId="3" fontId="13" fillId="0" borderId="11" xfId="0" applyNumberFormat="1" applyFont="1" applyBorder="1" applyAlignment="1">
      <alignment horizontal="left"/>
    </xf>
    <xf numFmtId="3" fontId="13" fillId="0" borderId="12" xfId="0" applyNumberFormat="1" applyFont="1" applyBorder="1" applyAlignment="1">
      <alignment horizontal="left"/>
    </xf>
    <xf numFmtId="3" fontId="13" fillId="0" borderId="30" xfId="0" applyNumberFormat="1" applyFont="1" applyBorder="1" applyAlignment="1">
      <alignment horizontal="left"/>
    </xf>
    <xf numFmtId="3" fontId="12" fillId="0" borderId="9" xfId="0" applyNumberFormat="1" applyFont="1" applyBorder="1" applyAlignment="1">
      <alignment horizontal="left"/>
    </xf>
    <xf numFmtId="3" fontId="12" fillId="0" borderId="10" xfId="0" applyNumberFormat="1" applyFont="1" applyBorder="1" applyAlignment="1">
      <alignment horizontal="left"/>
    </xf>
    <xf numFmtId="3" fontId="12" fillId="0" borderId="48" xfId="0" applyNumberFormat="1" applyFont="1" applyBorder="1" applyAlignment="1">
      <alignment horizontal="left"/>
    </xf>
    <xf numFmtId="3" fontId="13" fillId="0" borderId="12" xfId="0" applyNumberFormat="1" applyFont="1" applyBorder="1" applyAlignment="1">
      <alignment horizontal="center"/>
    </xf>
    <xf numFmtId="3" fontId="13" fillId="0" borderId="30" xfId="0" applyNumberFormat="1" applyFont="1" applyBorder="1" applyAlignment="1">
      <alignment horizontal="center"/>
    </xf>
    <xf numFmtId="3" fontId="13" fillId="2" borderId="11" xfId="0" applyNumberFormat="1" applyFont="1" applyFill="1" applyBorder="1" applyAlignment="1">
      <alignment horizontal="left"/>
    </xf>
    <xf numFmtId="3" fontId="13" fillId="2" borderId="12" xfId="0" applyNumberFormat="1" applyFont="1" applyFill="1" applyBorder="1" applyAlignment="1">
      <alignment horizontal="left"/>
    </xf>
    <xf numFmtId="3" fontId="13" fillId="2" borderId="30" xfId="0" applyNumberFormat="1" applyFont="1" applyFill="1" applyBorder="1" applyAlignment="1">
      <alignment horizontal="left"/>
    </xf>
    <xf numFmtId="3" fontId="13" fillId="3" borderId="11" xfId="0" applyNumberFormat="1" applyFont="1" applyFill="1" applyBorder="1" applyAlignment="1">
      <alignment horizontal="left"/>
    </xf>
    <xf numFmtId="3" fontId="13" fillId="3" borderId="12" xfId="0" applyNumberFormat="1" applyFont="1" applyFill="1" applyBorder="1" applyAlignment="1">
      <alignment horizontal="left"/>
    </xf>
    <xf numFmtId="3" fontId="13" fillId="3" borderId="30" xfId="0" applyNumberFormat="1" applyFont="1" applyFill="1" applyBorder="1" applyAlignment="1">
      <alignment horizontal="left"/>
    </xf>
    <xf numFmtId="0" fontId="10" fillId="2" borderId="2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14" borderId="79" xfId="0" applyFont="1" applyFill="1" applyBorder="1" applyAlignment="1">
      <alignment horizontal="center" vertical="center"/>
    </xf>
    <xf numFmtId="0" fontId="12" fillId="14" borderId="23" xfId="0" applyFont="1" applyFill="1" applyBorder="1" applyAlignment="1">
      <alignment horizontal="center" vertical="center"/>
    </xf>
    <xf numFmtId="0" fontId="9" fillId="15" borderId="1" xfId="0" applyFont="1" applyFill="1" applyBorder="1" applyAlignment="1">
      <alignment horizontal="center"/>
    </xf>
    <xf numFmtId="0" fontId="9" fillId="15" borderId="2" xfId="0" applyFont="1" applyFill="1" applyBorder="1" applyAlignment="1">
      <alignment horizontal="center"/>
    </xf>
    <xf numFmtId="0" fontId="9" fillId="15" borderId="3" xfId="0" applyFont="1" applyFill="1" applyBorder="1" applyAlignment="1">
      <alignment horizont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3" fontId="12" fillId="14" borderId="65" xfId="0" applyNumberFormat="1" applyFont="1" applyFill="1" applyBorder="1" applyAlignment="1">
      <alignment horizontal="center" vertical="center"/>
    </xf>
    <xf numFmtId="0" fontId="12" fillId="14" borderId="66" xfId="0" applyFont="1" applyFill="1" applyBorder="1" applyAlignment="1">
      <alignment horizontal="center" vertical="center"/>
    </xf>
    <xf numFmtId="0" fontId="12" fillId="14" borderId="24" xfId="0" applyFont="1" applyFill="1" applyBorder="1" applyAlignment="1">
      <alignment horizontal="center" vertical="center"/>
    </xf>
    <xf numFmtId="0" fontId="12" fillId="5" borderId="23" xfId="0" applyFont="1" applyFill="1" applyBorder="1" applyAlignment="1">
      <alignment horizontal="center" vertical="center"/>
    </xf>
    <xf numFmtId="3" fontId="12" fillId="0" borderId="11" xfId="0" applyNumberFormat="1" applyFont="1" applyBorder="1" applyAlignment="1">
      <alignment horizontal="left"/>
    </xf>
    <xf numFmtId="3" fontId="12" fillId="0" borderId="12" xfId="0" applyNumberFormat="1" applyFont="1" applyBorder="1" applyAlignment="1">
      <alignment horizontal="left"/>
    </xf>
    <xf numFmtId="3" fontId="12" fillId="0" borderId="30" xfId="0" applyNumberFormat="1" applyFont="1" applyBorder="1" applyAlignment="1">
      <alignment horizontal="left"/>
    </xf>
    <xf numFmtId="3" fontId="13" fillId="0" borderId="11" xfId="0" applyNumberFormat="1" applyFont="1" applyBorder="1" applyAlignment="1">
      <alignment horizontal="center"/>
    </xf>
    <xf numFmtId="0" fontId="13" fillId="0" borderId="11" xfId="0" applyFont="1" applyBorder="1" applyAlignment="1">
      <alignment horizontal="left"/>
    </xf>
    <xf numFmtId="0" fontId="13" fillId="0" borderId="12" xfId="0" applyFont="1" applyBorder="1" applyAlignment="1">
      <alignment horizontal="left"/>
    </xf>
    <xf numFmtId="0" fontId="13" fillId="0" borderId="30" xfId="0" applyFont="1" applyBorder="1" applyAlignment="1">
      <alignment horizontal="left"/>
    </xf>
    <xf numFmtId="0" fontId="77" fillId="5" borderId="18" xfId="0" applyFont="1" applyFill="1" applyBorder="1" applyAlignment="1">
      <alignment horizontal="center" vertical="center"/>
    </xf>
    <xf numFmtId="0" fontId="77" fillId="5" borderId="15" xfId="0" applyFont="1" applyFill="1" applyBorder="1" applyAlignment="1">
      <alignment horizontal="center" vertical="center"/>
    </xf>
    <xf numFmtId="0" fontId="9" fillId="15" borderId="25" xfId="0" applyFont="1" applyFill="1" applyBorder="1" applyAlignment="1">
      <alignment horizontal="center" vertical="center"/>
    </xf>
    <xf numFmtId="0" fontId="9" fillId="15" borderId="17" xfId="0" applyFont="1" applyFill="1" applyBorder="1" applyAlignment="1">
      <alignment horizontal="center" vertical="center"/>
    </xf>
    <xf numFmtId="0" fontId="9" fillId="15" borderId="41" xfId="0" applyFont="1" applyFill="1" applyBorder="1" applyAlignment="1">
      <alignment horizontal="center" vertical="center"/>
    </xf>
    <xf numFmtId="3" fontId="13" fillId="0" borderId="1" xfId="0" applyNumberFormat="1" applyFont="1" applyBorder="1" applyAlignment="1">
      <alignment horizontal="left"/>
    </xf>
    <xf numFmtId="3" fontId="13" fillId="0" borderId="2" xfId="0" applyNumberFormat="1" applyFont="1" applyBorder="1" applyAlignment="1">
      <alignment horizontal="left"/>
    </xf>
    <xf numFmtId="3" fontId="13" fillId="0" borderId="3" xfId="0" applyNumberFormat="1" applyFont="1" applyBorder="1" applyAlignment="1">
      <alignment horizontal="left"/>
    </xf>
    <xf numFmtId="0" fontId="22" fillId="5" borderId="18" xfId="0" applyFont="1" applyFill="1" applyBorder="1" applyAlignment="1">
      <alignment horizontal="center" vertical="center"/>
    </xf>
    <xf numFmtId="0" fontId="22" fillId="5" borderId="15" xfId="0" applyFont="1" applyFill="1" applyBorder="1" applyAlignment="1">
      <alignment horizontal="center" vertical="center"/>
    </xf>
    <xf numFmtId="0" fontId="12" fillId="14" borderId="1" xfId="0" applyFont="1" applyFill="1" applyBorder="1" applyAlignment="1">
      <alignment horizontal="center" vertical="center"/>
    </xf>
    <xf numFmtId="0" fontId="12" fillId="14" borderId="2" xfId="0" applyFont="1" applyFill="1" applyBorder="1" applyAlignment="1">
      <alignment horizontal="center" vertical="center"/>
    </xf>
    <xf numFmtId="0" fontId="12" fillId="14" borderId="3"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41" xfId="0" applyFont="1" applyFill="1" applyBorder="1" applyAlignment="1">
      <alignment horizontal="center" vertical="center"/>
    </xf>
    <xf numFmtId="3" fontId="18" fillId="11" borderId="50" xfId="3" applyNumberFormat="1" applyFont="1" applyFill="1" applyBorder="1" applyAlignment="1" applyProtection="1">
      <alignment horizontal="center" vertical="center" wrapText="1"/>
      <protection locked="0"/>
    </xf>
    <xf numFmtId="3" fontId="18" fillId="11" borderId="16" xfId="3" applyNumberFormat="1" applyFont="1" applyFill="1" applyBorder="1" applyAlignment="1" applyProtection="1">
      <alignment horizontal="center" vertical="center" wrapText="1"/>
      <protection locked="0"/>
    </xf>
    <xf numFmtId="3" fontId="18" fillId="11" borderId="27" xfId="3" applyNumberFormat="1" applyFont="1" applyFill="1" applyBorder="1" applyAlignment="1" applyProtection="1">
      <alignment horizontal="center" vertical="center" wrapText="1"/>
      <protection locked="0"/>
    </xf>
    <xf numFmtId="3" fontId="18" fillId="11" borderId="50" xfId="3" applyNumberFormat="1" applyFont="1" applyFill="1" applyBorder="1" applyAlignment="1" applyProtection="1">
      <alignment horizontal="center" vertical="center"/>
      <protection locked="0"/>
    </xf>
    <xf numFmtId="3" fontId="18" fillId="11" borderId="16" xfId="3" applyNumberFormat="1" applyFont="1" applyFill="1" applyBorder="1" applyAlignment="1" applyProtection="1">
      <alignment horizontal="center" vertical="center"/>
      <protection locked="0"/>
    </xf>
    <xf numFmtId="3" fontId="18" fillId="11" borderId="27" xfId="3" applyNumberFormat="1" applyFont="1" applyFill="1" applyBorder="1" applyAlignment="1" applyProtection="1">
      <alignment horizontal="center" vertical="center"/>
      <protection locked="0"/>
    </xf>
    <xf numFmtId="3" fontId="18" fillId="11" borderId="59" xfId="3" applyNumberFormat="1" applyFont="1" applyFill="1" applyBorder="1" applyAlignment="1" applyProtection="1">
      <alignment horizontal="center" vertical="center"/>
      <protection locked="0"/>
    </xf>
    <xf numFmtId="3" fontId="18" fillId="11" borderId="19" xfId="3" applyNumberFormat="1" applyFont="1" applyFill="1" applyBorder="1" applyAlignment="1" applyProtection="1">
      <alignment horizontal="center" vertical="center"/>
      <protection locked="0"/>
    </xf>
    <xf numFmtId="3" fontId="18" fillId="11" borderId="26" xfId="3" applyNumberFormat="1" applyFont="1" applyFill="1" applyBorder="1" applyAlignment="1" applyProtection="1">
      <alignment horizontal="center" vertical="center"/>
      <protection locked="0"/>
    </xf>
    <xf numFmtId="0" fontId="43" fillId="0" borderId="22" xfId="3" applyFont="1" applyFill="1" applyBorder="1" applyAlignment="1" applyProtection="1">
      <alignment horizontal="center" vertical="center" wrapText="1"/>
    </xf>
    <xf numFmtId="0" fontId="43" fillId="0" borderId="32" xfId="3" applyFont="1" applyFill="1" applyBorder="1" applyAlignment="1" applyProtection="1">
      <alignment horizontal="center" vertical="center" wrapText="1"/>
    </xf>
    <xf numFmtId="3" fontId="35" fillId="4" borderId="78" xfId="3" applyNumberFormat="1" applyFont="1" applyFill="1" applyBorder="1" applyAlignment="1" applyProtection="1">
      <alignment horizontal="center"/>
    </xf>
    <xf numFmtId="3" fontId="35" fillId="4" borderId="63" xfId="3" applyNumberFormat="1" applyFont="1" applyFill="1" applyBorder="1" applyAlignment="1" applyProtection="1">
      <alignment horizontal="center"/>
    </xf>
    <xf numFmtId="0" fontId="26" fillId="5" borderId="59" xfId="3" applyFont="1" applyFill="1" applyBorder="1" applyAlignment="1" applyProtection="1">
      <alignment horizontal="center" vertical="center" wrapText="1"/>
    </xf>
    <xf numFmtId="0" fontId="26" fillId="5" borderId="50" xfId="3" applyFont="1" applyFill="1" applyBorder="1" applyAlignment="1" applyProtection="1">
      <alignment horizontal="center" vertical="center" wrapText="1"/>
    </xf>
    <xf numFmtId="0" fontId="26" fillId="5" borderId="46" xfId="3" applyFont="1" applyFill="1" applyBorder="1" applyAlignment="1" applyProtection="1">
      <alignment horizontal="center" vertical="center" wrapText="1"/>
    </xf>
    <xf numFmtId="0" fontId="26" fillId="5" borderId="43" xfId="3" applyFont="1" applyFill="1" applyBorder="1" applyAlignment="1" applyProtection="1">
      <alignment horizontal="center" vertical="center" wrapText="1"/>
    </xf>
    <xf numFmtId="3" fontId="62" fillId="14" borderId="50" xfId="3" applyNumberFormat="1" applyFont="1" applyFill="1" applyBorder="1" applyAlignment="1" applyProtection="1">
      <alignment horizontal="center" vertical="center"/>
    </xf>
    <xf numFmtId="3" fontId="62" fillId="14" borderId="16" xfId="3" applyNumberFormat="1" applyFont="1" applyFill="1" applyBorder="1" applyAlignment="1" applyProtection="1">
      <alignment horizontal="center" vertical="center"/>
    </xf>
    <xf numFmtId="3" fontId="62" fillId="14" borderId="27" xfId="3" applyNumberFormat="1" applyFont="1" applyFill="1" applyBorder="1" applyAlignment="1" applyProtection="1">
      <alignment horizontal="center" vertical="center"/>
    </xf>
    <xf numFmtId="3" fontId="83" fillId="14" borderId="50" xfId="3" applyNumberFormat="1" applyFont="1" applyFill="1" applyBorder="1" applyAlignment="1" applyProtection="1">
      <alignment horizontal="center" vertical="center"/>
    </xf>
    <xf numFmtId="3" fontId="83" fillId="14" borderId="16" xfId="3" applyNumberFormat="1" applyFont="1" applyFill="1" applyBorder="1" applyAlignment="1" applyProtection="1">
      <alignment horizontal="center" vertical="center"/>
    </xf>
    <xf numFmtId="3" fontId="83" fillId="14" borderId="27" xfId="3" applyNumberFormat="1" applyFont="1" applyFill="1" applyBorder="1" applyAlignment="1" applyProtection="1">
      <alignment horizontal="center" vertical="center"/>
    </xf>
    <xf numFmtId="3" fontId="34" fillId="14" borderId="50" xfId="3" applyNumberFormat="1" applyFont="1" applyFill="1" applyBorder="1" applyAlignment="1" applyProtection="1">
      <alignment horizontal="center" vertical="center"/>
    </xf>
    <xf numFmtId="3" fontId="34" fillId="14" borderId="16" xfId="3" applyNumberFormat="1" applyFont="1" applyFill="1" applyBorder="1" applyAlignment="1" applyProtection="1">
      <alignment horizontal="center" vertical="center"/>
    </xf>
    <xf numFmtId="3" fontId="34" fillId="14" borderId="27" xfId="3" applyNumberFormat="1" applyFont="1" applyFill="1" applyBorder="1" applyAlignment="1" applyProtection="1">
      <alignment horizontal="center" vertical="center"/>
    </xf>
    <xf numFmtId="0" fontId="26" fillId="14" borderId="19" xfId="3" applyFont="1" applyFill="1" applyBorder="1" applyAlignment="1" applyProtection="1">
      <alignment horizontal="center" vertical="center"/>
      <protection hidden="1"/>
    </xf>
    <xf numFmtId="0" fontId="26" fillId="14" borderId="26" xfId="3" applyFont="1" applyFill="1" applyBorder="1" applyAlignment="1" applyProtection="1">
      <alignment horizontal="center" vertical="center"/>
      <protection hidden="1"/>
    </xf>
    <xf numFmtId="0" fontId="34" fillId="11" borderId="16" xfId="3" applyFont="1" applyFill="1" applyBorder="1" applyAlignment="1" applyProtection="1">
      <alignment horizontal="center" vertical="center" wrapText="1"/>
      <protection locked="0"/>
    </xf>
    <xf numFmtId="0" fontId="34" fillId="11" borderId="27" xfId="3" applyFont="1" applyFill="1" applyBorder="1" applyAlignment="1" applyProtection="1">
      <alignment horizontal="center" vertical="center" wrapText="1"/>
      <protection locked="0"/>
    </xf>
    <xf numFmtId="165" fontId="34" fillId="14" borderId="51" xfId="3" applyNumberFormat="1" applyFont="1" applyFill="1" applyBorder="1" applyAlignment="1" applyProtection="1">
      <alignment horizontal="center" vertical="center"/>
    </xf>
    <xf numFmtId="165" fontId="34" fillId="14" borderId="39" xfId="3" applyNumberFormat="1" applyFont="1" applyFill="1" applyBorder="1" applyAlignment="1" applyProtection="1">
      <alignment horizontal="center" vertical="center"/>
    </xf>
    <xf numFmtId="165" fontId="34" fillId="14" borderId="28" xfId="3" applyNumberFormat="1" applyFont="1" applyFill="1" applyBorder="1" applyAlignment="1" applyProtection="1">
      <alignment horizontal="center" vertical="center"/>
    </xf>
    <xf numFmtId="3" fontId="62" fillId="14" borderId="59" xfId="3" applyNumberFormat="1" applyFont="1" applyFill="1" applyBorder="1" applyAlignment="1" applyProtection="1">
      <alignment horizontal="center" vertical="center"/>
    </xf>
    <xf numFmtId="3" fontId="62" fillId="14" borderId="19" xfId="3" applyNumberFormat="1" applyFont="1" applyFill="1" applyBorder="1" applyAlignment="1" applyProtection="1">
      <alignment horizontal="center" vertical="center"/>
    </xf>
    <xf numFmtId="3" fontId="62" fillId="14" borderId="26" xfId="3" applyNumberFormat="1" applyFont="1" applyFill="1" applyBorder="1" applyAlignment="1" applyProtection="1">
      <alignment horizontal="center" vertical="center"/>
    </xf>
    <xf numFmtId="4" fontId="83" fillId="14" borderId="50" xfId="3" applyNumberFormat="1" applyFont="1" applyFill="1" applyBorder="1" applyAlignment="1" applyProtection="1">
      <alignment horizontal="center" vertical="center"/>
    </xf>
    <xf numFmtId="4" fontId="83" fillId="14" borderId="16" xfId="3" applyNumberFormat="1" applyFont="1" applyFill="1" applyBorder="1" applyAlignment="1" applyProtection="1">
      <alignment horizontal="center" vertical="center"/>
    </xf>
    <xf numFmtId="4" fontId="83" fillId="14" borderId="27" xfId="3" applyNumberFormat="1" applyFont="1" applyFill="1" applyBorder="1" applyAlignment="1" applyProtection="1">
      <alignment horizontal="center" vertical="center"/>
    </xf>
    <xf numFmtId="0" fontId="34" fillId="11" borderId="50" xfId="3" applyFont="1" applyFill="1" applyBorder="1" applyAlignment="1" applyProtection="1">
      <alignment horizontal="center" vertical="center" wrapText="1"/>
      <protection locked="0"/>
    </xf>
    <xf numFmtId="0" fontId="14" fillId="11" borderId="33" xfId="3" applyFill="1" applyBorder="1" applyAlignment="1" applyProtection="1">
      <alignment horizontal="center" vertical="center"/>
      <protection locked="0"/>
    </xf>
    <xf numFmtId="0" fontId="14" fillId="11" borderId="22" xfId="3" applyFill="1" applyBorder="1" applyAlignment="1" applyProtection="1">
      <alignment horizontal="center" vertical="center"/>
      <protection locked="0"/>
    </xf>
    <xf numFmtId="0" fontId="14" fillId="11" borderId="32" xfId="3" applyFill="1" applyBorder="1" applyAlignment="1" applyProtection="1">
      <alignment horizontal="center" vertical="center"/>
      <protection locked="0"/>
    </xf>
    <xf numFmtId="0" fontId="14" fillId="11" borderId="54" xfId="3" applyFill="1" applyBorder="1" applyAlignment="1" applyProtection="1">
      <alignment horizontal="center" vertical="center"/>
      <protection locked="0"/>
    </xf>
    <xf numFmtId="0" fontId="14" fillId="11" borderId="80" xfId="3" applyFill="1" applyBorder="1" applyAlignment="1" applyProtection="1">
      <alignment horizontal="center" vertical="center"/>
      <protection locked="0"/>
    </xf>
    <xf numFmtId="0" fontId="14" fillId="11" borderId="62" xfId="3" applyFill="1" applyBorder="1" applyAlignment="1" applyProtection="1">
      <alignment horizontal="center" vertical="center"/>
      <protection locked="0"/>
    </xf>
    <xf numFmtId="3" fontId="31" fillId="8" borderId="81" xfId="3" applyNumberFormat="1" applyFont="1" applyFill="1" applyBorder="1" applyAlignment="1" applyProtection="1">
      <alignment horizontal="center" vertical="center" wrapText="1"/>
    </xf>
    <xf numFmtId="3" fontId="31" fillId="8" borderId="37" xfId="3" applyNumberFormat="1" applyFont="1" applyFill="1" applyBorder="1" applyAlignment="1" applyProtection="1">
      <alignment horizontal="center" vertical="center" wrapText="1"/>
    </xf>
    <xf numFmtId="3" fontId="34" fillId="14" borderId="50" xfId="3" applyNumberFormat="1" applyFont="1" applyFill="1" applyBorder="1" applyAlignment="1">
      <alignment horizontal="center" vertical="center"/>
    </xf>
    <xf numFmtId="3" fontId="34" fillId="14" borderId="16" xfId="3" applyNumberFormat="1" applyFont="1" applyFill="1" applyBorder="1" applyAlignment="1">
      <alignment horizontal="center" vertical="center"/>
    </xf>
    <xf numFmtId="3" fontId="34" fillId="14" borderId="27" xfId="3" applyNumberFormat="1" applyFont="1" applyFill="1" applyBorder="1" applyAlignment="1">
      <alignment horizontal="center" vertical="center"/>
    </xf>
    <xf numFmtId="3" fontId="62" fillId="14" borderId="59" xfId="3" applyNumberFormat="1" applyFont="1" applyFill="1" applyBorder="1" applyAlignment="1">
      <alignment horizontal="center" vertical="center"/>
    </xf>
    <xf numFmtId="3" fontId="62" fillId="14" borderId="19" xfId="3" applyNumberFormat="1" applyFont="1" applyFill="1" applyBorder="1" applyAlignment="1">
      <alignment horizontal="center" vertical="center"/>
    </xf>
    <xf numFmtId="3" fontId="62" fillId="14" borderId="26" xfId="3" applyNumberFormat="1" applyFont="1" applyFill="1" applyBorder="1" applyAlignment="1">
      <alignment horizontal="center" vertical="center"/>
    </xf>
    <xf numFmtId="3" fontId="62" fillId="14" borderId="50" xfId="3" applyNumberFormat="1" applyFont="1" applyFill="1" applyBorder="1" applyAlignment="1">
      <alignment horizontal="center" vertical="center"/>
    </xf>
    <xf numFmtId="3" fontId="62" fillId="14" borderId="16" xfId="3" applyNumberFormat="1" applyFont="1" applyFill="1" applyBorder="1" applyAlignment="1">
      <alignment horizontal="center" vertical="center"/>
    </xf>
    <xf numFmtId="3" fontId="62" fillId="14" borderId="27" xfId="3" applyNumberFormat="1" applyFont="1" applyFill="1" applyBorder="1" applyAlignment="1">
      <alignment horizontal="center" vertical="center"/>
    </xf>
    <xf numFmtId="3" fontId="31" fillId="8" borderId="74" xfId="3" applyNumberFormat="1" applyFont="1" applyFill="1" applyBorder="1" applyAlignment="1" applyProtection="1">
      <alignment horizontal="center" vertical="center" wrapText="1"/>
    </xf>
    <xf numFmtId="3" fontId="31" fillId="8" borderId="35" xfId="3" applyNumberFormat="1" applyFont="1" applyFill="1" applyBorder="1" applyAlignment="1" applyProtection="1">
      <alignment horizontal="center" vertical="center" wrapText="1"/>
    </xf>
    <xf numFmtId="0" fontId="14" fillId="0" borderId="0" xfId="3" applyAlignment="1" applyProtection="1">
      <alignment horizontal="center"/>
      <protection locked="0"/>
    </xf>
    <xf numFmtId="0" fontId="82" fillId="9" borderId="26" xfId="3" applyFont="1" applyFill="1" applyBorder="1" applyAlignment="1" applyProtection="1">
      <alignment horizontal="left"/>
    </xf>
    <xf numFmtId="0" fontId="82" fillId="9" borderId="27" xfId="3" applyFont="1" applyFill="1" applyBorder="1" applyAlignment="1" applyProtection="1">
      <alignment horizontal="left"/>
    </xf>
    <xf numFmtId="0" fontId="31" fillId="9" borderId="13" xfId="3" applyFont="1" applyFill="1" applyBorder="1" applyAlignment="1" applyProtection="1">
      <alignment horizontal="left"/>
    </xf>
    <xf numFmtId="0" fontId="31" fillId="9" borderId="33" xfId="3" applyFont="1" applyFill="1" applyBorder="1" applyAlignment="1" applyProtection="1">
      <alignment horizontal="left"/>
    </xf>
    <xf numFmtId="0" fontId="28" fillId="9" borderId="13" xfId="3" applyFont="1" applyFill="1" applyBorder="1" applyAlignment="1" applyProtection="1">
      <alignment horizontal="left"/>
    </xf>
    <xf numFmtId="0" fontId="28" fillId="9" borderId="33" xfId="3" applyFont="1" applyFill="1" applyBorder="1" applyAlignment="1" applyProtection="1">
      <alignment horizontal="left"/>
    </xf>
    <xf numFmtId="0" fontId="28" fillId="9" borderId="55" xfId="3" applyFont="1" applyFill="1" applyBorder="1" applyAlignment="1" applyProtection="1">
      <alignment horizontal="left"/>
    </xf>
    <xf numFmtId="0" fontId="28" fillId="9" borderId="56" xfId="3" applyFont="1" applyFill="1" applyBorder="1" applyAlignment="1" applyProtection="1">
      <alignment horizontal="left"/>
    </xf>
    <xf numFmtId="0" fontId="26" fillId="5" borderId="25" xfId="3" applyFont="1" applyFill="1" applyBorder="1" applyAlignment="1" applyProtection="1">
      <alignment horizontal="center" vertical="center"/>
    </xf>
    <xf numFmtId="0" fontId="26" fillId="5" borderId="17" xfId="3" applyFont="1" applyFill="1" applyBorder="1" applyAlignment="1" applyProtection="1">
      <alignment horizontal="center" vertical="center"/>
    </xf>
    <xf numFmtId="0" fontId="26" fillId="5" borderId="41" xfId="3" applyFont="1" applyFill="1" applyBorder="1" applyAlignment="1" applyProtection="1">
      <alignment horizontal="center" vertical="center"/>
    </xf>
    <xf numFmtId="3" fontId="28" fillId="14" borderId="11" xfId="3" applyNumberFormat="1" applyFont="1" applyFill="1" applyBorder="1" applyAlignment="1" applyProtection="1">
      <alignment horizontal="center" vertical="center"/>
    </xf>
    <xf numFmtId="3" fontId="28" fillId="14" borderId="30" xfId="3" applyNumberFormat="1" applyFont="1" applyFill="1" applyBorder="1" applyAlignment="1" applyProtection="1">
      <alignment horizontal="center" vertical="center"/>
    </xf>
    <xf numFmtId="3" fontId="28" fillId="14" borderId="67" xfId="3" applyNumberFormat="1" applyFont="1" applyFill="1" applyBorder="1" applyAlignment="1" applyProtection="1">
      <alignment horizontal="center" vertical="center"/>
    </xf>
    <xf numFmtId="3" fontId="28" fillId="14" borderId="42" xfId="3" applyNumberFormat="1" applyFont="1" applyFill="1" applyBorder="1" applyAlignment="1" applyProtection="1">
      <alignment horizontal="center" vertical="center"/>
    </xf>
    <xf numFmtId="0" fontId="33" fillId="5" borderId="51" xfId="3" applyFont="1" applyFill="1" applyBorder="1" applyAlignment="1" applyProtection="1">
      <alignment horizontal="center" vertical="center"/>
    </xf>
    <xf numFmtId="0" fontId="33" fillId="5" borderId="40" xfId="3" applyFont="1" applyFill="1" applyBorder="1" applyAlignment="1" applyProtection="1">
      <alignment horizontal="center" vertical="center"/>
    </xf>
    <xf numFmtId="0" fontId="48" fillId="9" borderId="67" xfId="3" applyFont="1" applyFill="1" applyBorder="1" applyAlignment="1" applyProtection="1">
      <alignment horizontal="center" vertical="center"/>
    </xf>
    <xf numFmtId="0" fontId="48" fillId="9" borderId="68" xfId="3" applyFont="1" applyFill="1" applyBorder="1" applyAlignment="1" applyProtection="1">
      <alignment horizontal="center" vertical="center"/>
    </xf>
    <xf numFmtId="0" fontId="48" fillId="9" borderId="60" xfId="3" applyFont="1" applyFill="1" applyBorder="1" applyAlignment="1" applyProtection="1">
      <alignment horizontal="center" vertical="center"/>
    </xf>
    <xf numFmtId="0" fontId="33" fillId="5" borderId="1" xfId="3" applyFont="1" applyFill="1" applyBorder="1" applyAlignment="1" applyProtection="1">
      <alignment horizontal="center" vertical="center"/>
    </xf>
    <xf numFmtId="0" fontId="33" fillId="5" borderId="2" xfId="3" applyFont="1" applyFill="1" applyBorder="1" applyAlignment="1" applyProtection="1">
      <alignment horizontal="center" vertical="center"/>
    </xf>
    <xf numFmtId="0" fontId="33" fillId="5" borderId="3" xfId="3" applyFont="1" applyFill="1" applyBorder="1" applyAlignment="1" applyProtection="1">
      <alignment horizontal="center" vertical="center"/>
    </xf>
    <xf numFmtId="0" fontId="33" fillId="5" borderId="6" xfId="3" applyFont="1" applyFill="1" applyBorder="1" applyAlignment="1" applyProtection="1">
      <alignment horizontal="center" vertical="center"/>
    </xf>
    <xf numFmtId="0" fontId="33" fillId="5" borderId="7" xfId="3" applyFont="1" applyFill="1" applyBorder="1" applyAlignment="1" applyProtection="1">
      <alignment horizontal="center" vertical="center"/>
    </xf>
    <xf numFmtId="0" fontId="33" fillId="5" borderId="8" xfId="3" applyFont="1" applyFill="1" applyBorder="1" applyAlignment="1" applyProtection="1">
      <alignment horizontal="center" vertical="center"/>
    </xf>
    <xf numFmtId="0" fontId="33" fillId="5" borderId="65" xfId="3" applyFont="1" applyFill="1" applyBorder="1" applyAlignment="1" applyProtection="1">
      <alignment horizontal="center" vertical="center"/>
    </xf>
    <xf numFmtId="0" fontId="33" fillId="5" borderId="66" xfId="3" applyFont="1" applyFill="1" applyBorder="1" applyAlignment="1" applyProtection="1">
      <alignment horizontal="center" vertical="center"/>
    </xf>
    <xf numFmtId="0" fontId="33" fillId="5" borderId="24" xfId="3" applyFont="1" applyFill="1" applyBorder="1" applyAlignment="1" applyProtection="1">
      <alignment horizontal="center" vertical="center"/>
    </xf>
    <xf numFmtId="0" fontId="29" fillId="9" borderId="11" xfId="3" applyFont="1" applyFill="1" applyBorder="1" applyAlignment="1" applyProtection="1">
      <alignment horizontal="left"/>
    </xf>
    <xf numFmtId="0" fontId="29" fillId="9" borderId="32" xfId="3" applyFont="1" applyFill="1" applyBorder="1" applyAlignment="1" applyProtection="1">
      <alignment horizontal="left"/>
    </xf>
    <xf numFmtId="0" fontId="17" fillId="9" borderId="11" xfId="3" applyFont="1" applyFill="1" applyBorder="1" applyAlignment="1" applyProtection="1">
      <alignment horizontal="center"/>
    </xf>
    <xf numFmtId="0" fontId="17" fillId="9" borderId="32" xfId="3" applyFont="1" applyFill="1" applyBorder="1" applyAlignment="1" applyProtection="1">
      <alignment horizontal="center"/>
    </xf>
    <xf numFmtId="0" fontId="28" fillId="9" borderId="65" xfId="3" applyFont="1" applyFill="1" applyBorder="1" applyAlignment="1" applyProtection="1">
      <alignment horizontal="left" vertical="center"/>
    </xf>
    <xf numFmtId="0" fontId="28" fillId="9" borderId="66" xfId="3" applyFont="1" applyFill="1" applyBorder="1" applyAlignment="1" applyProtection="1">
      <alignment horizontal="left" vertical="center"/>
    </xf>
    <xf numFmtId="0" fontId="28" fillId="9" borderId="24" xfId="3" applyFont="1" applyFill="1" applyBorder="1" applyAlignment="1" applyProtection="1">
      <alignment horizontal="left" vertical="center"/>
    </xf>
    <xf numFmtId="0" fontId="28" fillId="9" borderId="11" xfId="3" applyFont="1" applyFill="1" applyBorder="1" applyAlignment="1" applyProtection="1">
      <alignment horizontal="left" vertical="center"/>
    </xf>
    <xf numFmtId="0" fontId="28" fillId="9" borderId="12" xfId="3" applyFont="1" applyFill="1" applyBorder="1" applyAlignment="1" applyProtection="1">
      <alignment horizontal="left" vertical="center"/>
    </xf>
    <xf numFmtId="0" fontId="28" fillId="9" borderId="30" xfId="3" applyFont="1" applyFill="1" applyBorder="1" applyAlignment="1" applyProtection="1">
      <alignment horizontal="left" vertical="center"/>
    </xf>
    <xf numFmtId="3" fontId="28" fillId="11" borderId="11" xfId="3" applyNumberFormat="1" applyFont="1" applyFill="1" applyBorder="1" applyAlignment="1" applyProtection="1">
      <alignment horizontal="center" vertical="center"/>
      <protection locked="0"/>
    </xf>
    <xf numFmtId="3" fontId="28" fillId="11" borderId="30" xfId="3" applyNumberFormat="1" applyFont="1" applyFill="1" applyBorder="1" applyAlignment="1" applyProtection="1">
      <alignment horizontal="center" vertical="center"/>
      <protection locked="0"/>
    </xf>
    <xf numFmtId="0" fontId="28" fillId="9" borderId="26" xfId="3" applyFont="1" applyFill="1" applyBorder="1" applyAlignment="1">
      <alignment horizontal="left"/>
    </xf>
    <xf numFmtId="0" fontId="28" fillId="9" borderId="27" xfId="3" applyFont="1" applyFill="1" applyBorder="1" applyAlignment="1">
      <alignment horizontal="left"/>
    </xf>
    <xf numFmtId="0" fontId="28" fillId="9" borderId="13" xfId="3" applyFont="1" applyFill="1" applyBorder="1" applyAlignment="1">
      <alignment horizontal="left"/>
    </xf>
    <xf numFmtId="0" fontId="28" fillId="9" borderId="33" xfId="3" applyFont="1" applyFill="1" applyBorder="1" applyAlignment="1">
      <alignment horizontal="left"/>
    </xf>
    <xf numFmtId="3" fontId="33" fillId="11" borderId="11" xfId="3" applyNumberFormat="1" applyFont="1" applyFill="1" applyBorder="1" applyAlignment="1" applyProtection="1">
      <alignment horizontal="center" vertical="center"/>
      <protection locked="0"/>
    </xf>
    <xf numFmtId="3" fontId="33" fillId="11" borderId="30" xfId="3" applyNumberFormat="1" applyFont="1" applyFill="1" applyBorder="1" applyAlignment="1" applyProtection="1">
      <alignment horizontal="center" vertical="center"/>
      <protection locked="0"/>
    </xf>
    <xf numFmtId="0" fontId="29" fillId="9" borderId="11" xfId="3" applyFont="1" applyFill="1" applyBorder="1" applyAlignment="1">
      <alignment horizontal="left"/>
    </xf>
    <xf numFmtId="0" fontId="29" fillId="9" borderId="32" xfId="3" applyFont="1" applyFill="1" applyBorder="1" applyAlignment="1">
      <alignment horizontal="left"/>
    </xf>
    <xf numFmtId="0" fontId="18" fillId="10" borderId="72" xfId="3" applyFont="1" applyFill="1" applyBorder="1" applyAlignment="1">
      <alignment horizontal="center" vertical="center" wrapText="1"/>
    </xf>
    <xf numFmtId="0" fontId="18" fillId="10" borderId="73" xfId="3" applyFont="1" applyFill="1" applyBorder="1" applyAlignment="1">
      <alignment horizontal="center" vertical="center" wrapText="1"/>
    </xf>
    <xf numFmtId="0" fontId="28" fillId="5" borderId="25" xfId="3" applyFont="1" applyFill="1" applyBorder="1" applyAlignment="1">
      <alignment horizontal="center" vertical="center"/>
    </xf>
    <xf numFmtId="0" fontId="89" fillId="5" borderId="17" xfId="3" applyFont="1" applyFill="1" applyBorder="1" applyAlignment="1">
      <alignment horizontal="center" vertical="center"/>
    </xf>
    <xf numFmtId="0" fontId="89" fillId="5" borderId="41" xfId="3" applyFont="1" applyFill="1" applyBorder="1" applyAlignment="1">
      <alignment horizontal="center" vertical="center"/>
    </xf>
    <xf numFmtId="0" fontId="28" fillId="11" borderId="1" xfId="3" applyFont="1" applyFill="1" applyBorder="1" applyAlignment="1" applyProtection="1">
      <alignment horizontal="center" vertical="center"/>
      <protection locked="0"/>
    </xf>
    <xf numFmtId="0" fontId="28" fillId="11" borderId="2" xfId="3" applyFont="1" applyFill="1" applyBorder="1" applyAlignment="1" applyProtection="1">
      <alignment horizontal="center" vertical="center"/>
      <protection locked="0"/>
    </xf>
    <xf numFmtId="0" fontId="28" fillId="11" borderId="3" xfId="3" applyFont="1" applyFill="1" applyBorder="1" applyAlignment="1" applyProtection="1">
      <alignment horizontal="center" vertical="center"/>
      <protection locked="0"/>
    </xf>
    <xf numFmtId="0" fontId="28" fillId="11" borderId="6" xfId="3" applyFont="1" applyFill="1" applyBorder="1" applyAlignment="1" applyProtection="1">
      <alignment horizontal="center" vertical="center"/>
      <protection locked="0"/>
    </xf>
    <xf numFmtId="0" fontId="28" fillId="11" borderId="7" xfId="3" applyFont="1" applyFill="1" applyBorder="1" applyAlignment="1" applyProtection="1">
      <alignment horizontal="center" vertical="center"/>
      <protection locked="0"/>
    </xf>
    <xf numFmtId="0" fontId="28" fillId="11" borderId="8" xfId="3" applyFont="1" applyFill="1" applyBorder="1" applyAlignment="1" applyProtection="1">
      <alignment horizontal="center" vertical="center"/>
      <protection locked="0"/>
    </xf>
    <xf numFmtId="0" fontId="29" fillId="9" borderId="9" xfId="3" applyFont="1" applyFill="1" applyBorder="1" applyAlignment="1">
      <alignment horizontal="left"/>
    </xf>
    <xf numFmtId="0" fontId="29" fillId="9" borderId="29" xfId="3" applyFont="1" applyFill="1" applyBorder="1" applyAlignment="1">
      <alignment horizontal="left"/>
    </xf>
    <xf numFmtId="0" fontId="14" fillId="9" borderId="11" xfId="3" applyFill="1" applyBorder="1" applyAlignment="1" applyProtection="1">
      <alignment horizontal="center"/>
    </xf>
    <xf numFmtId="0" fontId="14" fillId="9" borderId="32" xfId="3" applyFill="1" applyBorder="1" applyAlignment="1" applyProtection="1">
      <alignment horizontal="center"/>
    </xf>
    <xf numFmtId="0" fontId="14" fillId="9" borderId="67" xfId="3" applyFill="1" applyBorder="1" applyAlignment="1" applyProtection="1">
      <alignment horizontal="center"/>
    </xf>
    <xf numFmtId="0" fontId="14" fillId="9" borderId="63" xfId="3" applyFill="1" applyBorder="1" applyAlignment="1" applyProtection="1">
      <alignment horizontal="center"/>
    </xf>
    <xf numFmtId="0" fontId="33" fillId="5" borderId="25" xfId="3" applyFont="1" applyFill="1" applyBorder="1" applyAlignment="1" applyProtection="1">
      <alignment horizontal="center" vertical="center"/>
    </xf>
    <xf numFmtId="0" fontId="33" fillId="5" borderId="17" xfId="3" applyFont="1" applyFill="1" applyBorder="1" applyAlignment="1" applyProtection="1">
      <alignment horizontal="center" vertical="center"/>
    </xf>
    <xf numFmtId="0" fontId="33" fillId="5" borderId="41" xfId="3" applyFont="1" applyFill="1" applyBorder="1" applyAlignment="1" applyProtection="1">
      <alignment horizontal="center" vertical="center"/>
    </xf>
    <xf numFmtId="0" fontId="26" fillId="5" borderId="65" xfId="3" applyFont="1" applyFill="1" applyBorder="1" applyAlignment="1" applyProtection="1">
      <alignment horizontal="center" vertical="center"/>
    </xf>
    <xf numFmtId="0" fontId="26" fillId="5" borderId="66" xfId="3" applyFont="1" applyFill="1" applyBorder="1" applyAlignment="1" applyProtection="1">
      <alignment horizontal="center" vertical="center"/>
    </xf>
    <xf numFmtId="0" fontId="26" fillId="5" borderId="24" xfId="3" applyFont="1" applyFill="1" applyBorder="1" applyAlignment="1" applyProtection="1">
      <alignment horizontal="center" vertical="center"/>
    </xf>
    <xf numFmtId="0" fontId="28" fillId="9" borderId="11" xfId="3" applyFont="1" applyFill="1" applyBorder="1" applyAlignment="1">
      <alignment horizontal="left"/>
    </xf>
    <xf numFmtId="0" fontId="28" fillId="9" borderId="32" xfId="3" applyFont="1" applyFill="1" applyBorder="1" applyAlignment="1">
      <alignment horizontal="left"/>
    </xf>
    <xf numFmtId="0" fontId="82" fillId="9" borderId="11" xfId="3" applyFont="1" applyFill="1" applyBorder="1" applyAlignment="1" applyProtection="1">
      <alignment horizontal="left"/>
    </xf>
    <xf numFmtId="0" fontId="82" fillId="9" borderId="32" xfId="3" applyFont="1" applyFill="1" applyBorder="1" applyAlignment="1" applyProtection="1">
      <alignment horizontal="left"/>
    </xf>
    <xf numFmtId="0" fontId="82" fillId="9" borderId="67" xfId="3" applyFont="1" applyFill="1" applyBorder="1" applyAlignment="1" applyProtection="1">
      <alignment horizontal="left"/>
    </xf>
    <xf numFmtId="0" fontId="82" fillId="9" borderId="63" xfId="3" applyFont="1" applyFill="1" applyBorder="1" applyAlignment="1" applyProtection="1">
      <alignment horizontal="left"/>
    </xf>
    <xf numFmtId="0" fontId="63" fillId="0" borderId="0" xfId="22" applyFont="1"/>
    <xf numFmtId="0" fontId="1" fillId="0" borderId="1" xfId="28" applyBorder="1" applyAlignment="1">
      <alignment horizontal="center"/>
    </xf>
    <xf numFmtId="0" fontId="1" fillId="0" borderId="2" xfId="28" applyBorder="1" applyAlignment="1">
      <alignment horizontal="center"/>
    </xf>
    <xf numFmtId="0" fontId="1" fillId="0" borderId="3" xfId="28" applyBorder="1" applyAlignment="1">
      <alignment horizontal="center"/>
    </xf>
    <xf numFmtId="0" fontId="1" fillId="0" borderId="4" xfId="28" applyBorder="1" applyAlignment="1">
      <alignment horizontal="center"/>
    </xf>
    <xf numFmtId="0" fontId="1" fillId="0" borderId="0" xfId="28" applyAlignment="1">
      <alignment horizontal="center"/>
    </xf>
    <xf numFmtId="0" fontId="1" fillId="0" borderId="5" xfId="28" applyBorder="1" applyAlignment="1">
      <alignment horizontal="center"/>
    </xf>
    <xf numFmtId="0" fontId="1" fillId="0" borderId="6" xfId="28" applyBorder="1" applyAlignment="1">
      <alignment horizontal="center"/>
    </xf>
    <xf numFmtId="0" fontId="1" fillId="0" borderId="7" xfId="28" applyBorder="1" applyAlignment="1">
      <alignment horizontal="center"/>
    </xf>
    <xf numFmtId="0" fontId="1" fillId="0" borderId="8" xfId="28" applyBorder="1" applyAlignment="1">
      <alignment horizontal="center"/>
    </xf>
    <xf numFmtId="0" fontId="97" fillId="9" borderId="1" xfId="28" applyFont="1" applyFill="1" applyBorder="1" applyAlignment="1">
      <alignment horizontal="center" vertical="center" wrapText="1"/>
    </xf>
    <xf numFmtId="0" fontId="97" fillId="9" borderId="2" xfId="28" applyFont="1" applyFill="1" applyBorder="1" applyAlignment="1">
      <alignment horizontal="center" vertical="center" wrapText="1"/>
    </xf>
    <xf numFmtId="0" fontId="97" fillId="9" borderId="3" xfId="28" applyFont="1" applyFill="1" applyBorder="1" applyAlignment="1">
      <alignment horizontal="center" vertical="center" wrapText="1"/>
    </xf>
    <xf numFmtId="0" fontId="97" fillId="9" borderId="4" xfId="28" applyFont="1" applyFill="1" applyBorder="1" applyAlignment="1">
      <alignment horizontal="center" vertical="center" wrapText="1"/>
    </xf>
    <xf numFmtId="0" fontId="97" fillId="9" borderId="0" xfId="28" applyFont="1" applyFill="1" applyAlignment="1">
      <alignment horizontal="center" vertical="center" wrapText="1"/>
    </xf>
    <xf numFmtId="0" fontId="97" fillId="9" borderId="5" xfId="28" applyFont="1" applyFill="1" applyBorder="1" applyAlignment="1">
      <alignment horizontal="center" vertical="center" wrapText="1"/>
    </xf>
    <xf numFmtId="0" fontId="97" fillId="9" borderId="6" xfId="28" applyFont="1" applyFill="1" applyBorder="1" applyAlignment="1">
      <alignment horizontal="center" vertical="center" wrapText="1"/>
    </xf>
    <xf numFmtId="0" fontId="97" fillId="9" borderId="7" xfId="28" applyFont="1" applyFill="1" applyBorder="1" applyAlignment="1">
      <alignment horizontal="center" vertical="center" wrapText="1"/>
    </xf>
    <xf numFmtId="0" fontId="97" fillId="9" borderId="8" xfId="28" applyFont="1" applyFill="1" applyBorder="1" applyAlignment="1">
      <alignment horizontal="center" vertical="center" wrapText="1"/>
    </xf>
  </cellXfs>
  <cellStyles count="31">
    <cellStyle name="Comma" xfId="1" builtinId="3"/>
    <cellStyle name="Comma 16" xfId="7"/>
    <cellStyle name="Comma 16 2" xfId="25"/>
    <cellStyle name="Comma 16 3" xfId="30"/>
    <cellStyle name="Comma 17" xfId="9"/>
    <cellStyle name="Comma 2" xfId="11"/>
    <cellStyle name="Comma 2 2 7" xfId="24"/>
    <cellStyle name="Comma 2 3 4" xfId="23"/>
    <cellStyle name="Comma 3" xfId="18"/>
    <cellStyle name="Comma 4" xfId="21"/>
    <cellStyle name="Comma 5" xfId="12"/>
    <cellStyle name="Comma 6" xfId="26"/>
    <cellStyle name="Comma 7" xfId="13"/>
    <cellStyle name="Comma 8" xfId="29"/>
    <cellStyle name="Milliers 2" xfId="14"/>
    <cellStyle name="Normal" xfId="0" builtinId="0"/>
    <cellStyle name="Normal 10" xfId="27"/>
    <cellStyle name="Normal 11" xfId="15"/>
    <cellStyle name="Normal 2" xfId="2"/>
    <cellStyle name="Normal 2 10" xfId="8"/>
    <cellStyle name="Normal 2 4" xfId="3"/>
    <cellStyle name="Normal 2 5" xfId="5"/>
    <cellStyle name="Normal 24 8" xfId="6"/>
    <cellStyle name="Normal 3" xfId="16"/>
    <cellStyle name="Normal 3 8" xfId="22"/>
    <cellStyle name="Normal 37 2 2" xfId="4"/>
    <cellStyle name="Normal 4" xfId="10"/>
    <cellStyle name="Normal 5" xfId="17"/>
    <cellStyle name="Normal 6" xfId="19"/>
    <cellStyle name="Normal 7" xfId="20"/>
    <cellStyle name="Normal 8" xfId="28"/>
  </cellStyles>
  <dxfs count="603">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9" defaultPivotStyle="PivotStyleMedium7"/>
  <colors>
    <mruColors>
      <color rgb="FF0000FF"/>
      <color rgb="FFB9EDFF"/>
      <color rgb="FFFFCCFF"/>
      <color rgb="FFF888ED"/>
      <color rgb="FFFF0D0D"/>
      <color rgb="FFC0DDAD"/>
      <color rgb="FFFFFF99"/>
      <color rgb="FFC00000"/>
      <color rgb="FFAFFFAF"/>
      <color rgb="FF5DF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3.xml"/><Relationship Id="rId20" Type="http://schemas.openxmlformats.org/officeDocument/2006/relationships/externalLink" Target="externalLinks/externalLink14.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_PerformanceFramework_RCA%20Ph2%2015.03.2013%20&#224;%2010h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Alain\AppData\Local\Temp\HLIN-Budget%20C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mu.local\PMU\Users\jbanda\Documents\New%20Funding%20Model\NFM%20budgets\ZMB-M-MOH_Summary%20Budget_GF%20SIGNOFF_20Oct2014_incl%20%20%20incentiv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koThomas\Documents\AMP\COVID-19\C:\Users\Alain\Documents\Zambia-2%20-%20distance\Zambia%20distance\ITN%20Microplanning%20Template%20Revised-w.IRS-A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odoliw\Documents\2011\GF%2520Round%25209%2520Queries%252019032011\MLW-911-G08-M%2520SB%252019%2520March%25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Users\dodoliw\Documents\2011\GF%20Round%209%20Queries%2019032011\MLW-911-G08-M%20SB%2019%20March%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P\AppData\Local\Microsoft\Windows\Temporary%20Internet%20Files\Content.IE5\M7X1HMNI\Users\CNLS-PALU\Desktop\PLAN%20CAMPAGNE%202014\BUDGET%20R9\BUDGET%20PHASE%20II%20R9%20BRN-910-G09-M_Budget_Final_04011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C%20A%20R%20%20Pre-allocation%20budget%20RD8%20Phase%20II%20malaria%20-%20September%2002nd%20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fmenezes\Local%20Settings\Temp\wz63c4\DVD_MT_GBISSAU_2011\DVD-MT_GUIN&#201;E-BISSAU_(NATIONAL)_05_03_2011.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C:/C:/Users/wahjibmohammond/Documents/OTHERS/JCI/untitled%20folder/2016%20Constitutaional%20Amendments/C:/Documents%20and%20Settings/fmenezes/Local%20Settings/Temp/wz63c4/DVD_MT_GBISSAU_2011/DVD-MT_GUIN&#201;E-BISSAU_(NATIONAL)_05_03_2011.xls?2F02BDF9" TargetMode="External"/><Relationship Id="rId1" Type="http://schemas.openxmlformats.org/officeDocument/2006/relationships/externalLinkPath" Target="file:///\\2F02BDF9\DVD-MT_GUIN&#201;E-BISSAU_(NATIONAL)_05_03_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SSITA~1\AppData\Local\Temp\MPP_Cibitoke_vf\MPP_District_Mabayi\Documents%20and%20Settings\fmenezes\Local%20Settings\Temp\wz63c4\DVD_MT_GBISSAU_2011\DVD-MT_GUIN&#201;E-BISSAU_(NATIONAL)_05_03_20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NGR%20Mal%20Rd7%20Budget%20workplan%20year%203-5%2018Nov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520and%2520Settings\dodoliw\Local%2520Settings\Temporary%2520Internet%2520Files\Content.Outlook\BQM60WQS\Template%2520for%2520Summary%2520budgets%2520Generic%25201%25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Eloyim_27122018\PNLP\Campagnes\Campagne%20MILDA%202017\Cdm%202017\5%20Microplanification%2018%2003%202017\Pr&#233;sentation_Microplan%202017\7%20Canevas%20microplan%20%20F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arcy\Downloads\reviewedmicroplanningtemplatempp\2020%20SL%20Microplanning%20template%20-%20Moyamba%20District_review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Users\user\Downloads\Users\Davian\Desktop\DVDMT_2018%20(2012%20Version)%20-%20Cop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evin\AppData\Local\Microsoft\Windows\Temporary%20Internet%20Files\Content.Outlook\BNJ48VJI\Microplanning%20RS2%20and%20RS3\assumptions"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file:///C:/C:/Users/wahjibmohammond/Documents/OTHERS/JCI/untitled%20folder/2016%20Constitutaional%20Amendments/C:/Users/kevin/AppData/Local/Microsoft/Windows/Temporary%20Internet%20Files/Content.Outlook/BNJ48VJI/Microplanning%20RS2%20and%20RS3/assumptions?77C60BA4" TargetMode="External"/><Relationship Id="rId1" Type="http://schemas.openxmlformats.org/officeDocument/2006/relationships/externalLinkPath" Target="file:///\\77C60BA4\assumption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OLIVIE~1.NOU\AppData\Local\Temp\Rar$DI00.610\CAR%20October%20-%20December%202014\Framework"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OLIVIE~1.NOU\AppData\Local\Temp\Rar$DI00.610\CAR%20October%20-%20December%202014\Framework"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GF%20Combined%20Attachment%2012%20R7%20Palu%20Niger%20010508.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FINAL%20CAR%20BUDGET-CAF-813-G10-M_DetailedBudget_Phase2_FINAL-AD-23no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OCUMENTS%20SUBVENTIONS%20FM\Mission%20Nairobi\BDI-M-PNILP_Budget_46DS%20_10022016_Nairobi_17oc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kevin\AppData\Local\Microsoft\Windows\Temporary%20Internet%20Files\Content.Outlook\BNJ48VJI\Microplanning%20RS2%20and%20RS3\Users\apple\Downloads\AttachmentA_Malaria_NIGER_2006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fmenezes\Local%20Settings\Temp\wz63c4\BASE%20DE%20DONN&#201;E%20PEV_PAYS_GUIN&#201;-BISSAU_2010\SMT_PEV_PAYS_GUIN&#201;E_BISSAU_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Documents%20and%20Settings\fmenezes\Local%20Settings\Temp\wz63c4\BASE%20DE%20DONN&#201;E%20PEV_PAYS_GUIN&#201;-BISSAU_2010\SMT_PEV_PAYS_GUIN&#201;E_BISSAU_20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ASSITA~1\AppData\Local\Temp\MPP_Cibitoke_vf\MPP_District_Mabayi\Documents%20and%20Settings\fmenezes\Local%20Settings\Temp\wz63c4\BASE%20DE%20DONN&#201;E%20PEV_PAYS_GUIN&#201;-BISSAU_2010\SMT_PEV_PAYS_GUIN&#201;E_BISSAU_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SUBVENTIONS%20FM\Mission%20Nairobi\BDI-M-PNILP_Budget_46DS%20_10022016_Nairobi_17oc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OLIVIE~1.NOU\AppData\Local\Temp\Rar$DI00.610\CAF-813-G10-M_DetailedBudget_v20131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LIVIE~1.NOU\AppData\Local\Temp\Rar$DI00.610\CAF-813-G10-M_DetailedBudget_v2013102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adre%20de%20performance%20-%20C.A.R.%20Phase%20II%20June%2016th%202013.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Alain\AppData\Local\Temp\HLIN-Budget%20C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
      <sheetName val="Instructions fr"/>
      <sheetName val="Instructions sp"/>
      <sheetName val="Instructions ru"/>
      <sheetName val="Performance Framework"/>
      <sheetName val="Target assumptions"/>
      <sheetName val="HIV"/>
      <sheetName val="TB"/>
      <sheetName val="Malaria"/>
      <sheetName val="Drops"/>
      <sheetName val="Definitions"/>
      <sheetName val="HSS"/>
      <sheetName val="Translations"/>
      <sheetName val="$Ranges$"/>
      <sheetName val="$Meta$"/>
    </sheetNames>
    <sheetDataSet>
      <sheetData sheetId="0" refreshError="1"/>
      <sheetData sheetId="1" refreshError="1"/>
      <sheetData sheetId="2" refreshError="1"/>
      <sheetData sheetId="3" refreshError="1"/>
      <sheetData sheetId="4">
        <row r="4">
          <cell r="D4" t="str">
            <v>CCM Central African Republic</v>
          </cell>
          <cell r="K4" t="str">
            <v>RP1</v>
          </cell>
        </row>
        <row r="5">
          <cell r="K5" t="str">
            <v>RP2</v>
          </cell>
        </row>
        <row r="6">
          <cell r="K6" t="str">
            <v>RP3</v>
          </cell>
        </row>
        <row r="7">
          <cell r="K7" t="str">
            <v>RP4</v>
          </cell>
        </row>
        <row r="8">
          <cell r="K8" t="str">
            <v>RP5</v>
          </cell>
        </row>
      </sheetData>
      <sheetData sheetId="5"/>
      <sheetData sheetId="6">
        <row r="2">
          <cell r="A2" t="str">
            <v>Selection svp…</v>
          </cell>
          <cell r="G2" t="str">
            <v>Selection svp…</v>
          </cell>
          <cell r="M2" t="str">
            <v>Selection svp…</v>
          </cell>
          <cell r="S2" t="str">
            <v>Selection svp…</v>
          </cell>
          <cell r="Z2" t="str">
            <v>Veuillez sélectionner…</v>
          </cell>
        </row>
        <row r="3">
          <cell r="A3" t="str">
            <v>Communication pour le Changement de Comportement</v>
          </cell>
          <cell r="G3" t="str">
            <v>Mortalité liée au Sida</v>
          </cell>
          <cell r="M3" t="str">
            <v>Pourcentage de jeunes hommes et de jeunes femmes âgés de 15 à 24 ans ayant eu des rapports sexuels avant l'âge de 15 ans</v>
          </cell>
          <cell r="S3" t="str">
            <v>HMIS</v>
          </cell>
          <cell r="Z3" t="str">
            <v>Top 10</v>
          </cell>
        </row>
        <row r="4">
          <cell r="A4" t="str">
            <v>Populations clées</v>
          </cell>
          <cell r="G4" t="str">
            <v>Pourcentage de jeunes femmes et de jeunes hommes âgés de 15 à 24 ans porteurs du VIH</v>
          </cell>
          <cell r="M4" t="str">
            <v xml:space="preserve">Pourcentage d'hommes et de femmes âgés de 15 à 49 ans ayant eu des rapports sexuels avec plus d'un partenaire au cours des 12 derniers mois </v>
          </cell>
          <cell r="S4" t="str">
            <v>Dossiers des patients</v>
          </cell>
          <cell r="Z4" t="str">
            <v>Non Top 10</v>
          </cell>
        </row>
        <row r="5">
          <cell r="A5" t="str">
            <v xml:space="preserve">Préservatifs </v>
          </cell>
          <cell r="G5" t="str">
            <v xml:space="preserve">Pourcentage des populations les plus exposées (professionnels du sexe, clients des professionnels du sexe, hommes ayant des rapports sexuels entre eux, consommateurs de drogues injectables) porteuses du VIH </v>
          </cell>
          <cell r="M5" t="str">
            <v>Pourcentage d'hommes et de femmes âgés de 15 à 49 ans ayant eu plus d'un partenaire sexuel au cours des 12 derniers mois et ayant déclaré avoir utilisé un préservatif lors de leur dernier rapport</v>
          </cell>
          <cell r="S5" t="str">
            <v>Documents de formation</v>
          </cell>
          <cell r="Z5" t="str">
            <v>Equivalent Top 10</v>
          </cell>
        </row>
        <row r="6">
          <cell r="A6" t="str">
            <v xml:space="preserve">Dépistage et Conseil </v>
          </cell>
          <cell r="G6" t="str">
            <v>Pourcentage d'adultes et d'enfants porteurs du VIH dont on sait qu'ils sont toujours sous traitement antirétroviral 12 mois après le début de celui-ci</v>
          </cell>
          <cell r="M6" t="str">
            <v xml:space="preserve">Pourcentage d'hommes et de femmes professionnels du sexe ayant déclaré avoir utilisé un préservatif avec leur dernier client </v>
          </cell>
          <cell r="S6" t="str">
            <v>MICS (enquête par grappes à indicateurs multiples)</v>
          </cell>
        </row>
        <row r="7">
          <cell r="A7" t="str">
            <v>Circoncision des hommes</v>
          </cell>
          <cell r="G7" t="str">
            <v>Pourcentage de nourrissons nés de mères séropositives qui sont porteurs du VIH</v>
          </cell>
          <cell r="M7" t="str">
            <v xml:space="preserve">Pourcentage d'hommes ayant déclaré avoir utilisé un préservatif lors de leur dernier rapport anal avec un partenaire de sexe masculin </v>
          </cell>
          <cell r="S7" t="str">
            <v>DHS/DHS+ (enquête démographique et sanitaire)</v>
          </cell>
        </row>
        <row r="8">
          <cell r="A8" t="str">
            <v>Prévention de la transmission mère-enfant (PTME)</v>
          </cell>
          <cell r="G8" t="str">
            <v>Pourcentage de malades de la tuberculose dont le statut a été enregistré lors de la dernière visite et qui sont porteurs du VIH</v>
          </cell>
          <cell r="M8" t="str">
            <v xml:space="preserve">Pourcentage des consommateurs de drogues injectables ayant déclaré avoir utilisé un préservatif lors de leur dernier rapport sexuel </v>
          </cell>
          <cell r="S8" t="str">
            <v>AIS (enquête sur les indicateurs du SIDA)</v>
          </cell>
        </row>
        <row r="9">
          <cell r="A9" t="str">
            <v>Prophylaxie post exposition (PPE)</v>
          </cell>
          <cell r="G9" t="str">
            <v>RSS/RSC: Mortalité due a une cause majeure de décès par sexe et par âge</v>
          </cell>
          <cell r="M9" t="str">
            <v xml:space="preserve">Pourcentage de consommateurs de drogues injectables ayant déclaré avoir utilisé du matériel d'injection stérile lors de leur dernière injection </v>
          </cell>
          <cell r="S9" t="str">
            <v>BSS (enquête de surveillance du comportement)</v>
          </cell>
        </row>
        <row r="10">
          <cell r="A10" t="str">
            <v>Sécurité transfusionnelle et précautions universelles</v>
          </cell>
          <cell r="G10" t="str">
            <v>RSS/RSC: La mortalité infantile</v>
          </cell>
          <cell r="M10" t="str">
            <v>Taux actuel de fréquentation scolaire chez les enfants orphelins et non orphelins</v>
          </cell>
          <cell r="S10" t="str">
            <v>Enquête sur les structures sanitaires</v>
          </cell>
        </row>
        <row r="11">
          <cell r="A11" t="str">
            <v>Diagnostic et traitement des infections sexuellement transmissibles dans les établissements de soin</v>
          </cell>
          <cell r="G11" t="str">
            <v>RSS/RSC: futures décès évités/prévenus</v>
          </cell>
          <cell r="M11" t="str">
            <v xml:space="preserve">Pourcentage d'hommes et de femmes âgés de 15 à 49 ans montrant de l'empathie envers les personnes vivant avec le VIH </v>
          </cell>
          <cell r="S11" t="str">
            <v>SAMS (enquête sur la cartographie des services disponibles)</v>
          </cell>
        </row>
        <row r="12">
          <cell r="A12" t="str">
            <v>Traitement antirétroviral et suivi</v>
          </cell>
          <cell r="G12" t="str">
            <v>RSS/RSC: Le ratio du paiement de leurs propres poches des services de santé par les ménages par rapport aux dépenses totales de santé</v>
          </cell>
          <cell r="M12" t="str">
            <v>Nombre de femmes mariés ou des femmes en couple âgés de 15 à 49 ans qui ont connu la violence physique ou sexuelle d'un partenaire masculin intime, au cours des 12 derniers mois</v>
          </cell>
          <cell r="S12" t="str">
            <v>Enquête des ménages</v>
          </cell>
        </row>
        <row r="13">
          <cell r="A13" t="str">
            <v>Prophylaxie pour les infections opportunistes</v>
          </cell>
          <cell r="G13" t="str">
            <v>RSS/RSC: Taux de mortalité maternelle</v>
          </cell>
          <cell r="M13" t="str">
            <v>Pourcentage de femmes actuellement mariées qui ont l'habitude de prendre une décision concernant les soins de santé, soit par elles-mêmes ou conjointement avec leur mari</v>
          </cell>
          <cell r="S13" t="str">
            <v>Études et recherches spécifiques (Préciser)</v>
          </cell>
        </row>
        <row r="14">
          <cell r="A14" t="str">
            <v>Soins et appui pour les malades chroniques</v>
          </cell>
          <cell r="M14" t="str">
            <v>RSS/RSC: Pourcentage de femmes agés de 15 a 49 ans qui ont été vues dans une clinique prénatale par un prestataire de santé qualifié au moins quatre fois pendant la grossesse</v>
          </cell>
          <cell r="S14" t="str">
            <v>Rapports (préciser)</v>
          </cell>
        </row>
        <row r="15">
          <cell r="A15" t="str">
            <v>Soutien des orphelins et des enfants vulnérables</v>
          </cell>
          <cell r="M15" t="str">
            <v>Pourcentage de naissances vivantes en présence d'un personnel de santé qualifié</v>
          </cell>
          <cell r="S15" t="str">
            <v>Registre d’état civil et registre spécifique des maladies</v>
          </cell>
        </row>
        <row r="16">
          <cell r="A16" t="str">
            <v>Tuberculose / VIH</v>
          </cell>
          <cell r="M16" t="str">
            <v>RSS/RSC: Pourcentage de femmes et de nouveau-nés qui reçoivent des soins postnatals dans les 48 heures suivant la naissance.</v>
          </cell>
          <cell r="S16" t="str">
            <v>Recherche opérationnelle</v>
          </cell>
        </row>
        <row r="17">
          <cell r="A17" t="str">
            <v>RSS: Gestion et organisation des établissements</v>
          </cell>
          <cell r="S17" t="str">
            <v>Enquête sur les prestataires de santé</v>
          </cell>
        </row>
        <row r="18">
          <cell r="A18" t="str">
            <v>RSS: Gestion des achats et de la chaîne logistique</v>
          </cell>
          <cell r="S18" t="str">
            <v>Compte national de santé</v>
          </cell>
        </row>
        <row r="19">
          <cell r="A19" t="str">
            <v xml:space="preserve">RSS: Personnel de santé </v>
          </cell>
          <cell r="S19" t="str">
            <v>Registre administratif</v>
          </cell>
        </row>
        <row r="20">
          <cell r="A20" t="str">
            <v>RSS: Collecte reguliere, analyse et traitement des données</v>
          </cell>
        </row>
        <row r="21">
          <cell r="A21" t="str">
            <v>RSS: Enquetes, recherche et évaluation</v>
          </cell>
        </row>
        <row r="22">
          <cell r="A22" t="str">
            <v>RSS: Financement des soins de santé</v>
          </cell>
        </row>
        <row r="23">
          <cell r="A23" t="str">
            <v>RSS: Gérance et gouvernance</v>
          </cell>
        </row>
        <row r="24">
          <cell r="A24" t="str">
            <v>RSS: Infrastructures</v>
          </cell>
        </row>
        <row r="25">
          <cell r="A25" t="str">
            <v>RSC: Suivi et documentation des interventions communautaires et gouvernementales</v>
          </cell>
        </row>
        <row r="26">
          <cell r="A26" t="str">
            <v xml:space="preserve">RSC: Sensibilisation, communication et mobilisation sociale </v>
          </cell>
        </row>
        <row r="27">
          <cell r="A27" t="str">
            <v xml:space="preserve">RSC: Renforcement des liens communautaires, de la collaboration et de la coordination </v>
          </cell>
        </row>
        <row r="28">
          <cell r="A28" t="str">
            <v xml:space="preserve">RSC: Ressources humaines - renforcement des compétences en matière de prestation de services, de sensibilisation et d'encadrement </v>
          </cell>
        </row>
        <row r="29">
          <cell r="A29" t="str">
            <v xml:space="preserve">RSC: Ressources financières </v>
          </cell>
        </row>
        <row r="30">
          <cell r="A30" t="str">
            <v>RSC: Ressources matérielles - infrastructure et produits de première nécessité (dont produits médicaux et autres produits/technologies)</v>
          </cell>
        </row>
        <row r="31">
          <cell r="A31" t="str">
            <v xml:space="preserve">RSC: Activités et services communautaires - prestation, utilisation et qualité </v>
          </cell>
        </row>
        <row r="32">
          <cell r="A32" t="str">
            <v xml:space="preserve">RSC: Gestion, responsabilité et encadrement </v>
          </cell>
        </row>
        <row r="33">
          <cell r="A33" t="str">
            <v xml:space="preserve">RSC: Suivi et évaluation, collecte de données probantes </v>
          </cell>
        </row>
        <row r="34">
          <cell r="A34" t="str">
            <v>RSC: Planification stratégique et operationnelle</v>
          </cell>
        </row>
      </sheetData>
      <sheetData sheetId="7">
        <row r="2">
          <cell r="A2" t="str">
            <v>Selection svp…</v>
          </cell>
          <cell r="G2" t="str">
            <v>Selection svp…</v>
          </cell>
          <cell r="M2" t="str">
            <v>Selection svp…</v>
          </cell>
          <cell r="S2" t="str">
            <v>Selection svp…</v>
          </cell>
          <cell r="Y2" t="str">
            <v>Veuillez sélectionner…</v>
          </cell>
        </row>
        <row r="3">
          <cell r="A3" t="str">
            <v>Traitement de brève durée (DOTS) haute qualité</v>
          </cell>
          <cell r="G3" t="str">
            <v>Taux de prévalence de la tuberculose</v>
          </cell>
          <cell r="M3" t="str">
            <v>Taux de notification de toutes les formes de cas de tuberculose</v>
          </cell>
          <cell r="S3" t="str">
            <v xml:space="preserve">Système d’E&amp;R (enregistrement et reporting) relatif à la tuberculose, rapports trimestriels </v>
          </cell>
          <cell r="Y3" t="str">
            <v>Top 10</v>
          </cell>
        </row>
        <row r="4">
          <cell r="A4" t="str">
            <v>Amélioration du diagnostic</v>
          </cell>
          <cell r="G4" t="str">
            <v>Taux de mortalité associé à la tuberculose</v>
          </cell>
          <cell r="M4" t="str">
            <v>Taux de notification de nouveaux cas de tuberculose à frottis positif</v>
          </cell>
          <cell r="S4" t="str">
            <v xml:space="preserve">Système d’E&amp;R (enregistrement et reporting) relatif à la tuberculose, rapport de gestion annuel </v>
          </cell>
          <cell r="Y4" t="str">
            <v>Non Top 10</v>
          </cell>
        </row>
        <row r="5">
          <cell r="A5" t="str">
            <v xml:space="preserve">Gestion des achats et des approvisionnements (médicaments anti-tuberculeux de première ligne) </v>
          </cell>
          <cell r="G5" t="str">
            <v>RSS/RSC: Mortalité due a une cause majeure de décès par sexe et par âge</v>
          </cell>
          <cell r="M5" t="str">
            <v>Taux de réussite du traitement : nouveaux cas de tuberculose à frottis positive</v>
          </cell>
          <cell r="S5" t="str">
            <v>Enquête sur la prévalence de la TB</v>
          </cell>
          <cell r="Y5" t="str">
            <v>Equivalent Top 10</v>
          </cell>
        </row>
        <row r="6">
          <cell r="A6" t="str">
            <v>Suivi et évaluation</v>
          </cell>
          <cell r="G6" t="str">
            <v>RSS/RSC: La mortalité infantile</v>
          </cell>
          <cell r="M6" t="str">
            <v>Taux de réussite du traitement : patients dont le diagonstic microscopique de la tuberculose multirésistante a été confirmé</v>
          </cell>
          <cell r="S6" t="str">
            <v>système d'état ​​civil</v>
          </cell>
        </row>
        <row r="7">
          <cell r="A7" t="str">
            <v>Tuberculose/VIH</v>
          </cell>
          <cell r="G7" t="str">
            <v>RSS/RSC: futures décès évités/prévenus</v>
          </cell>
          <cell r="M7" t="str">
            <v>FSS/FSC: porcentaje de mujeres de 15 a 49 años que fueron atendidas por personal de salud cualificado en un Centro de Atención Prenatal por lo menos cuatro veces durante el embarazo</v>
          </cell>
          <cell r="S7" t="str">
            <v>Registre des patients atteints de tuberculose</v>
          </cell>
        </row>
        <row r="8">
          <cell r="A8" t="str">
            <v>Tuberculose résistante aux médicaments</v>
          </cell>
          <cell r="G8" t="str">
            <v>RSS/RSC: Le ratio du paiement de leurs propres poches des services de santé par les ménages par rapport aux dépenses totales de santé</v>
          </cell>
          <cell r="M8" t="str">
            <v>FSS/FSC: porcentaje de nacimientos que fueron atendidos por personal de salud cualificado</v>
          </cell>
          <cell r="S8" t="str">
            <v>Registre de laboratoires pour la tuberculose</v>
          </cell>
        </row>
        <row r="9">
          <cell r="A9" t="str">
            <v xml:space="preserve">Groupes à haut risque </v>
          </cell>
          <cell r="G9" t="str">
            <v>RSS/RSC: Taux de mortalité maternelle</v>
          </cell>
          <cell r="M9" t="str">
            <v>FSS/FSC: porcentaje de mujeres y recién nacidos que reciben cuidados postnatales hasta 48 horas después del nacimiento</v>
          </cell>
          <cell r="S9" t="str">
            <v>Carte de traitement de la tuberculose</v>
          </cell>
        </row>
        <row r="10">
          <cell r="A10" t="str">
            <v>Contrôle des infections</v>
          </cell>
          <cell r="S10" t="str">
            <v>Documents de formation</v>
          </cell>
        </row>
        <row r="11">
          <cell r="A11" t="str">
            <v>APSR (Approche pratique de la santé respiratoire)</v>
          </cell>
          <cell r="S11" t="str">
            <v>Préciser : rapports, enquêtes, questionnaires, etc.</v>
          </cell>
        </row>
        <row r="12">
          <cell r="A12" t="str">
            <v>Tous les fournisseurs de soins de santé (approches mixtes PPM / ISTC - public-public, public-privé (PPM) et normes internationales pour les soins de la tuberculose)</v>
          </cell>
          <cell r="S12" t="str">
            <v>Enquête sur les prestataires de santé</v>
          </cell>
        </row>
        <row r="13">
          <cell r="A13" t="str">
            <v xml:space="preserve">SCMS (Sensibilisation, communication et mobilisation sociale) </v>
          </cell>
          <cell r="S13" t="str">
            <v>Enquête sur les structures sanitaires</v>
          </cell>
        </row>
        <row r="14">
          <cell r="A14" t="str">
            <v xml:space="preserve">Soins communautaires de la tuberculose </v>
          </cell>
          <cell r="S14" t="str">
            <v>Compte national de santé</v>
          </cell>
        </row>
        <row r="15">
          <cell r="A15" t="str">
            <v>Recherche opérationnelle</v>
          </cell>
          <cell r="S15" t="str">
            <v>Enquête des ménages</v>
          </cell>
        </row>
        <row r="16">
          <cell r="A16" t="str">
            <v>RSS: Gestion et organisation des établissements</v>
          </cell>
          <cell r="S16" t="str">
            <v>SAMS (enquête sur la cartographie des services disponibles)</v>
          </cell>
        </row>
        <row r="17">
          <cell r="A17" t="str">
            <v>RSS: Gestion des achats et de la chaîne logistique</v>
          </cell>
          <cell r="S17" t="str">
            <v>Registre Administratif</v>
          </cell>
        </row>
        <row r="18">
          <cell r="A18" t="str">
            <v xml:space="preserve">RSS: Personnel de santé </v>
          </cell>
        </row>
        <row r="19">
          <cell r="A19" t="str">
            <v>RSS: Collecte reguliere, analyse et traitement des données</v>
          </cell>
        </row>
        <row r="20">
          <cell r="A20" t="str">
            <v>RSS: Enquetes, recherche et évaluation</v>
          </cell>
        </row>
        <row r="21">
          <cell r="A21" t="str">
            <v>RSS: Financement des soins de santé</v>
          </cell>
        </row>
        <row r="22">
          <cell r="A22" t="str">
            <v>RSS: Gérance et gouvernance</v>
          </cell>
        </row>
        <row r="23">
          <cell r="A23" t="str">
            <v>RSS: Infrastructures</v>
          </cell>
        </row>
        <row r="24">
          <cell r="A24" t="str">
            <v>RSC: Suivi et documentation des interventions communautaires et gouvernementales</v>
          </cell>
        </row>
        <row r="25">
          <cell r="A25" t="str">
            <v xml:space="preserve">RSC: Sensibilisation, communication et mobilisation sociale </v>
          </cell>
        </row>
        <row r="26">
          <cell r="A26" t="str">
            <v xml:space="preserve">RSC: Renforcement des liens communautaires, de la collaboration et de la coordination </v>
          </cell>
        </row>
        <row r="27">
          <cell r="A27" t="str">
            <v xml:space="preserve">RSC: Ressources humaines - renforcement des compétences en matière de prestation de services, de sensibilisation et d'encadrement </v>
          </cell>
        </row>
        <row r="28">
          <cell r="A28" t="str">
            <v xml:space="preserve">RSC: Ressources financières </v>
          </cell>
        </row>
        <row r="29">
          <cell r="A29" t="str">
            <v>RSC: Ressources matérielles - infrastructure et produits de première nécessité (dont produits médicaux et autres produits/technologies)</v>
          </cell>
        </row>
        <row r="30">
          <cell r="A30" t="str">
            <v xml:space="preserve">RSC: Activités et services communautaires - prestation, utilisation et qualité </v>
          </cell>
        </row>
        <row r="31">
          <cell r="A31" t="str">
            <v xml:space="preserve">RSC: Gestion, responsabilité et encadrement </v>
          </cell>
        </row>
        <row r="32">
          <cell r="A32" t="str">
            <v xml:space="preserve">RSC: Suivi et évaluation, collecte de données probantes </v>
          </cell>
        </row>
        <row r="33">
          <cell r="A33" t="str">
            <v>RSC: Planification stratégique et operationnelle</v>
          </cell>
        </row>
      </sheetData>
      <sheetData sheetId="8">
        <row r="2">
          <cell r="A2" t="str">
            <v>Selection svp…</v>
          </cell>
          <cell r="G2" t="str">
            <v>Selection svp…</v>
          </cell>
          <cell r="M2" t="str">
            <v>Selection svp…</v>
          </cell>
          <cell r="S2" t="str">
            <v>Selection svp…</v>
          </cell>
          <cell r="Y2" t="str">
            <v>Veuillez sélectionner…</v>
          </cell>
        </row>
        <row r="3">
          <cell r="A3" t="str">
            <v>Moustiquaires imprégnées d'insecticide (MII)</v>
          </cell>
          <cell r="G3" t="str">
            <v>Décès dus au paludisme dans les établissements de santé pour 1000 personnes par an</v>
          </cell>
          <cell r="M3" t="str">
            <v>Pourcentage de ménages disposant d'au moins une moustiquaire imprégnée d'insecticide</v>
          </cell>
          <cell r="S3" t="str">
            <v>DHS/DHS+ (enquête démographique et sanitaire)</v>
          </cell>
          <cell r="Y3" t="str">
            <v>Top 10</v>
          </cell>
        </row>
        <row r="4">
          <cell r="A4" t="str">
            <v>Pulvérisation résiduelle intérieure</v>
          </cell>
          <cell r="G4" t="str">
            <v>Cas de décès specifiques au paludisme pour 1000 personnes par an</v>
          </cell>
          <cell r="M4" t="str">
            <v>Pourcentage de la population  à risque potentiellement couvertes par la distribution des moustiquaires</v>
          </cell>
          <cell r="S4" t="str">
            <v>MIS (enquête sur les indicateurs du paludisme)</v>
          </cell>
          <cell r="Y4" t="str">
            <v>Non Top 10</v>
          </cell>
        </row>
        <row r="5">
          <cell r="A5" t="str">
            <v>Prévention du paludisme pendant la grossesse</v>
          </cell>
          <cell r="G5" t="str">
            <v>Décès dus au paludisme chez les enfants de moins de cinq ans (si possible confirmer par diagnostic ou autopsie verbale) (pourcentage)</v>
          </cell>
          <cell r="M5" t="str">
            <v>Pourcentage de groupes à risque ciblés qui reçoivent une moustiquaire impregnée d'insecticide (ITN)</v>
          </cell>
          <cell r="S5" t="str">
            <v>MICS (enquête par grappes à indicateurs multiples)</v>
          </cell>
          <cell r="Y5" t="str">
            <v>Equivalent Top 10</v>
          </cell>
        </row>
        <row r="6">
          <cell r="A6" t="str">
            <v>Diagnostic</v>
          </cell>
          <cell r="G6" t="str">
            <v>Taux de mortalité, toutes causes confondues, chez les enfants de moins de cinq ans</v>
          </cell>
          <cell r="M6" t="str">
            <v>Pourcentage de ménages ayant au moins une moustiquaire imprégnée d'insecticide pour toutes les 2 personnes</v>
          </cell>
          <cell r="S6" t="str">
            <v>Analyse de la situation</v>
          </cell>
        </row>
        <row r="7">
          <cell r="A7" t="str">
            <v>Traitement antipaludique rapide et efficace</v>
          </cell>
          <cell r="G7" t="str">
            <v>Cas de paludisme observés dans les établissements de santé et confirmés en laboratoire</v>
          </cell>
          <cell r="M7" t="str">
            <v>Pourcentage d'enfants de moins de 5 ans ayant dormi sous une moustiquaire imprégnée d'insecticide la nuit précédente</v>
          </cell>
          <cell r="S7" t="str">
            <v>HMIS</v>
          </cell>
        </row>
        <row r="8">
          <cell r="A8" t="str">
            <v>Développement du partenariat et de la coordination (national, communautaire, public-privé)</v>
          </cell>
          <cell r="G8" t="str">
            <v>Nombre de cas de paludisme par classification</v>
          </cell>
          <cell r="M8" t="str">
            <v>Pourcentage de personnes ayant dormi sous une moustiquaire imprégnée d'insecticide la nuit précédente</v>
          </cell>
          <cell r="S8" t="str">
            <v>Enquête sur les structures sanitaires</v>
          </cell>
        </row>
        <row r="9">
          <cell r="A9" t="str">
            <v xml:space="preserve">Information, education et communication et communication pour le changement de comportement (CCC) </v>
          </cell>
          <cell r="G9" t="str">
            <v xml:space="preserve">Ratio de la positivité de depistage du paludisme </v>
          </cell>
          <cell r="M9" t="str">
            <v>Pourcentage de personnes ayant acces à une moustiquaire imprégnée d'insecticide au sein de leur ménage</v>
          </cell>
          <cell r="S9" t="str">
            <v>Enquête sur les prestataires de santé</v>
          </cell>
        </row>
        <row r="10">
          <cell r="A10" t="str">
            <v>Suivi de la pharmacorésistance</v>
          </cell>
          <cell r="G10" t="str">
            <v>Cas de palusdime par 1000 personnes par an</v>
          </cell>
          <cell r="M10" t="str">
            <v xml:space="preserve">Pourcentage de ménages à risque protégés par la pulvérisation intradomiciliaire d'insecticide </v>
          </cell>
          <cell r="S10" t="str">
            <v>Enquête du principal informateur</v>
          </cell>
        </row>
        <row r="11">
          <cell r="A11" t="str">
            <v>Suivi de la résistance aux insecticides</v>
          </cell>
          <cell r="G11" t="str">
            <v xml:space="preserve">Incidence des cas cliniques de paludisme (estimée et/ou rapportée) </v>
          </cell>
          <cell r="M11" t="str">
            <v>Pourcentage de la population dans les zones ciblées couvertes par une pulvérisation intra-domiciliaire au cours des 12 derniers mois</v>
          </cell>
          <cell r="S11" t="str">
            <v>Enquête des ménages</v>
          </cell>
        </row>
        <row r="12">
          <cell r="A12" t="str">
            <v>RSS: Gestion et organisation des établissements</v>
          </cell>
          <cell r="G12" t="str">
            <v xml:space="preserve">Incidence des cas de paludisme confirmés  </v>
          </cell>
          <cell r="M12" t="str">
            <v>Pourcentage de mvénages  couverts par une pulvérisation intra-domiciliaire parmi ces populations ciblées</v>
          </cell>
          <cell r="S12" t="str">
            <v>Systèmes d’enregistrement d’état civil</v>
          </cell>
        </row>
        <row r="13">
          <cell r="A13" t="str">
            <v>RSS: Gestion des achats et de la chaîne logistique</v>
          </cell>
          <cell r="G13" t="str">
            <v xml:space="preserve">Prévalence de l'infection par le parasite du paludisme </v>
          </cell>
          <cell r="M13" t="str">
            <v>Pourcentage de ménages avec au moins une moustiquaire imprégnée d'insecticide et/ou couverts par pulvérisation intra-domiciliaire au cours des 12 derniers mois</v>
          </cell>
          <cell r="S13" t="str">
            <v>Documents de formation</v>
          </cell>
        </row>
        <row r="14">
          <cell r="A14" t="str">
            <v xml:space="preserve">RSS: Personnel de santé </v>
          </cell>
          <cell r="G14" t="str">
            <v>Prévalence de l'anémie chez les enfants âgés de moins de 5 ans</v>
          </cell>
          <cell r="M14" t="str">
            <v>Pourcentage de femmes enceintes (et autres groupes cibles) dormant sous une moustiquaire imprégnée d'insecticide</v>
          </cell>
          <cell r="S14" t="str">
            <v>Dossiers des patients</v>
          </cell>
        </row>
        <row r="15">
          <cell r="A15" t="str">
            <v>RSS: Collecte reguliere, analyse et traitement des données</v>
          </cell>
          <cell r="G15" t="str">
            <v>RSS/RSC: Mortalité due a une cause majeure de décès par sexe et par âge</v>
          </cell>
          <cell r="M15" t="str">
            <v>Pourcentage de femmes enceintes ayant reçu au moins deux doses de traitement préventif intermittent pour le paludisme au cours de leur dernière grossesse (au cours des deux années précédentes)</v>
          </cell>
          <cell r="S15" t="str">
            <v>Systèmes de surveillance</v>
          </cell>
        </row>
        <row r="16">
          <cell r="A16" t="str">
            <v>RSS: Enquetes, recherche et évaluation</v>
          </cell>
          <cell r="G16" t="str">
            <v>RSS/RSC: La mortalité infantile</v>
          </cell>
          <cell r="M16" t="str">
            <v>Pourcentage de femmes enceintes sous traitement préventif intermittent conformément à la politique nationale (spécificité de l'Afrique subsaharienne)</v>
          </cell>
          <cell r="S16" t="str">
            <v>Autre rapport,préciser</v>
          </cell>
        </row>
        <row r="17">
          <cell r="A17" t="str">
            <v>RSS: Financement des soins de santé</v>
          </cell>
          <cell r="G17" t="str">
            <v>RSS/RSC: futures décès évités/prévenus</v>
          </cell>
          <cell r="M17" t="str">
            <v>Pourcentage d'enfants de moins de 5 ans (et autres groupes cibles) admis avec un paludisme grave et correctement pris en charge dans les établissements de santé</v>
          </cell>
          <cell r="S17" t="str">
            <v>Compte national de santé</v>
          </cell>
        </row>
        <row r="18">
          <cell r="A18" t="str">
            <v>RSS: Gérance et gouvernance</v>
          </cell>
          <cell r="G18" t="str">
            <v>RSS/RSC: Le ratio du paiement de leurs propres poches des services de santé par les ménages par rapport aux dépenses totales de santé</v>
          </cell>
          <cell r="M18" t="str">
            <v>Pourcentage d'enfants âgés de moins de 5 ans (et autres groupes cibles) atteints de paludisme sans complications et correctement pris en charge dans les établissements de santé</v>
          </cell>
          <cell r="S18" t="str">
            <v>SAMS (enquête sur la cartographie des services disponibles)</v>
          </cell>
        </row>
        <row r="19">
          <cell r="A19" t="str">
            <v>RSS: Infrastructures</v>
          </cell>
          <cell r="G19" t="str">
            <v>RSS/RSC: Taux de mortalité maternelle</v>
          </cell>
          <cell r="M19" t="str">
            <v>Pourcentage d'enfants de moins de 5 ans (et autres groupes cibles) atteints de paludisme/fièvre et recevant un traitement approprié dans les 24 heures (établissement de santé/communautaire)</v>
          </cell>
          <cell r="S19" t="str">
            <v>Autre enquête, préciser</v>
          </cell>
        </row>
        <row r="20">
          <cell r="A20" t="str">
            <v>RSC: Suivi et documentation des interventions communautaires et gouvernementales</v>
          </cell>
          <cell r="M20" t="str">
            <v>Pourcentage de personnes souffrant de fièvre ayant reçu un traitement antipaludique par le biais d'une prise en charge à domicile</v>
          </cell>
          <cell r="S20" t="str">
            <v>Registre administratif</v>
          </cell>
        </row>
        <row r="21">
          <cell r="A21" t="str">
            <v xml:space="preserve">RSC: Sensibilisation, communication et mobilisation sociale </v>
          </cell>
          <cell r="M21" t="str">
            <v>RSS/RSC: Pourcentage de femmes agés de 15 a 49 ans qui ont été vues dans une clinique prénatale par un prestataire de santé qualifié au moins quatre fois pendant la grossesse</v>
          </cell>
        </row>
        <row r="22">
          <cell r="A22" t="str">
            <v xml:space="preserve">RSC: Renforcement des liens communautaires, de la collaboration et de la coordination </v>
          </cell>
          <cell r="M22" t="str">
            <v>Pourcentage de naissances vivantes en présence d'un personnel de santé qualifié</v>
          </cell>
        </row>
        <row r="23">
          <cell r="A23" t="str">
            <v xml:space="preserve">RSC: Ressources humaines - renforcement des compétences en matière de prestation de services, de sensibilisation et d'encadrement </v>
          </cell>
          <cell r="M23" t="str">
            <v>RSS/RSC: Pourcentage de femmes et de nouveau-nés qui reçoivent des soins postnatals dans les 48 heures suivant la naissance.</v>
          </cell>
        </row>
        <row r="24">
          <cell r="A24" t="str">
            <v xml:space="preserve">RSC: Ressources financières </v>
          </cell>
        </row>
        <row r="25">
          <cell r="A25" t="str">
            <v>RSC: Ressources matérielles - infrastructure et produits de première nécessité (dont produits médicaux et autres produits/technologies)</v>
          </cell>
        </row>
        <row r="26">
          <cell r="A26" t="str">
            <v xml:space="preserve">RSC: Activités et services communautaires - prestation, utilisation et qualité </v>
          </cell>
        </row>
        <row r="27">
          <cell r="A27" t="str">
            <v xml:space="preserve">RSC: Gestion, responsabilité et encadrement </v>
          </cell>
        </row>
        <row r="28">
          <cell r="A28" t="str">
            <v xml:space="preserve">RSC: Suivi et évaluation, collecte de données probantes </v>
          </cell>
        </row>
        <row r="29">
          <cell r="A29" t="str">
            <v>RSC: Planification stratégique et operationnelle</v>
          </cell>
        </row>
      </sheetData>
      <sheetData sheetId="9" refreshError="1"/>
      <sheetData sheetId="10">
        <row r="3">
          <cell r="G3" t="str">
            <v>Veuillez sélectionner…</v>
          </cell>
          <cell r="M3" t="str">
            <v>Veuillez sélectionner…</v>
          </cell>
          <cell r="Y3" t="str">
            <v>Veuillez sélectionner…</v>
          </cell>
          <cell r="AE3" t="str">
            <v>Veuillez sélectionner…</v>
          </cell>
          <cell r="AK3" t="str">
            <v>Selection svp…</v>
          </cell>
        </row>
        <row r="4">
          <cell r="G4">
            <v>2011</v>
          </cell>
          <cell r="M4" t="str">
            <v>Janvier</v>
          </cell>
          <cell r="T4" t="str">
            <v>Please select your Country/Applicant</v>
          </cell>
          <cell r="Y4" t="str">
            <v>Non cumulatives</v>
          </cell>
          <cell r="AE4" t="str">
            <v>Subvention actuelle</v>
          </cell>
          <cell r="AK4" t="str">
            <v>VIH</v>
          </cell>
        </row>
        <row r="5">
          <cell r="G5">
            <v>2012</v>
          </cell>
          <cell r="M5" t="str">
            <v>Fevrier</v>
          </cell>
          <cell r="T5" t="str">
            <v>CCM Afghanistan</v>
          </cell>
          <cell r="Y5" t="str">
            <v>Cumulatives par année</v>
          </cell>
          <cell r="AE5" t="str">
            <v>Plusieurs subventions FM</v>
          </cell>
          <cell r="AK5" t="str">
            <v>Paludisme</v>
          </cell>
        </row>
        <row r="6">
          <cell r="G6">
            <v>2013</v>
          </cell>
          <cell r="M6" t="str">
            <v>Mars</v>
          </cell>
          <cell r="T6" t="str">
            <v>CCM Albania</v>
          </cell>
          <cell r="AE6" t="str">
            <v>FM &amp; autres donneurs</v>
          </cell>
          <cell r="AK6" t="str">
            <v>Tuberculose</v>
          </cell>
        </row>
        <row r="7">
          <cell r="G7">
            <v>2014</v>
          </cell>
          <cell r="M7" t="str">
            <v>Avril</v>
          </cell>
          <cell r="T7" t="str">
            <v>CCM Algeria</v>
          </cell>
          <cell r="AE7" t="str">
            <v>Programme National</v>
          </cell>
          <cell r="AK7" t="str">
            <v>RSS</v>
          </cell>
        </row>
        <row r="8">
          <cell r="G8">
            <v>2015</v>
          </cell>
          <cell r="M8" t="str">
            <v>Mai</v>
          </cell>
          <cell r="T8" t="str">
            <v>CCM Angola</v>
          </cell>
        </row>
        <row r="9">
          <cell r="M9" t="str">
            <v>Juin</v>
          </cell>
          <cell r="T9" t="str">
            <v>CCM Argentina</v>
          </cell>
        </row>
        <row r="10">
          <cell r="M10" t="str">
            <v>Juillet</v>
          </cell>
          <cell r="T10" t="str">
            <v>CCM Armenia</v>
          </cell>
        </row>
        <row r="11">
          <cell r="M11" t="str">
            <v>Août</v>
          </cell>
          <cell r="T11" t="str">
            <v>CCM Azerbaijan</v>
          </cell>
        </row>
        <row r="12">
          <cell r="M12" t="str">
            <v>Septembre</v>
          </cell>
          <cell r="T12" t="str">
            <v>CCM Bangladesh</v>
          </cell>
        </row>
        <row r="13">
          <cell r="M13" t="str">
            <v>Octobre</v>
          </cell>
          <cell r="T13" t="str">
            <v>CCM Belarus</v>
          </cell>
        </row>
        <row r="14">
          <cell r="M14" t="str">
            <v>Novembre</v>
          </cell>
          <cell r="T14" t="str">
            <v>CCM Belize</v>
          </cell>
        </row>
        <row r="15">
          <cell r="M15" t="str">
            <v>Décembre</v>
          </cell>
          <cell r="T15" t="str">
            <v>CCM Benin</v>
          </cell>
        </row>
        <row r="16">
          <cell r="T16" t="str">
            <v>CCM Bhutan</v>
          </cell>
        </row>
        <row r="17">
          <cell r="T17" t="str">
            <v>CCM Bolivia</v>
          </cell>
        </row>
        <row r="18">
          <cell r="T18" t="str">
            <v>CCM Bosnia and Herzegovina</v>
          </cell>
        </row>
        <row r="19">
          <cell r="T19" t="str">
            <v>CCM Botswana</v>
          </cell>
        </row>
        <row r="20">
          <cell r="T20" t="str">
            <v>CCM Brazil</v>
          </cell>
        </row>
        <row r="21">
          <cell r="T21" t="str">
            <v>CCM Bulgaria</v>
          </cell>
        </row>
        <row r="22">
          <cell r="T22" t="str">
            <v>CCM Burkina Faso</v>
          </cell>
        </row>
        <row r="23">
          <cell r="T23" t="str">
            <v>CCM Burundi</v>
          </cell>
        </row>
        <row r="24">
          <cell r="T24" t="str">
            <v>CCM Cambodia</v>
          </cell>
        </row>
        <row r="25">
          <cell r="T25" t="str">
            <v>CCM Cameroon</v>
          </cell>
        </row>
        <row r="26">
          <cell r="T26" t="str">
            <v>CCM Cape Verde</v>
          </cell>
        </row>
        <row r="27">
          <cell r="T27" t="str">
            <v>CCM Central African Republic</v>
          </cell>
        </row>
        <row r="28">
          <cell r="T28" t="str">
            <v>CCM Chad</v>
          </cell>
        </row>
        <row r="29">
          <cell r="T29" t="str">
            <v>CCM Chile</v>
          </cell>
        </row>
        <row r="30">
          <cell r="T30" t="str">
            <v>CCM China</v>
          </cell>
        </row>
        <row r="31">
          <cell r="T31" t="str">
            <v>CCM Colombia</v>
          </cell>
        </row>
        <row r="32">
          <cell r="T32" t="str">
            <v>CCM Comoros</v>
          </cell>
        </row>
        <row r="33">
          <cell r="T33" t="str">
            <v>CCM Congo (Republic of)</v>
          </cell>
        </row>
        <row r="34">
          <cell r="T34" t="str">
            <v>Non-CCM Congo-Kasai</v>
          </cell>
        </row>
        <row r="35">
          <cell r="T35" t="str">
            <v>CCM DRC (Democratic Republic of Congo)</v>
          </cell>
        </row>
        <row r="36">
          <cell r="T36" t="str">
            <v>CCM Costa Rica</v>
          </cell>
        </row>
        <row r="37">
          <cell r="T37" t="str">
            <v>CCM Cote d'Ivoire</v>
          </cell>
        </row>
        <row r="38">
          <cell r="T38" t="str">
            <v>CCM Croatia</v>
          </cell>
        </row>
        <row r="39">
          <cell r="T39" t="str">
            <v>CCM Cuba</v>
          </cell>
        </row>
        <row r="40">
          <cell r="T40" t="str">
            <v>CCM Djibouti</v>
          </cell>
        </row>
        <row r="41">
          <cell r="T41" t="str">
            <v>CCM Dominican Republic</v>
          </cell>
        </row>
        <row r="42">
          <cell r="T42" t="str">
            <v>CCM Ecuador</v>
          </cell>
        </row>
        <row r="43">
          <cell r="T43" t="str">
            <v>CCM Egypt</v>
          </cell>
        </row>
        <row r="44">
          <cell r="T44" t="str">
            <v>CCM El Salvador</v>
          </cell>
        </row>
        <row r="45">
          <cell r="T45" t="str">
            <v>CCM Equatorial Guinea</v>
          </cell>
        </row>
        <row r="46">
          <cell r="T46" t="str">
            <v>CCM Eritrea</v>
          </cell>
        </row>
        <row r="47">
          <cell r="T47" t="str">
            <v>CCM Estonia</v>
          </cell>
        </row>
        <row r="48">
          <cell r="T48" t="str">
            <v>CCM Ethiopia</v>
          </cell>
        </row>
        <row r="49">
          <cell r="T49" t="str">
            <v>CCM Fiji</v>
          </cell>
        </row>
        <row r="50">
          <cell r="T50" t="str">
            <v>CCM Gabon</v>
          </cell>
        </row>
        <row r="51">
          <cell r="T51" t="str">
            <v>CCM Gambia</v>
          </cell>
        </row>
        <row r="52">
          <cell r="T52" t="str">
            <v>CCM Georgia</v>
          </cell>
        </row>
        <row r="53">
          <cell r="T53" t="str">
            <v>CCM Ghana</v>
          </cell>
        </row>
        <row r="54">
          <cell r="T54" t="str">
            <v>CCM Guatemala</v>
          </cell>
        </row>
        <row r="55">
          <cell r="T55" t="str">
            <v>CCM Guinea</v>
          </cell>
        </row>
        <row r="56">
          <cell r="T56" t="str">
            <v>CCM Guinea-Bissau (Republic of)</v>
          </cell>
        </row>
        <row r="57">
          <cell r="T57" t="str">
            <v>CCM Guyana</v>
          </cell>
        </row>
        <row r="58">
          <cell r="T58" t="str">
            <v>CCM Haiti</v>
          </cell>
        </row>
        <row r="59">
          <cell r="T59" t="str">
            <v>CCM Honduras</v>
          </cell>
        </row>
        <row r="60">
          <cell r="T60" t="str">
            <v>CCM India</v>
          </cell>
        </row>
        <row r="61">
          <cell r="T61" t="str">
            <v>CCM Indonesia</v>
          </cell>
        </row>
        <row r="62">
          <cell r="T62" t="str">
            <v>CCM Iran (Islamic Republic of)</v>
          </cell>
        </row>
        <row r="63">
          <cell r="T63" t="str">
            <v>CCM Iraq</v>
          </cell>
        </row>
        <row r="64">
          <cell r="T64" t="str">
            <v>CCM Jamaica</v>
          </cell>
        </row>
        <row r="65">
          <cell r="T65" t="str">
            <v>CCM Jordan</v>
          </cell>
        </row>
        <row r="66">
          <cell r="T66" t="str">
            <v>CCM Kazakhstan</v>
          </cell>
        </row>
        <row r="67">
          <cell r="T67" t="str">
            <v>CCM Kenya</v>
          </cell>
        </row>
        <row r="68">
          <cell r="T68" t="str">
            <v>CCM DPR of Korea</v>
          </cell>
        </row>
        <row r="69">
          <cell r="T69" t="str">
            <v>CCM Kosovo</v>
          </cell>
        </row>
        <row r="70">
          <cell r="T70" t="str">
            <v>CCM Kyrgyzstan</v>
          </cell>
        </row>
        <row r="71">
          <cell r="T71" t="str">
            <v>Sub-CCM Chuya Region</v>
          </cell>
        </row>
        <row r="72">
          <cell r="T72" t="str">
            <v>CCM Lao PDR</v>
          </cell>
        </row>
        <row r="73">
          <cell r="T73" t="str">
            <v>CCM Lesotho</v>
          </cell>
        </row>
        <row r="74">
          <cell r="T74" t="str">
            <v>CCM Liberia</v>
          </cell>
        </row>
        <row r="75">
          <cell r="T75" t="str">
            <v>CCM Macedonia</v>
          </cell>
        </row>
        <row r="76">
          <cell r="T76" t="str">
            <v>CCM Madagascar</v>
          </cell>
        </row>
        <row r="77">
          <cell r="T77" t="str">
            <v>CCM Malawi</v>
          </cell>
        </row>
        <row r="78">
          <cell r="T78" t="str">
            <v>CCM Malaysia</v>
          </cell>
        </row>
        <row r="79">
          <cell r="T79" t="str">
            <v>CCM Maldives</v>
          </cell>
        </row>
        <row r="80">
          <cell r="T80" t="str">
            <v>CCM Mali</v>
          </cell>
        </row>
        <row r="81">
          <cell r="T81" t="str">
            <v>CCM Mauritania</v>
          </cell>
        </row>
        <row r="82">
          <cell r="T82" t="str">
            <v>CCM Mauritius</v>
          </cell>
        </row>
        <row r="83">
          <cell r="T83" t="str">
            <v>CCM Mexico</v>
          </cell>
        </row>
        <row r="84">
          <cell r="T84" t="str">
            <v>CCM Moldova</v>
          </cell>
        </row>
        <row r="85">
          <cell r="T85" t="str">
            <v>CCM Mongolia</v>
          </cell>
        </row>
        <row r="86">
          <cell r="T86" t="str">
            <v>CCM Montenegro</v>
          </cell>
        </row>
        <row r="87">
          <cell r="T87" t="str">
            <v>CCM Morocco</v>
          </cell>
        </row>
        <row r="88">
          <cell r="T88" t="str">
            <v>CCM Mozambique</v>
          </cell>
        </row>
        <row r="89">
          <cell r="T89" t="str">
            <v>RCM Multicountry Africa (Lubombo - RMCC)</v>
          </cell>
        </row>
        <row r="90">
          <cell r="T90" t="str">
            <v>RO Multicountry Africa (SADC)</v>
          </cell>
        </row>
        <row r="91">
          <cell r="T91" t="str">
            <v>RO Multicountry Africa Western Corridor</v>
          </cell>
        </row>
        <row r="92">
          <cell r="T92" t="str">
            <v>RCM Multicountry Americas (ANDEAN)</v>
          </cell>
        </row>
        <row r="93">
          <cell r="T93" t="str">
            <v>RCM Multicountry Americas (CARICOM - PANCAP)</v>
          </cell>
        </row>
        <row r="94">
          <cell r="T94" t="str">
            <v>RO Multicountry Americas (COPRECOS)</v>
          </cell>
        </row>
        <row r="95">
          <cell r="T95" t="str">
            <v>RCM Multicountry Americas (CRN+)</v>
          </cell>
        </row>
        <row r="96">
          <cell r="T96" t="str">
            <v>RCM Multicountry Americas (MESO)</v>
          </cell>
        </row>
        <row r="97">
          <cell r="T97" t="str">
            <v>RCM Multicountry Americas (OECS)</v>
          </cell>
        </row>
        <row r="98">
          <cell r="T98" t="str">
            <v>RO Multicountry Americas (REDCA+)</v>
          </cell>
        </row>
        <row r="99">
          <cell r="T99" t="str">
            <v>RO Multicountry Multicountry Americas (REDTRASEX)</v>
          </cell>
        </row>
        <row r="100">
          <cell r="T100" t="str">
            <v>RO Multicountry Asia (APN+)</v>
          </cell>
        </row>
        <row r="101">
          <cell r="T101" t="str">
            <v>RO Multicountry Asia (ISEAN-HIVOS)</v>
          </cell>
        </row>
        <row r="102">
          <cell r="T102" t="str">
            <v>RO Multicountry Middle East&amp;North Africa(MENAHRA)</v>
          </cell>
        </row>
        <row r="103">
          <cell r="T103" t="str">
            <v>RO Multicountry Asia (Naz Foundation Int'l)</v>
          </cell>
        </row>
        <row r="104">
          <cell r="T104" t="str">
            <v>RCM Multicountry Western Pacific</v>
          </cell>
        </row>
        <row r="105">
          <cell r="T105" t="str">
            <v>CCM Myanmar</v>
          </cell>
        </row>
        <row r="106">
          <cell r="T106" t="str">
            <v>CCM Namibia</v>
          </cell>
        </row>
        <row r="107">
          <cell r="T107" t="str">
            <v>CCM Nepal</v>
          </cell>
        </row>
        <row r="108">
          <cell r="T108" t="str">
            <v>CCM Nicaragua</v>
          </cell>
        </row>
        <row r="109">
          <cell r="T109" t="str">
            <v>CCM Niger</v>
          </cell>
        </row>
        <row r="110">
          <cell r="T110" t="str">
            <v>CCM Nigeria</v>
          </cell>
        </row>
        <row r="111">
          <cell r="T111" t="str">
            <v>CCM Pakistan</v>
          </cell>
        </row>
        <row r="112">
          <cell r="T112" t="str">
            <v>CCM Panama</v>
          </cell>
        </row>
        <row r="113">
          <cell r="T113" t="str">
            <v>CCM Papua New Guinea</v>
          </cell>
        </row>
        <row r="114">
          <cell r="T114" t="str">
            <v>CCM Paraguay</v>
          </cell>
        </row>
        <row r="115">
          <cell r="T115" t="str">
            <v>CCM Peru</v>
          </cell>
        </row>
        <row r="116">
          <cell r="T116" t="str">
            <v>CCM Philippines</v>
          </cell>
        </row>
        <row r="117">
          <cell r="T117" t="str">
            <v>CCM Romania</v>
          </cell>
        </row>
        <row r="118">
          <cell r="T118" t="str">
            <v>Sub-CCM Tomsk-Oblast</v>
          </cell>
        </row>
        <row r="119">
          <cell r="T119" t="str">
            <v>CCM Russian Federation</v>
          </cell>
        </row>
        <row r="120">
          <cell r="T120" t="str">
            <v>Sub-CCM BRCE</v>
          </cell>
        </row>
        <row r="121">
          <cell r="T121" t="str">
            <v>CCM Rwanda</v>
          </cell>
        </row>
        <row r="122">
          <cell r="T122" t="str">
            <v>CCM Sao Tome and Principe</v>
          </cell>
        </row>
        <row r="123">
          <cell r="T123" t="str">
            <v>CCM Senegal</v>
          </cell>
        </row>
        <row r="124">
          <cell r="T124" t="str">
            <v>CCM Serbia</v>
          </cell>
        </row>
        <row r="125">
          <cell r="T125" t="str">
            <v>CCM Sierra Leone</v>
          </cell>
        </row>
        <row r="126">
          <cell r="T126" t="str">
            <v>CCM Solomon Islands</v>
          </cell>
        </row>
        <row r="127">
          <cell r="T127" t="str">
            <v>Non-CCM Somalia</v>
          </cell>
        </row>
        <row r="128">
          <cell r="T128" t="str">
            <v>CCM South Africa</v>
          </cell>
        </row>
        <row r="129">
          <cell r="T129" t="str">
            <v>CCM Sri Lanka</v>
          </cell>
        </row>
        <row r="130">
          <cell r="T130" t="str">
            <v>CCM Sudan</v>
          </cell>
        </row>
        <row r="131">
          <cell r="T131" t="str">
            <v>Sub-CCM Sudan Southern Sector</v>
          </cell>
        </row>
        <row r="132">
          <cell r="T132" t="str">
            <v>CCM Suriname</v>
          </cell>
        </row>
        <row r="133">
          <cell r="T133" t="str">
            <v>CCM Swaziland</v>
          </cell>
        </row>
        <row r="134">
          <cell r="T134" t="str">
            <v>CCM Service Validation Test Account</v>
          </cell>
        </row>
        <row r="135">
          <cell r="T135" t="str">
            <v>CCM Syrian Arab Republic</v>
          </cell>
        </row>
        <row r="136">
          <cell r="T136" t="str">
            <v>CCM Tajikistan</v>
          </cell>
        </row>
        <row r="137">
          <cell r="T137" t="str">
            <v>CCM Tanzania (United Republic of)</v>
          </cell>
        </row>
        <row r="138">
          <cell r="T138" t="str">
            <v>CCM Thailand</v>
          </cell>
        </row>
        <row r="139">
          <cell r="T139" t="str">
            <v>CCM Timor Leste</v>
          </cell>
        </row>
        <row r="140">
          <cell r="T140" t="str">
            <v>CCM Togo</v>
          </cell>
        </row>
        <row r="141">
          <cell r="T141" t="str">
            <v>CCM Tunisia</v>
          </cell>
        </row>
        <row r="142">
          <cell r="T142" t="str">
            <v>CCM Turkey</v>
          </cell>
        </row>
        <row r="143">
          <cell r="T143" t="str">
            <v>CCM Turkmenistan</v>
          </cell>
        </row>
        <row r="144">
          <cell r="T144" t="str">
            <v>CCM Uganda</v>
          </cell>
        </row>
        <row r="145">
          <cell r="T145" t="str">
            <v>CCM Ukraine</v>
          </cell>
        </row>
        <row r="146">
          <cell r="T146" t="str">
            <v>CCM Uruguay</v>
          </cell>
        </row>
        <row r="147">
          <cell r="T147" t="str">
            <v>CCM Uzbekistan</v>
          </cell>
        </row>
        <row r="148">
          <cell r="T148" t="str">
            <v>CCM Viet Nam</v>
          </cell>
        </row>
        <row r="149">
          <cell r="T149" t="str">
            <v>Non-CCM West Bank and Gaza Strip</v>
          </cell>
        </row>
        <row r="150">
          <cell r="T150" t="str">
            <v>CCM Yemen</v>
          </cell>
        </row>
        <row r="151">
          <cell r="T151" t="str">
            <v>CCM Zambia</v>
          </cell>
        </row>
        <row r="152">
          <cell r="T152" t="str">
            <v>CCM Zanzibar</v>
          </cell>
        </row>
        <row r="153">
          <cell r="T153" t="str">
            <v>CCM Zimbabwe</v>
          </cell>
        </row>
      </sheetData>
      <sheetData sheetId="11">
        <row r="2">
          <cell r="A2" t="str">
            <v>Please select…</v>
          </cell>
          <cell r="B2" t="str">
            <v>Please select…</v>
          </cell>
          <cell r="C2" t="str">
            <v>Please select…</v>
          </cell>
          <cell r="D2" t="str">
            <v>Please select…</v>
          </cell>
          <cell r="E2" t="str">
            <v>Please select…</v>
          </cell>
        </row>
        <row r="3">
          <cell r="A3" t="str">
            <v>HSS: Facility management and organization</v>
          </cell>
          <cell r="B3" t="str">
            <v xml:space="preserve">Child mortality </v>
          </cell>
          <cell r="C3" t="str">
            <v>Percentage of suspected malaria cases that have laboratory diagnosis</v>
          </cell>
          <cell r="D3" t="str">
            <v>HMIS</v>
          </cell>
          <cell r="E3" t="str">
            <v>Top 10</v>
          </cell>
        </row>
        <row r="4">
          <cell r="A4" t="str">
            <v>HSS: Procurement and supply chain management</v>
          </cell>
          <cell r="B4" t="str">
            <v xml:space="preserve">Mortality due to major cause of death by sex and age </v>
          </cell>
          <cell r="C4" t="str">
            <v xml:space="preserve">Percentage of pregnant women who received a dose of intermittent preventive treatment for malaria during ANC visits </v>
          </cell>
          <cell r="D4" t="str">
            <v>Patient records</v>
          </cell>
          <cell r="E4" t="str">
            <v xml:space="preserve">Not top 10 </v>
          </cell>
        </row>
        <row r="5">
          <cell r="A5" t="str">
            <v xml:space="preserve">HSS: Health workforce </v>
          </cell>
          <cell r="B5" t="str">
            <v>Percentage of adults and children with HIV known to be on treatment 12 months after initiation of antiretroviral therapy</v>
          </cell>
          <cell r="C5" t="str">
            <v xml:space="preserve">Percentage of outpatient cases that received appropriate antimalarial treatment according to national policy </v>
          </cell>
          <cell r="D5" t="str">
            <v>Training records</v>
          </cell>
          <cell r="E5" t="str">
            <v>Top 10 equivalent</v>
          </cell>
        </row>
        <row r="6">
          <cell r="A6" t="str">
            <v>HSS: Routine data collection, analysis and use</v>
          </cell>
          <cell r="B6" t="str">
            <v xml:space="preserve">Percentage of infants born to HIV-infected mothers who are infected </v>
          </cell>
          <cell r="C6" t="str">
            <v>Notification rate of all forms of TB cases</v>
          </cell>
          <cell r="D6" t="str">
            <v>MICS (Multiple Indicator Cluster Survey)</v>
          </cell>
        </row>
        <row r="7">
          <cell r="A7" t="str">
            <v>HSS: Surveys, evaluation and research</v>
          </cell>
          <cell r="B7" t="str">
            <v>Confirmed malaria cases per 1000 persons per year.</v>
          </cell>
          <cell r="C7" t="str">
            <v>Notification rate of new smear positive TB cases</v>
          </cell>
          <cell r="D7" t="str">
            <v>DHS/DHS+ (Demographic and Health Survey)</v>
          </cell>
        </row>
        <row r="8">
          <cell r="A8" t="str">
            <v>HSS: Health financing</v>
          </cell>
          <cell r="B8" t="str">
            <v>Inpatient malaria cases per 1000 persons per year</v>
          </cell>
          <cell r="C8" t="str">
            <v>Treatment success rate, new smear positive TB cases</v>
          </cell>
          <cell r="D8" t="str">
            <v>AIS (AIDS Indicator Survey)</v>
          </cell>
        </row>
        <row r="9">
          <cell r="A9" t="str">
            <v>HSS: Stewardship and governance</v>
          </cell>
          <cell r="B9" t="str">
            <v>Future deaths averted</v>
          </cell>
          <cell r="C9" t="str">
            <v>Treatment success rate, patients with laboratory-confirmed MDR-TB</v>
          </cell>
          <cell r="D9" t="str">
            <v>BSS (Behavioral Surveillance Survey)</v>
          </cell>
        </row>
        <row r="10">
          <cell r="A10" t="str">
            <v>HSS: Infrastructure</v>
          </cell>
          <cell r="B10" t="str">
            <v>Maternal mortality ratio</v>
          </cell>
          <cell r="C10" t="str">
            <v xml:space="preserve">Percentage of adults and children with advanced HIV infection (currently) receiving antiretroviral therapy </v>
          </cell>
          <cell r="D10" t="str">
            <v>Health Facility survey</v>
          </cell>
        </row>
        <row r="11">
          <cell r="A11" t="str">
            <v>CSS: Monitoring and documentation of community and government interventions</v>
          </cell>
          <cell r="B11" t="str">
            <v>The ratio of household out-of-pocket payments for health to total expenditure on health</v>
          </cell>
          <cell r="C11" t="str">
            <v xml:space="preserve">Percentage of HIV-positive pregnant women who received antiretrovirals to reduce the risk of mother-to-child transmission </v>
          </cell>
          <cell r="D11" t="str">
            <v>SAMS (Service Availability Mapping Survey)</v>
          </cell>
        </row>
        <row r="12">
          <cell r="A12" t="str">
            <v xml:space="preserve">CSS: Advocacy, communication and social mobilization </v>
          </cell>
          <cell r="C12" t="str">
            <v>Percentage of women aged 15-49 who attended ANC by a skilled health provider at least four times during pregnancy</v>
          </cell>
          <cell r="D12" t="str">
            <v>Households survey</v>
          </cell>
        </row>
        <row r="13">
          <cell r="A13" t="str">
            <v xml:space="preserve">CSS: Building community linkages, collaboration and coordination </v>
          </cell>
          <cell r="C13" t="str">
            <v>Percentage of live births attended by skilled health personnel</v>
          </cell>
          <cell r="D13" t="str">
            <v>Specific surveys and research (specify)</v>
          </cell>
        </row>
        <row r="14">
          <cell r="A14" t="str">
            <v xml:space="preserve">CSS: Human resources: skills building for service delivery, advocacy and leadership </v>
          </cell>
          <cell r="C14" t="str">
            <v>Percentage of women and new-borns receiving post-natal care within 48 hours of birth.</v>
          </cell>
          <cell r="D14" t="str">
            <v>Reports (specify)</v>
          </cell>
        </row>
        <row r="15">
          <cell r="A15" t="str">
            <v xml:space="preserve">CSS: Financial resources </v>
          </cell>
          <cell r="D15" t="str">
            <v>Vital and disease-specific registry</v>
          </cell>
        </row>
        <row r="16">
          <cell r="A16" t="str">
            <v>CSS: Material resources – infrastructure and essential commodities (including medical products and technology)</v>
          </cell>
          <cell r="D16" t="str">
            <v>Operational Research</v>
          </cell>
        </row>
        <row r="17">
          <cell r="A17" t="str">
            <v xml:space="preserve">CSS: Community based activities and services - delivery, use and quality </v>
          </cell>
          <cell r="D17" t="str">
            <v>Health Provider survey</v>
          </cell>
        </row>
        <row r="18">
          <cell r="A18" t="str">
            <v xml:space="preserve">CSS: Management, accountability and leadership </v>
          </cell>
          <cell r="D18" t="str">
            <v>National Health Account</v>
          </cell>
        </row>
        <row r="19">
          <cell r="A19" t="str">
            <v xml:space="preserve">CSS: Monitoring and evaluation, evidence-building </v>
          </cell>
          <cell r="D19" t="str">
            <v>Administrative records</v>
          </cell>
        </row>
        <row r="20">
          <cell r="A20" t="str">
            <v>CSS: Strategic and operational planning</v>
          </cell>
          <cell r="D20" t="str">
            <v>R&amp;R TB system, quarterly reports</v>
          </cell>
        </row>
        <row r="21">
          <cell r="D21" t="str">
            <v xml:space="preserve">R&amp;R TB system, yearly management report </v>
          </cell>
        </row>
        <row r="22">
          <cell r="D22" t="str">
            <v>TB prevalence survey</v>
          </cell>
        </row>
        <row r="23">
          <cell r="D23" t="str">
            <v>TB patient register</v>
          </cell>
        </row>
        <row r="24">
          <cell r="D24" t="str">
            <v>TB laboratory register</v>
          </cell>
        </row>
        <row r="25">
          <cell r="D25" t="str">
            <v>TB treatment card</v>
          </cell>
        </row>
        <row r="26">
          <cell r="D26" t="str">
            <v>MIS (Malaria Indicator Survey)</v>
          </cell>
        </row>
        <row r="27">
          <cell r="D27" t="str">
            <v>Situation Analysis</v>
          </cell>
        </row>
        <row r="28">
          <cell r="D28" t="str">
            <v>Key informant survey</v>
          </cell>
        </row>
        <row r="29">
          <cell r="D29" t="str">
            <v>Patients records</v>
          </cell>
        </row>
        <row r="30">
          <cell r="D30" t="str">
            <v>Surveillance systems</v>
          </cell>
        </row>
        <row r="31">
          <cell r="D31" t="str">
            <v>Specify- Reports, Surveys, Questionnaires etc.</v>
          </cell>
        </row>
      </sheetData>
      <sheetData sheetId="12">
        <row r="1">
          <cell r="D1" t="str">
            <v>a</v>
          </cell>
        </row>
      </sheetData>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nstructions générales"/>
      <sheetName val="Feuille de titre"/>
      <sheetName val="Hypothèses générales"/>
      <sheetName val="Enquete Post Camp"/>
      <sheetName val="Formation"/>
      <sheetName val="Couts GAS"/>
      <sheetName val="Hypothèses détaillées"/>
      <sheetName val="Plan d´action "/>
      <sheetName val="Budget détaillé - Année 3"/>
      <sheetName val=" Budget détaillé - Année 4"/>
      <sheetName val=" Budget détaillé - Année 5"/>
      <sheetName val="Budget sur 5 ans"/>
      <sheetName val="Résumé"/>
    </sheetNames>
    <sheetDataSet>
      <sheetData sheetId="0">
        <row r="2">
          <cell r="A2" t="str">
            <v>VIH_SIDA</v>
          </cell>
          <cell r="B2" t="str">
            <v>Paludisme</v>
          </cell>
          <cell r="C2" t="str">
            <v>TB</v>
          </cell>
          <cell r="D2" t="str">
            <v>RSS</v>
          </cell>
        </row>
        <row r="3">
          <cell r="F3" t="str">
            <v>Ressources humaines</v>
          </cell>
          <cell r="H3" t="str">
            <v>FBO</v>
          </cell>
        </row>
        <row r="4">
          <cell r="F4" t="str">
            <v>Assistance technique et de Gestion</v>
          </cell>
          <cell r="H4" t="str">
            <v xml:space="preserve">ONG/OBC/Secteur éducatif </v>
          </cell>
        </row>
        <row r="5">
          <cell r="F5" t="str">
            <v>Formation</v>
          </cell>
          <cell r="H5" t="str">
            <v>Secteur Privé</v>
          </cell>
        </row>
        <row r="6">
          <cell r="F6" t="str">
            <v>Produits et équipements médicaux</v>
          </cell>
          <cell r="H6" t="str">
            <v>Ministère de la Santé</v>
          </cell>
        </row>
        <row r="7">
          <cell r="F7" t="str">
            <v>Produits pharmaceutiques (Médicaments)</v>
          </cell>
          <cell r="H7" t="str">
            <v xml:space="preserve">Autre gouvernement </v>
          </cell>
        </row>
        <row r="8">
          <cell r="F8" t="str">
            <v>Coûts de gestion des achats et des stocks (GAS)</v>
          </cell>
          <cell r="H8" t="str">
            <v xml:space="preserve">PNUD </v>
          </cell>
        </row>
        <row r="9">
          <cell r="F9" t="str">
            <v>Infrastructure et autres équipements</v>
          </cell>
          <cell r="H9" t="str">
            <v xml:space="preserve">Autre organisation multilatérale </v>
          </cell>
        </row>
        <row r="10">
          <cell r="F10" t="str">
            <v>Matériel de communication</v>
          </cell>
        </row>
        <row r="11">
          <cell r="F11" t="str">
            <v>Suivi et évaluation (S&amp;E)</v>
          </cell>
        </row>
        <row r="12">
          <cell r="F12" t="str">
            <v>Soutien humain aux patients/populations cibles</v>
          </cell>
        </row>
        <row r="13">
          <cell r="F13" t="str">
            <v>Planification et administration</v>
          </cell>
        </row>
        <row r="14">
          <cell r="F14" t="str">
            <v>Frais fixes</v>
          </cell>
        </row>
        <row r="15">
          <cell r="F15" t="str">
            <v>Autres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sheetData sheetId="1"/>
      <sheetData sheetId="2">
        <row r="4">
          <cell r="B4" t="str">
            <v>Malaria</v>
          </cell>
        </row>
      </sheetData>
      <sheetData sheetId="3">
        <row r="2">
          <cell r="A2">
            <v>1</v>
          </cell>
        </row>
      </sheetData>
      <sheetData sheetId="4"/>
      <sheetData sheetId="5"/>
      <sheetData sheetId="6"/>
      <sheetData sheetId="7"/>
      <sheetData sheetId="8"/>
      <sheetData sheetId="9"/>
      <sheetData sheetId="10"/>
      <sheetData sheetId="11"/>
      <sheetData sheetId="12"/>
      <sheetData sheetId="13"/>
      <sheetData sheetId="14">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5"/>
      <sheetData sheetId="16">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sheetData>
      <sheetData sheetId="17"/>
      <sheetData sheetId="18">
        <row r="2">
          <cell r="D2">
            <v>1</v>
          </cell>
        </row>
      </sheetData>
      <sheetData sheetId="19"/>
      <sheetData sheetId="20">
        <row r="66">
          <cell r="A66" t="str">
            <v>Y3 Unit Cost (Payment Currency)</v>
          </cell>
        </row>
      </sheetData>
      <sheetData sheetId="21"/>
      <sheetData sheetId="22">
        <row r="2">
          <cell r="S2">
            <v>46</v>
          </cell>
        </row>
        <row r="3">
          <cell r="N3" t="str">
            <v>1.1 Salaries - program management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N Microplanning Template Revi"/>
      <sheetName val="Microplanning Template General"/>
      <sheetName val="Metadata"/>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 val="Sheet1"/>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 val="Sheet1"/>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CN_Renewal"/>
      <sheetName val="demande"/>
      <sheetName val="Chronogramme"/>
      <sheetName val="19-GF Comments  Main Changes"/>
      <sheetName val="Instructions générales"/>
      <sheetName val="Feuille de titre"/>
      <sheetName val="Annex  to  Hypo  Gnrale"/>
      <sheetName val="01-nnex 1.1.8bLogistic Initial"/>
      <sheetName val="02-Annex1.1.8.b Logistic Final "/>
      <sheetName val="BESOINS EN MIILDAs"/>
      <sheetName val="Main Changes Phase II"/>
      <sheetName val="Hypothèse  Gnrale Phase  II"/>
      <sheetName val="Hypothèses detaillees Phase II"/>
      <sheetName val="Année3"/>
      <sheetName val="Année4"/>
      <sheetName val="Année5"/>
      <sheetName val="Bud CNLS - Années 3, 4&amp;5"/>
      <sheetName val="Resume DPS"/>
      <sheetName val="Resume catégorie de cout"/>
      <sheetName val="Budget summary GF PH II"/>
      <sheetName val="Résumé par Entité"/>
    </sheetNames>
    <sheetDataSet>
      <sheetData sheetId="0">
        <row r="2">
          <cell r="A2" t="str">
            <v>VIH_SIDA</v>
          </cell>
          <cell r="B2" t="str">
            <v>Paludisme</v>
          </cell>
          <cell r="C2" t="str">
            <v>Tuberculose</v>
          </cell>
          <cell r="D2" t="str">
            <v>RSS_Section_4B</v>
          </cell>
        </row>
        <row r="3">
          <cell r="H3" t="str">
            <v>FBO (Organisation confessionnelle)</v>
          </cell>
        </row>
        <row r="4">
          <cell r="H4" t="str">
            <v>ONG/Organisation Communautaire/Academique</v>
          </cell>
        </row>
        <row r="5">
          <cell r="H5" t="str">
            <v>Secteur Privé</v>
          </cell>
        </row>
        <row r="6">
          <cell r="H6" t="str">
            <v>Ministère de la Santé</v>
          </cell>
        </row>
        <row r="7">
          <cell r="H7" t="str">
            <v>Gouvernement Autres</v>
          </cell>
        </row>
        <row r="8">
          <cell r="H8" t="str">
            <v>PNUD</v>
          </cell>
        </row>
        <row r="9">
          <cell r="H9" t="str">
            <v>Autres Organisations Multilatérales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put Template"/>
      <sheetName val="Master Data"/>
      <sheetName val="Chart Of Accounts"/>
      <sheetName val="PSSR &amp; Pledge coding fee"/>
      <sheetName val="Activity Summary"/>
      <sheetName val="Account Summary"/>
      <sheetName val="Unit Cost"/>
      <sheetName val="Settings"/>
      <sheetName val="C A R  Pre-allocation budget RD"/>
      <sheetName val="C%20A%20R%20%20Pre-allocation%2"/>
    </sheetNames>
    <sheetDataSet>
      <sheetData sheetId="0" refreshError="1"/>
      <sheetData sheetId="1"/>
      <sheetData sheetId="2" refreshError="1"/>
      <sheetData sheetId="3" refreshError="1"/>
      <sheetData sheetId="4" refreshError="1"/>
      <sheetData sheetId="5" refreshError="1"/>
      <sheetData sheetId="6" refreshError="1"/>
      <sheetData sheetId="7">
        <row r="16">
          <cell r="B16">
            <v>41395</v>
          </cell>
        </row>
        <row r="17">
          <cell r="B17">
            <v>41530</v>
          </cell>
        </row>
        <row r="36">
          <cell r="A36" t="str">
            <v>person</v>
          </cell>
        </row>
        <row r="37">
          <cell r="A37" t="str">
            <v>lumpsum</v>
          </cell>
        </row>
        <row r="38">
          <cell r="A38" t="str">
            <v>item</v>
          </cell>
        </row>
        <row r="39">
          <cell r="A39" t="str">
            <v>ampoule</v>
          </cell>
        </row>
        <row r="40">
          <cell r="A40" t="str">
            <v>are</v>
          </cell>
        </row>
        <row r="41">
          <cell r="A41" t="str">
            <v>bag</v>
          </cell>
        </row>
        <row r="42">
          <cell r="A42" t="str">
            <v>bale</v>
          </cell>
        </row>
        <row r="43">
          <cell r="A43" t="str">
            <v>blister</v>
          </cell>
        </row>
        <row r="44">
          <cell r="A44" t="str">
            <v>bottle</v>
          </cell>
        </row>
        <row r="45">
          <cell r="A45" t="str">
            <v>box</v>
          </cell>
        </row>
        <row r="46">
          <cell r="A46" t="str">
            <v>centiliter</v>
          </cell>
        </row>
        <row r="47">
          <cell r="A47" t="str">
            <v>centimeter</v>
          </cell>
        </row>
        <row r="48">
          <cell r="A48" t="str">
            <v>day</v>
          </cell>
        </row>
        <row r="49">
          <cell r="A49" t="str">
            <v>decimeter</v>
          </cell>
        </row>
        <row r="50">
          <cell r="A50" t="str">
            <v>dose</v>
          </cell>
        </row>
        <row r="51">
          <cell r="A51" t="str">
            <v>event</v>
          </cell>
        </row>
        <row r="52">
          <cell r="A52" t="str">
            <v>foot</v>
          </cell>
        </row>
        <row r="53">
          <cell r="A53" t="str">
            <v>grams</v>
          </cell>
        </row>
        <row r="54">
          <cell r="A54" t="str">
            <v>hectare</v>
          </cell>
        </row>
        <row r="55">
          <cell r="A55" t="str">
            <v>hour</v>
          </cell>
        </row>
        <row r="56">
          <cell r="A56" t="str">
            <v>inch</v>
          </cell>
        </row>
        <row r="57">
          <cell r="A57" t="str">
            <v>jar</v>
          </cell>
        </row>
        <row r="58">
          <cell r="A58" t="str">
            <v>kilogramm</v>
          </cell>
        </row>
        <row r="59">
          <cell r="A59" t="str">
            <v>kilometer</v>
          </cell>
        </row>
        <row r="60">
          <cell r="A60" t="str">
            <v>kit</v>
          </cell>
        </row>
        <row r="61">
          <cell r="A61" t="str">
            <v>liter</v>
          </cell>
        </row>
        <row r="62">
          <cell r="A62" t="str">
            <v>litre</v>
          </cell>
        </row>
        <row r="63">
          <cell r="A63" t="str">
            <v>m2</v>
          </cell>
        </row>
        <row r="64">
          <cell r="A64" t="str">
            <v>m3</v>
          </cell>
        </row>
        <row r="65">
          <cell r="A65" t="str">
            <v>man hour</v>
          </cell>
        </row>
        <row r="66">
          <cell r="A66" t="str">
            <v>man month</v>
          </cell>
        </row>
        <row r="67">
          <cell r="A67" t="str">
            <v>man year</v>
          </cell>
        </row>
        <row r="68">
          <cell r="A68" t="str">
            <v>meter</v>
          </cell>
        </row>
        <row r="69">
          <cell r="A69" t="str">
            <v>metric ton</v>
          </cell>
        </row>
        <row r="70">
          <cell r="A70" t="str">
            <v>mile</v>
          </cell>
        </row>
        <row r="71">
          <cell r="A71" t="str">
            <v>miligram</v>
          </cell>
        </row>
        <row r="72">
          <cell r="A72" t="str">
            <v>mililiter</v>
          </cell>
        </row>
        <row r="73">
          <cell r="A73" t="str">
            <v>milimeter</v>
          </cell>
        </row>
        <row r="74">
          <cell r="A74" t="str">
            <v>min</v>
          </cell>
        </row>
        <row r="75">
          <cell r="A75" t="str">
            <v>month</v>
          </cell>
        </row>
        <row r="76">
          <cell r="A76" t="str">
            <v>ounce</v>
          </cell>
        </row>
        <row r="77">
          <cell r="A77" t="str">
            <v>pair</v>
          </cell>
        </row>
        <row r="78">
          <cell r="A78" t="str">
            <v>pallet</v>
          </cell>
        </row>
        <row r="79">
          <cell r="A79" t="str">
            <v>person</v>
          </cell>
        </row>
        <row r="80">
          <cell r="A80" t="str">
            <v>piece</v>
          </cell>
        </row>
        <row r="81">
          <cell r="A81" t="str">
            <v>pounds</v>
          </cell>
        </row>
        <row r="82">
          <cell r="A82" t="str">
            <v>sachet</v>
          </cell>
        </row>
        <row r="83">
          <cell r="A83" t="str">
            <v>set</v>
          </cell>
        </row>
        <row r="84">
          <cell r="A84" t="str">
            <v>shipping load</v>
          </cell>
        </row>
        <row r="85">
          <cell r="A85" t="str">
            <v>shipping lot</v>
          </cell>
        </row>
        <row r="86">
          <cell r="A86" t="str">
            <v>square foot</v>
          </cell>
        </row>
        <row r="87">
          <cell r="A87" t="str">
            <v>strip</v>
          </cell>
        </row>
        <row r="88">
          <cell r="A88" t="str">
            <v>tablet</v>
          </cell>
        </row>
        <row r="89">
          <cell r="A89" t="str">
            <v>tonne</v>
          </cell>
        </row>
        <row r="90">
          <cell r="A90" t="str">
            <v>training</v>
          </cell>
        </row>
        <row r="91">
          <cell r="A91" t="str">
            <v>trip</v>
          </cell>
        </row>
        <row r="92">
          <cell r="A92" t="str">
            <v>tube</v>
          </cell>
        </row>
        <row r="93">
          <cell r="A93" t="str">
            <v>unit</v>
          </cell>
        </row>
        <row r="94">
          <cell r="A94" t="str">
            <v>vial</v>
          </cell>
        </row>
        <row r="95">
          <cell r="A95" t="str">
            <v>week</v>
          </cell>
        </row>
        <row r="96">
          <cell r="A96" t="str">
            <v>workshop</v>
          </cell>
        </row>
        <row r="97">
          <cell r="A97" t="str">
            <v>yard</v>
          </cell>
        </row>
        <row r="98">
          <cell r="A98" t="str">
            <v>year</v>
          </cell>
        </row>
      </sheetData>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Prog_data"/>
      <sheetName val="vaccinations"/>
      <sheetName val="logistics"/>
      <sheetName val="surveillance"/>
      <sheetName val="stock_district"/>
      <sheetName val="Rpt_monthly"/>
      <sheetName val="Compl_Prompt"/>
      <sheetName val="Indicators"/>
      <sheetName val="RED"/>
      <sheetName val="CAT"/>
      <sheetName val="Class"/>
      <sheetName val="Couv_cum"/>
      <sheetName val="Vac_cum"/>
      <sheetName val="Grf_performances"/>
      <sheetName val="Grf_dispo"/>
      <sheetName val="Temperatures"/>
      <sheetName val="Stocks"/>
      <sheetName val="Supply"/>
      <sheetName val="Bundling"/>
      <sheetName val="Utilisation"/>
      <sheetName val="Wastage"/>
      <sheetName val="Qte_issued"/>
      <sheetName val="VVM"/>
      <sheetName val="Expiry"/>
      <sheetName val="Translation"/>
      <sheetName val="Country_data"/>
    </sheetNames>
    <sheetDataSet>
      <sheetData sheetId="0"/>
      <sheetData sheetId="1"/>
      <sheetData sheetId="2">
        <row r="9">
          <cell r="C9" t="str">
            <v>BAFATA</v>
          </cell>
        </row>
        <row r="10">
          <cell r="C10" t="str">
            <v>BAMBADINCA</v>
          </cell>
        </row>
        <row r="11">
          <cell r="C11" t="str">
            <v>CAMBADJU</v>
          </cell>
        </row>
        <row r="12">
          <cell r="C12" t="str">
            <v>CONTUBOEL</v>
          </cell>
        </row>
        <row r="13">
          <cell r="C13" t="str">
            <v>COSSÉ</v>
          </cell>
        </row>
        <row r="14">
          <cell r="C14" t="str">
            <v>FAJONQUITO</v>
          </cell>
        </row>
        <row r="15">
          <cell r="C15" t="str">
            <v>GÃ-CARNÊS</v>
          </cell>
        </row>
        <row r="16">
          <cell r="C16" t="str">
            <v>GÃ-GAMAMUDO</v>
          </cell>
        </row>
        <row r="17">
          <cell r="C17" t="str">
            <v>GÃ-TURÉ</v>
          </cell>
        </row>
        <row r="18">
          <cell r="C18" t="str">
            <v>GEBA</v>
          </cell>
        </row>
        <row r="19">
          <cell r="C19" t="str">
            <v>SARE-BACAR</v>
          </cell>
        </row>
        <row r="20">
          <cell r="C20" t="str">
            <v>TANTAM COSSÉ</v>
          </cell>
        </row>
        <row r="21">
          <cell r="C21" t="str">
            <v>TENDINTO</v>
          </cell>
        </row>
        <row r="22">
          <cell r="C22" t="str">
            <v>XITOLE</v>
          </cell>
        </row>
        <row r="24">
          <cell r="C24" t="str">
            <v>Bubaque</v>
          </cell>
        </row>
        <row r="25">
          <cell r="C25" t="str">
            <v>Canhabaque</v>
          </cell>
        </row>
        <row r="26">
          <cell r="C26" t="str">
            <v>Soga</v>
          </cell>
        </row>
        <row r="27">
          <cell r="C27" t="str">
            <v>Orango zinho</v>
          </cell>
        </row>
        <row r="28">
          <cell r="C28" t="str">
            <v>Canogo</v>
          </cell>
        </row>
        <row r="29">
          <cell r="C29" t="str">
            <v>Orango Grande</v>
          </cell>
        </row>
        <row r="30">
          <cell r="C30" t="str">
            <v>Uno</v>
          </cell>
        </row>
        <row r="31">
          <cell r="C31" t="str">
            <v>Uracane</v>
          </cell>
        </row>
        <row r="32">
          <cell r="C32" t="str">
            <v>Onhocomo</v>
          </cell>
        </row>
        <row r="33">
          <cell r="C33" t="str">
            <v>Caravela</v>
          </cell>
        </row>
        <row r="34">
          <cell r="C34" t="str">
            <v>Formosa</v>
          </cell>
        </row>
        <row r="36">
          <cell r="C36" t="str">
            <v>PRABIS</v>
          </cell>
        </row>
        <row r="37">
          <cell r="C37" t="str">
            <v>BIJIMITA</v>
          </cell>
        </row>
        <row r="38">
          <cell r="C38" t="str">
            <v>CUMURA</v>
          </cell>
        </row>
        <row r="39">
          <cell r="C39" t="str">
            <v>DORSE</v>
          </cell>
        </row>
        <row r="40">
          <cell r="C40" t="str">
            <v>ILONDE</v>
          </cell>
        </row>
        <row r="41">
          <cell r="C41" t="str">
            <v>ONDAME</v>
          </cell>
        </row>
        <row r="42">
          <cell r="C42" t="str">
            <v>QUINHAMEL</v>
          </cell>
        </row>
        <row r="43">
          <cell r="C43" t="str">
            <v>SAFIM</v>
          </cell>
        </row>
        <row r="45">
          <cell r="C45" t="str">
            <v>BOLAMA</v>
          </cell>
        </row>
        <row r="46">
          <cell r="C46" t="str">
            <v xml:space="preserve">SÃO-JOÃO </v>
          </cell>
        </row>
        <row r="47">
          <cell r="C47" t="str">
            <v>ILHA DAS GALINHAS</v>
          </cell>
        </row>
        <row r="49">
          <cell r="C49" t="str">
            <v>Canchungo</v>
          </cell>
        </row>
        <row r="50">
          <cell r="C50" t="str">
            <v>Bará</v>
          </cell>
        </row>
        <row r="51">
          <cell r="C51" t="str">
            <v>Barro</v>
          </cell>
        </row>
        <row r="52">
          <cell r="C52" t="str">
            <v>Batucar</v>
          </cell>
        </row>
        <row r="53">
          <cell r="C53" t="str">
            <v>Begene</v>
          </cell>
        </row>
        <row r="54">
          <cell r="C54" t="str">
            <v>Bula/Có</v>
          </cell>
        </row>
        <row r="55">
          <cell r="C55" t="str">
            <v>Cacheu</v>
          </cell>
        </row>
        <row r="56">
          <cell r="C56" t="str">
            <v>Caió</v>
          </cell>
        </row>
        <row r="57">
          <cell r="C57" t="str">
            <v>Calequisse</v>
          </cell>
        </row>
        <row r="58">
          <cell r="C58" t="str">
            <v>Carenque</v>
          </cell>
        </row>
        <row r="59">
          <cell r="C59" t="str">
            <v>Ingoré</v>
          </cell>
        </row>
        <row r="60">
          <cell r="C60" t="str">
            <v>Jeta</v>
          </cell>
        </row>
        <row r="61">
          <cell r="C61" t="str">
            <v>Pecixe</v>
          </cell>
        </row>
        <row r="62">
          <cell r="C62" t="str">
            <v>Pelundo</v>
          </cell>
        </row>
        <row r="63">
          <cell r="C63" t="str">
            <v>S.Domingos</v>
          </cell>
        </row>
        <row r="64">
          <cell r="C64" t="str">
            <v>Sedengal</v>
          </cell>
        </row>
        <row r="65">
          <cell r="C65" t="str">
            <v>Suzana</v>
          </cell>
        </row>
        <row r="66">
          <cell r="C66" t="str">
            <v>Varela</v>
          </cell>
        </row>
        <row r="68">
          <cell r="C68" t="str">
            <v>BRANDÃO</v>
          </cell>
        </row>
        <row r="69">
          <cell r="C69" t="str">
            <v>BUBA</v>
          </cell>
        </row>
        <row r="70">
          <cell r="C70" t="str">
            <v>DAR-ES-SALAM</v>
          </cell>
        </row>
        <row r="71">
          <cell r="C71" t="str">
            <v>EMPADA</v>
          </cell>
        </row>
        <row r="72">
          <cell r="C72" t="str">
            <v>FULACUNDA</v>
          </cell>
        </row>
        <row r="73">
          <cell r="C73" t="str">
            <v>TITE</v>
          </cell>
        </row>
        <row r="75">
          <cell r="C75" t="str">
            <v>BAJOCUNDA</v>
          </cell>
        </row>
        <row r="76">
          <cell r="C76" t="str">
            <v>BELI</v>
          </cell>
        </row>
        <row r="77">
          <cell r="C77" t="str">
            <v>BURUNTUMA</v>
          </cell>
        </row>
        <row r="78">
          <cell r="C78" t="str">
            <v>CANJADUDE</v>
          </cell>
        </row>
        <row r="79">
          <cell r="C79" t="str">
            <v>CANJUFA</v>
          </cell>
        </row>
        <row r="80">
          <cell r="C80" t="str">
            <v>CANQUELIFA</v>
          </cell>
        </row>
        <row r="81">
          <cell r="C81" t="str">
            <v>CANSISSE</v>
          </cell>
        </row>
        <row r="82">
          <cell r="C82" t="str">
            <v xml:space="preserve">DANDUM </v>
          </cell>
        </row>
        <row r="83">
          <cell r="C83" t="str">
            <v>DARA</v>
          </cell>
        </row>
        <row r="84">
          <cell r="C84" t="str">
            <v>FASSE</v>
          </cell>
        </row>
        <row r="85">
          <cell r="C85" t="str">
            <v>GABU</v>
          </cell>
        </row>
        <row r="86">
          <cell r="C86" t="str">
            <v>LUGADJOL</v>
          </cell>
        </row>
        <row r="87">
          <cell r="C87" t="str">
            <v>MAFANCO</v>
          </cell>
        </row>
        <row r="88">
          <cell r="C88" t="str">
            <v>MANSADJAM</v>
          </cell>
        </row>
        <row r="89">
          <cell r="C89" t="str">
            <v>PAUNCA</v>
          </cell>
        </row>
        <row r="90">
          <cell r="C90" t="str">
            <v>PIRADA</v>
          </cell>
        </row>
        <row r="91">
          <cell r="C91" t="str">
            <v>PITCHE</v>
          </cell>
        </row>
        <row r="92">
          <cell r="C92" t="str">
            <v>SONACO</v>
          </cell>
        </row>
        <row r="93">
          <cell r="C93" t="str">
            <v>TUMANA</v>
          </cell>
        </row>
        <row r="95">
          <cell r="C95" t="str">
            <v>BINAR</v>
          </cell>
        </row>
        <row r="96">
          <cell r="C96" t="str">
            <v>BISSORA</v>
          </cell>
        </row>
        <row r="97">
          <cell r="C97" t="str">
            <v>ENCHEIA</v>
          </cell>
        </row>
        <row r="98">
          <cell r="C98" t="str">
            <v>GÃ-MAMUDO</v>
          </cell>
        </row>
        <row r="99">
          <cell r="C99" t="str">
            <v>MANSABA</v>
          </cell>
        </row>
        <row r="100">
          <cell r="C100" t="str">
            <v>MANSOA</v>
          </cell>
        </row>
        <row r="101">
          <cell r="C101" t="str">
            <v>MORES</v>
          </cell>
        </row>
        <row r="102">
          <cell r="C102" t="str">
            <v>NHACRA</v>
          </cell>
        </row>
        <row r="103">
          <cell r="C103" t="str">
            <v>OLOSSATO</v>
          </cell>
        </row>
        <row r="104">
          <cell r="C104" t="str">
            <v>PORTUGOL</v>
          </cell>
        </row>
        <row r="106">
          <cell r="C106" t="str">
            <v>BINTA</v>
          </cell>
        </row>
        <row r="107">
          <cell r="C107" t="str">
            <v>CANDJAMBARI</v>
          </cell>
        </row>
        <row r="108">
          <cell r="C108" t="str">
            <v>CUNTIMA</v>
          </cell>
        </row>
        <row r="109">
          <cell r="C109" t="str">
            <v>FARIM</v>
          </cell>
        </row>
        <row r="110">
          <cell r="C110" t="str">
            <v>GUIDAGE</v>
          </cell>
        </row>
        <row r="112">
          <cell r="C112" t="str">
            <v>BEDANDA</v>
          </cell>
        </row>
        <row r="113">
          <cell r="C113" t="str">
            <v>CACINE</v>
          </cell>
        </row>
        <row r="114">
          <cell r="C114" t="str">
            <v>CALAQUE</v>
          </cell>
        </row>
        <row r="115">
          <cell r="C115" t="str">
            <v>CATIO</v>
          </cell>
        </row>
        <row r="116">
          <cell r="C116" t="str">
            <v>KOMO</v>
          </cell>
        </row>
        <row r="117">
          <cell r="C117" t="str">
            <v>QUEBO</v>
          </cell>
        </row>
        <row r="118">
          <cell r="C118" t="str">
            <v>SANCONHA</v>
          </cell>
        </row>
        <row r="119">
          <cell r="C119" t="str">
            <v>TIMBO</v>
          </cell>
        </row>
        <row r="121">
          <cell r="C121" t="str">
            <v>AJUDA</v>
          </cell>
        </row>
        <row r="122">
          <cell r="C122" t="str">
            <v>ANTULA</v>
          </cell>
        </row>
        <row r="123">
          <cell r="C123" t="str">
            <v>B. MILITAR</v>
          </cell>
        </row>
        <row r="124">
          <cell r="C124" t="str">
            <v>BANDIM</v>
          </cell>
        </row>
        <row r="125">
          <cell r="C125" t="str">
            <v>BELEM</v>
          </cell>
        </row>
        <row r="126">
          <cell r="C126" t="str">
            <v>CMI</v>
          </cell>
        </row>
        <row r="127">
          <cell r="C127" t="str">
            <v>CUNTUM</v>
          </cell>
        </row>
        <row r="128">
          <cell r="C128" t="str">
            <v>LUANDA</v>
          </cell>
        </row>
        <row r="129">
          <cell r="C129" t="str">
            <v>MISSIRA</v>
          </cell>
        </row>
        <row r="130">
          <cell r="C130" t="str">
            <v>PEFINE</v>
          </cell>
        </row>
        <row r="131">
          <cell r="C131" t="str">
            <v>PLACK II</v>
          </cell>
        </row>
        <row r="132">
          <cell r="C132" t="str">
            <v>QUELELE</v>
          </cell>
        </row>
        <row r="133">
          <cell r="C133" t="str">
            <v>SINTRA NEMA</v>
          </cell>
        </row>
        <row r="134">
          <cell r="C134" t="str">
            <v>SANTA LUZIA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_data"/>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Prog_data"/>
      <sheetName val="vaccinations"/>
      <sheetName val="logistics"/>
      <sheetName val="surveillance"/>
      <sheetName val="stock_district"/>
      <sheetName val="Rpt_monthly"/>
      <sheetName val="Compl_Prompt"/>
      <sheetName val="Indicators"/>
      <sheetName val="RED"/>
      <sheetName val="CAT"/>
      <sheetName val="Class"/>
      <sheetName val="Couv_cum"/>
      <sheetName val="Vac_cum"/>
      <sheetName val="Grf_performances"/>
      <sheetName val="Grf_dispo"/>
      <sheetName val="Temperatures"/>
      <sheetName val="Stocks"/>
      <sheetName val="Supply"/>
      <sheetName val="Bundling"/>
      <sheetName val="Utilisation"/>
      <sheetName val="Wastage"/>
      <sheetName val="Qte_issued"/>
      <sheetName val="VVM"/>
      <sheetName val="Expiry"/>
      <sheetName val="Translation"/>
      <sheetName val="Country_data"/>
    </sheetNames>
    <sheetDataSet>
      <sheetData sheetId="0" refreshError="1"/>
      <sheetData sheetId="1" refreshError="1"/>
      <sheetData sheetId="2">
        <row r="9">
          <cell r="C9" t="str">
            <v>BAFATA</v>
          </cell>
        </row>
        <row r="10">
          <cell r="C10" t="str">
            <v>BAMBADINCA</v>
          </cell>
        </row>
        <row r="11">
          <cell r="C11" t="str">
            <v>CAMBADJU</v>
          </cell>
        </row>
        <row r="12">
          <cell r="C12" t="str">
            <v>CONTUBOEL</v>
          </cell>
        </row>
        <row r="13">
          <cell r="C13" t="str">
            <v>COSSÉ</v>
          </cell>
        </row>
        <row r="14">
          <cell r="C14" t="str">
            <v>FAJONQUITO</v>
          </cell>
        </row>
        <row r="15">
          <cell r="C15" t="str">
            <v>GÃ-CARNÊS</v>
          </cell>
        </row>
        <row r="16">
          <cell r="C16" t="str">
            <v>GÃ-GAMAMUDO</v>
          </cell>
        </row>
        <row r="17">
          <cell r="C17" t="str">
            <v>GÃ-TURÉ</v>
          </cell>
        </row>
        <row r="18">
          <cell r="C18" t="str">
            <v>GEBA</v>
          </cell>
        </row>
        <row r="19">
          <cell r="C19" t="str">
            <v>SARE-BACAR</v>
          </cell>
        </row>
        <row r="20">
          <cell r="C20" t="str">
            <v>TANTAM COSSÉ</v>
          </cell>
        </row>
        <row r="21">
          <cell r="C21" t="str">
            <v>TENDINTO</v>
          </cell>
        </row>
        <row r="22">
          <cell r="C22" t="str">
            <v>XITOLE</v>
          </cell>
        </row>
        <row r="24">
          <cell r="C24" t="str">
            <v>Bubaque</v>
          </cell>
        </row>
        <row r="25">
          <cell r="C25" t="str">
            <v>Canhabaque</v>
          </cell>
        </row>
        <row r="26">
          <cell r="C26" t="str">
            <v>Soga</v>
          </cell>
        </row>
        <row r="27">
          <cell r="C27" t="str">
            <v>Orango zinho</v>
          </cell>
        </row>
        <row r="28">
          <cell r="C28" t="str">
            <v>Canogo</v>
          </cell>
        </row>
        <row r="29">
          <cell r="C29" t="str">
            <v>Orango Grande</v>
          </cell>
        </row>
        <row r="30">
          <cell r="C30" t="str">
            <v>Uno</v>
          </cell>
        </row>
        <row r="31">
          <cell r="C31" t="str">
            <v>Uracane</v>
          </cell>
        </row>
        <row r="32">
          <cell r="C32" t="str">
            <v>Onhocomo</v>
          </cell>
        </row>
        <row r="33">
          <cell r="C33" t="str">
            <v>Caravela</v>
          </cell>
        </row>
        <row r="34">
          <cell r="C34" t="str">
            <v>Formosa</v>
          </cell>
        </row>
        <row r="36">
          <cell r="C36" t="str">
            <v>PRABIS</v>
          </cell>
        </row>
        <row r="37">
          <cell r="C37" t="str">
            <v>BIJIMITA</v>
          </cell>
        </row>
        <row r="38">
          <cell r="C38" t="str">
            <v>CUMURA</v>
          </cell>
        </row>
        <row r="39">
          <cell r="C39" t="str">
            <v>DORSE</v>
          </cell>
        </row>
        <row r="40">
          <cell r="C40" t="str">
            <v>ILONDE</v>
          </cell>
        </row>
        <row r="41">
          <cell r="C41" t="str">
            <v>ONDAME</v>
          </cell>
        </row>
        <row r="42">
          <cell r="C42" t="str">
            <v>QUINHAMEL</v>
          </cell>
        </row>
        <row r="43">
          <cell r="C43" t="str">
            <v>SAFIM</v>
          </cell>
        </row>
        <row r="45">
          <cell r="C45" t="str">
            <v>BOLAMA</v>
          </cell>
        </row>
        <row r="46">
          <cell r="C46" t="str">
            <v xml:space="preserve">SÃO-JOÃO </v>
          </cell>
        </row>
        <row r="47">
          <cell r="C47" t="str">
            <v>ILHA DAS GALINHAS</v>
          </cell>
        </row>
        <row r="49">
          <cell r="C49" t="str">
            <v>Canchungo</v>
          </cell>
        </row>
        <row r="50">
          <cell r="C50" t="str">
            <v>Bará</v>
          </cell>
        </row>
        <row r="51">
          <cell r="C51" t="str">
            <v>Barro</v>
          </cell>
        </row>
        <row r="52">
          <cell r="C52" t="str">
            <v>Batucar</v>
          </cell>
        </row>
        <row r="53">
          <cell r="C53" t="str">
            <v>Begene</v>
          </cell>
        </row>
        <row r="54">
          <cell r="C54" t="str">
            <v>Bula/Có</v>
          </cell>
        </row>
        <row r="55">
          <cell r="C55" t="str">
            <v>Cacheu</v>
          </cell>
        </row>
        <row r="56">
          <cell r="C56" t="str">
            <v>Caió</v>
          </cell>
        </row>
        <row r="57">
          <cell r="C57" t="str">
            <v>Calequisse</v>
          </cell>
        </row>
        <row r="58">
          <cell r="C58" t="str">
            <v>Carenque</v>
          </cell>
        </row>
        <row r="59">
          <cell r="C59" t="str">
            <v>Ingoré</v>
          </cell>
        </row>
        <row r="60">
          <cell r="C60" t="str">
            <v>Jeta</v>
          </cell>
        </row>
        <row r="61">
          <cell r="C61" t="str">
            <v>Pecixe</v>
          </cell>
        </row>
        <row r="62">
          <cell r="C62" t="str">
            <v>Pelundo</v>
          </cell>
        </row>
        <row r="63">
          <cell r="C63" t="str">
            <v>S.Domingos</v>
          </cell>
        </row>
        <row r="64">
          <cell r="C64" t="str">
            <v>Sedengal</v>
          </cell>
        </row>
        <row r="65">
          <cell r="C65" t="str">
            <v>Suzana</v>
          </cell>
        </row>
        <row r="66">
          <cell r="C66" t="str">
            <v>Varela</v>
          </cell>
        </row>
        <row r="68">
          <cell r="C68" t="str">
            <v>BRANDÃO</v>
          </cell>
        </row>
        <row r="69">
          <cell r="C69" t="str">
            <v>BUBA</v>
          </cell>
        </row>
        <row r="70">
          <cell r="C70" t="str">
            <v>DAR-ES-SALAM</v>
          </cell>
        </row>
        <row r="71">
          <cell r="C71" t="str">
            <v>EMPADA</v>
          </cell>
        </row>
        <row r="72">
          <cell r="C72" t="str">
            <v>FULACUNDA</v>
          </cell>
        </row>
        <row r="73">
          <cell r="C73" t="str">
            <v>TITE</v>
          </cell>
        </row>
        <row r="75">
          <cell r="C75" t="str">
            <v>BAJOCUNDA</v>
          </cell>
        </row>
        <row r="76">
          <cell r="C76" t="str">
            <v>BELI</v>
          </cell>
        </row>
        <row r="77">
          <cell r="C77" t="str">
            <v>BURUNTUMA</v>
          </cell>
        </row>
        <row r="78">
          <cell r="C78" t="str">
            <v>CANJADUDE</v>
          </cell>
        </row>
        <row r="79">
          <cell r="C79" t="str">
            <v>CANJUFA</v>
          </cell>
        </row>
        <row r="80">
          <cell r="C80" t="str">
            <v>CANQUELIFA</v>
          </cell>
        </row>
        <row r="81">
          <cell r="C81" t="str">
            <v>CANSISSE</v>
          </cell>
        </row>
        <row r="82">
          <cell r="C82" t="str">
            <v xml:space="preserve">DANDUM </v>
          </cell>
        </row>
        <row r="83">
          <cell r="C83" t="str">
            <v>DARA</v>
          </cell>
        </row>
        <row r="84">
          <cell r="C84" t="str">
            <v>FASSE</v>
          </cell>
        </row>
        <row r="85">
          <cell r="C85" t="str">
            <v>GABU</v>
          </cell>
        </row>
        <row r="86">
          <cell r="C86" t="str">
            <v>LUGADJOL</v>
          </cell>
        </row>
        <row r="87">
          <cell r="C87" t="str">
            <v>MAFANCO</v>
          </cell>
        </row>
        <row r="88">
          <cell r="C88" t="str">
            <v>MANSADJAM</v>
          </cell>
        </row>
        <row r="89">
          <cell r="C89" t="str">
            <v>PAUNCA</v>
          </cell>
        </row>
        <row r="90">
          <cell r="C90" t="str">
            <v>PIRADA</v>
          </cell>
        </row>
        <row r="91">
          <cell r="C91" t="str">
            <v>PITCHE</v>
          </cell>
        </row>
        <row r="92">
          <cell r="C92" t="str">
            <v>SONACO</v>
          </cell>
        </row>
        <row r="93">
          <cell r="C93" t="str">
            <v>TUMANA</v>
          </cell>
        </row>
        <row r="95">
          <cell r="C95" t="str">
            <v>BINAR</v>
          </cell>
        </row>
        <row r="96">
          <cell r="C96" t="str">
            <v>BISSORA</v>
          </cell>
        </row>
        <row r="97">
          <cell r="C97" t="str">
            <v>ENCHEIA</v>
          </cell>
        </row>
        <row r="98">
          <cell r="C98" t="str">
            <v>GÃ-MAMUDO</v>
          </cell>
        </row>
        <row r="99">
          <cell r="C99" t="str">
            <v>MANSABA</v>
          </cell>
        </row>
        <row r="100">
          <cell r="C100" t="str">
            <v>MANSOA</v>
          </cell>
        </row>
        <row r="101">
          <cell r="C101" t="str">
            <v>MORES</v>
          </cell>
        </row>
        <row r="102">
          <cell r="C102" t="str">
            <v>NHACRA</v>
          </cell>
        </row>
        <row r="103">
          <cell r="C103" t="str">
            <v>OLOSSATO</v>
          </cell>
        </row>
        <row r="104">
          <cell r="C104" t="str">
            <v>PORTUGOL</v>
          </cell>
        </row>
        <row r="106">
          <cell r="C106" t="str">
            <v>BINTA</v>
          </cell>
        </row>
        <row r="107">
          <cell r="C107" t="str">
            <v>CANDJAMBARI</v>
          </cell>
        </row>
        <row r="108">
          <cell r="C108" t="str">
            <v>CUNTIMA</v>
          </cell>
        </row>
        <row r="109">
          <cell r="C109" t="str">
            <v>FARIM</v>
          </cell>
        </row>
        <row r="110">
          <cell r="C110" t="str">
            <v>GUIDAGE</v>
          </cell>
        </row>
        <row r="112">
          <cell r="C112" t="str">
            <v>BEDANDA</v>
          </cell>
        </row>
        <row r="113">
          <cell r="C113" t="str">
            <v>CACINE</v>
          </cell>
        </row>
        <row r="114">
          <cell r="C114" t="str">
            <v>CALAQUE</v>
          </cell>
        </row>
        <row r="115">
          <cell r="C115" t="str">
            <v>CATIO</v>
          </cell>
        </row>
        <row r="116">
          <cell r="C116" t="str">
            <v>KOMO</v>
          </cell>
        </row>
        <row r="117">
          <cell r="C117" t="str">
            <v>QUEBO</v>
          </cell>
        </row>
        <row r="118">
          <cell r="C118" t="str">
            <v>SANCONHA</v>
          </cell>
        </row>
        <row r="119">
          <cell r="C119" t="str">
            <v>TIMBO</v>
          </cell>
        </row>
        <row r="121">
          <cell r="C121" t="str">
            <v>AJUDA</v>
          </cell>
        </row>
        <row r="122">
          <cell r="C122" t="str">
            <v>ANTULA</v>
          </cell>
        </row>
        <row r="123">
          <cell r="C123" t="str">
            <v>B. MILITAR</v>
          </cell>
        </row>
        <row r="124">
          <cell r="C124" t="str">
            <v>BANDIM</v>
          </cell>
        </row>
        <row r="125">
          <cell r="C125" t="str">
            <v>BELEM</v>
          </cell>
        </row>
        <row r="126">
          <cell r="C126" t="str">
            <v>CMI</v>
          </cell>
        </row>
        <row r="127">
          <cell r="C127" t="str">
            <v>CUNTUM</v>
          </cell>
        </row>
        <row r="128">
          <cell r="C128" t="str">
            <v>LUANDA</v>
          </cell>
        </row>
        <row r="129">
          <cell r="C129" t="str">
            <v>MISSIRA</v>
          </cell>
        </row>
        <row r="130">
          <cell r="C130" t="str">
            <v>PEFINE</v>
          </cell>
        </row>
        <row r="131">
          <cell r="C131" t="str">
            <v>PLACK II</v>
          </cell>
        </row>
        <row r="132">
          <cell r="C132" t="str">
            <v>QUELELE</v>
          </cell>
        </row>
        <row r="133">
          <cell r="C133" t="str">
            <v>SINTRA NEMA</v>
          </cell>
        </row>
        <row r="134">
          <cell r="C134" t="str">
            <v>SANTA LUZIA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sheetName val="Detailed Workplan"/>
      <sheetName val="Hypothèses détaillées"/>
      <sheetName val="Summary Workplan"/>
      <sheetName val="Human Resources"/>
      <sheetName val="Technical Assistance"/>
      <sheetName val="Training"/>
      <sheetName val="Infrastructure and OE"/>
      <sheetName val="Communication Materials"/>
      <sheetName val="Monitoring and Evaluation"/>
      <sheetName val="Planning and Administration"/>
      <sheetName val="Overheads"/>
      <sheetName val="Bases Budget SR"/>
      <sheetName val="Cout unitaires"/>
      <sheetName val="Definitions"/>
      <sheetName val="Budget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7">
          <cell r="B7" t="str">
            <v>Coût mensuel - Resource Management Coordinator</v>
          </cell>
        </row>
        <row r="65">
          <cell r="B65" t="str">
            <v>Perdiem CRS &amp; SR</v>
          </cell>
        </row>
        <row r="66">
          <cell r="B66" t="str">
            <v>Perdiem CRS international Niamey</v>
          </cell>
        </row>
        <row r="67">
          <cell r="B67" t="str">
            <v>Frais d'Hôtel CRS &amp; SR - Terrain</v>
          </cell>
        </row>
        <row r="68">
          <cell r="B68" t="str">
            <v>Formation (Comptabilité , Suivi-Evaluation)</v>
          </cell>
        </row>
        <row r="69">
          <cell r="B69" t="str">
            <v>Frais d'hôtel  Niamey</v>
          </cell>
        </row>
        <row r="70">
          <cell r="B70" t="str">
            <v>Honoraires Consultant national</v>
          </cell>
        </row>
        <row r="71">
          <cell r="B71" t="str">
            <v xml:space="preserve">Honoraires Consultant international </v>
          </cell>
        </row>
        <row r="72">
          <cell r="B72" t="str">
            <v xml:space="preserve">Billet d'avion intercontinental </v>
          </cell>
        </row>
        <row r="73">
          <cell r="B73" t="str">
            <v xml:space="preserve">Formation locale de courte durée </v>
          </cell>
        </row>
        <row r="74">
          <cell r="B74" t="str">
            <v>Contrat  d'étude et d'enquête</v>
          </cell>
        </row>
        <row r="76">
          <cell r="B76" t="str">
            <v>Couverture Médiatique  (radio et télé ORTN)</v>
          </cell>
        </row>
        <row r="77">
          <cell r="B77" t="str">
            <v>Frais de Transport au km</v>
          </cell>
        </row>
        <row r="78">
          <cell r="B78" t="str">
            <v>Frais d'hôtel Niamey</v>
          </cell>
        </row>
        <row r="79">
          <cell r="B79" t="str">
            <v>Frais d'Hôtel - Terrain</v>
          </cell>
        </row>
        <row r="80">
          <cell r="B80" t="str">
            <v xml:space="preserve">Frais pédagogique </v>
          </cell>
        </row>
        <row r="81">
          <cell r="B81" t="str">
            <v>Kit de participant (District et CSI)</v>
          </cell>
        </row>
        <row r="82">
          <cell r="B82" t="str">
            <v>Kit de participant (niveau central et régional)</v>
          </cell>
        </row>
        <row r="83">
          <cell r="B83" t="str">
            <v xml:space="preserve">Location de salle ( niveau district) </v>
          </cell>
        </row>
        <row r="84">
          <cell r="B84" t="str">
            <v>Location de salle (niveau central)</v>
          </cell>
        </row>
        <row r="85">
          <cell r="B85" t="str">
            <v>Location de salle (niveau régional)</v>
          </cell>
        </row>
        <row r="86">
          <cell r="B86" t="str">
            <v>Pause - café (niveau central)</v>
          </cell>
        </row>
        <row r="87">
          <cell r="B87" t="str">
            <v>Pause - café (niveau District)</v>
          </cell>
        </row>
        <row r="88">
          <cell r="B88" t="str">
            <v>Pause - café (niveau région)</v>
          </cell>
        </row>
        <row r="89">
          <cell r="B89" t="str">
            <v>Perdiem - résidant</v>
          </cell>
        </row>
        <row r="90">
          <cell r="B90" t="str">
            <v>Perdiem CRS &amp; SR</v>
          </cell>
        </row>
        <row r="91">
          <cell r="B91" t="str">
            <v>Perdiem/hébergement cadre MSP</v>
          </cell>
        </row>
        <row r="92">
          <cell r="B92" t="str">
            <v>Perdiem/hébergement cadre DS</v>
          </cell>
        </row>
        <row r="93">
          <cell r="B93" t="str">
            <v>Perdiem animateur communautaire pour formation</v>
          </cell>
        </row>
        <row r="94">
          <cell r="B94" t="str">
            <v>Rémunération animateurs</v>
          </cell>
        </row>
        <row r="95">
          <cell r="B95" t="str">
            <v xml:space="preserve">Reprographie </v>
          </cell>
        </row>
        <row r="96">
          <cell r="B96" t="str">
            <v>Transport animateurs pour animation communautaire</v>
          </cell>
        </row>
        <row r="97">
          <cell r="B97" t="str">
            <v>Transport CSI vers DS (forfait)</v>
          </cell>
        </row>
        <row r="98">
          <cell r="B98" t="str">
            <v>Transport DS vers région (forfait)</v>
          </cell>
        </row>
        <row r="100">
          <cell r="B100" t="str">
            <v>Affiches taille Poster 60cmX 80 cm -impression quadrichromie</v>
          </cell>
        </row>
        <row r="101">
          <cell r="B101" t="str">
            <v>Coût de gasoil au km</v>
          </cell>
        </row>
        <row r="102">
          <cell r="B102" t="str">
            <v>Coût d'essence au km</v>
          </cell>
        </row>
        <row r="103">
          <cell r="B103" t="str">
            <v xml:space="preserve">Supports graphiques de sensibilisation (bandes dessinees, affiches, pagivolt) </v>
          </cell>
        </row>
        <row r="104">
          <cell r="B104" t="str">
            <v>Reproduction de bulletin (Forfait)</v>
          </cell>
        </row>
        <row r="105">
          <cell r="B105" t="str">
            <v xml:space="preserve">Confection de T-Shirts publicitaire </v>
          </cell>
        </row>
        <row r="106">
          <cell r="B106" t="str">
            <v xml:space="preserve">Perdiem Chauffeur DS </v>
          </cell>
        </row>
        <row r="107">
          <cell r="B107" t="str">
            <v>Perdiem CRS &amp; SR</v>
          </cell>
        </row>
        <row r="108">
          <cell r="B108" t="str">
            <v>Perdiem/hébergement cadre MSP</v>
          </cell>
        </row>
        <row r="109">
          <cell r="B109" t="str">
            <v>Perdiem/hébergement chauffeur MSP</v>
          </cell>
        </row>
        <row r="110">
          <cell r="B110" t="str">
            <v>Concours  meilleures pratiques  communautaire</v>
          </cell>
        </row>
        <row r="111">
          <cell r="B111" t="str">
            <v xml:space="preserve">Mégaphone </v>
          </cell>
        </row>
        <row r="112">
          <cell r="B112" t="str">
            <v>Frais d'Hôtel - Terrain</v>
          </cell>
        </row>
        <row r="113">
          <cell r="B113" t="str">
            <v>Diffusion mensuelle  radio communautaire</v>
          </cell>
        </row>
        <row r="114">
          <cell r="B114" t="str">
            <v>Diffusion mensuelle radio régional</v>
          </cell>
        </row>
        <row r="115">
          <cell r="B115" t="str">
            <v xml:space="preserve">Frais des compagnies de transport </v>
          </cell>
        </row>
        <row r="116">
          <cell r="B116" t="str">
            <v>Plaidoyer des groupements feminins/Leader opinion au niveau communautaire</v>
          </cell>
        </row>
        <row r="117">
          <cell r="B117" t="str">
            <v>Conception bulletin</v>
          </cell>
        </row>
        <row r="118">
          <cell r="B118" t="str">
            <v xml:space="preserve">Cachet troupe théatrale pour adaptation radiophonique </v>
          </cell>
        </row>
        <row r="119">
          <cell r="B119" t="str">
            <v>Diffusion Sketch-</v>
          </cell>
        </row>
        <row r="120">
          <cell r="B120" t="str">
            <v xml:space="preserve">Concours radiophonique </v>
          </cell>
        </row>
        <row r="121">
          <cell r="B121" t="str">
            <v>Panneaux publicitaire</v>
          </cell>
        </row>
        <row r="122">
          <cell r="B122" t="str">
            <v>Conception artistique de support de sensibilisation</v>
          </cell>
        </row>
        <row r="123">
          <cell r="B123" t="str">
            <v>Sponsoring ( lutte traditionnelle, championnat de foot, tournoi des grandes vacances, etc.)- région</v>
          </cell>
        </row>
        <row r="124">
          <cell r="B124" t="str">
            <v>Traduction en 2 langues (Haoussa et Zarma)</v>
          </cell>
        </row>
        <row r="125">
          <cell r="B125" t="str">
            <v>Diffusion en 3 langues (Français, Hausa et Zarma)</v>
          </cell>
        </row>
        <row r="126">
          <cell r="B126" t="str">
            <v xml:space="preserve">Conception et montage de sketch  - Haoussa, Djerma et Français </v>
          </cell>
        </row>
        <row r="127">
          <cell r="B127" t="str">
            <v>Contribution Annuelle au Bureau Nationale de la Sante  Scolaire pour le suivi des livrets</v>
          </cell>
        </row>
        <row r="128">
          <cell r="B128" t="str">
            <v>Production en Français</v>
          </cell>
        </row>
        <row r="129">
          <cell r="B129" t="str">
            <v>Contribution - Lancement officiel de la Journée Mondiale du paludisme</v>
          </cell>
        </row>
        <row r="130">
          <cell r="B130" t="str">
            <v>Contribution - Lancement officiel - Semaine nationale de lutte contre le Paludisme</v>
          </cell>
        </row>
        <row r="131">
          <cell r="B131" t="str">
            <v>Organisation d'une cravane nationale (artistes et leaders d'opinion)</v>
          </cell>
        </row>
        <row r="133">
          <cell r="B133" t="str">
            <v xml:space="preserve">Reprographie </v>
          </cell>
        </row>
        <row r="134">
          <cell r="B134" t="str">
            <v>Coût de gasoil au km</v>
          </cell>
        </row>
        <row r="135">
          <cell r="B135" t="str">
            <v>Coût d'essence au km</v>
          </cell>
        </row>
        <row r="136">
          <cell r="B136" t="str">
            <v>Pause - café (niveau District)</v>
          </cell>
        </row>
        <row r="137">
          <cell r="B137" t="str">
            <v>Perdiem - résidant</v>
          </cell>
        </row>
        <row r="138">
          <cell r="B138" t="str">
            <v>Pause café (niveau central)</v>
          </cell>
        </row>
        <row r="139">
          <cell r="B139" t="str">
            <v>Frais de Transport au km</v>
          </cell>
        </row>
        <row r="140">
          <cell r="B140" t="str">
            <v>Frais de saisie</v>
          </cell>
        </row>
        <row r="141">
          <cell r="B141" t="str">
            <v>Perdiem/hébergement cadre MSP</v>
          </cell>
        </row>
        <row r="142">
          <cell r="B142" t="str">
            <v>Perdiem/hébergement chauffeur MSP</v>
          </cell>
        </row>
        <row r="143">
          <cell r="B143" t="str">
            <v>Perdiem CRS &amp; SR (Niamey)</v>
          </cell>
        </row>
        <row r="144">
          <cell r="B144" t="str">
            <v>Kit de participant (niveau central et régional)</v>
          </cell>
        </row>
        <row r="145">
          <cell r="B145" t="str">
            <v>Restauration -  Niamey</v>
          </cell>
        </row>
        <row r="146">
          <cell r="B146" t="str">
            <v>Perdiem CRS &amp; SR</v>
          </cell>
        </row>
        <row r="147">
          <cell r="B147" t="str">
            <v>Frais d'Hôtel CRS &amp; SR - Terrain</v>
          </cell>
        </row>
        <row r="148">
          <cell r="B148" t="str">
            <v>Frais d'hôtel  Niamey</v>
          </cell>
        </row>
        <row r="149">
          <cell r="B149" t="str">
            <v>Location de salle (niveau régional)</v>
          </cell>
        </row>
        <row r="150">
          <cell r="B150" t="str">
            <v>Location grande salle (niveau central)</v>
          </cell>
        </row>
        <row r="151">
          <cell r="B151" t="str">
            <v>Frais d'envoi de supports (forfait)</v>
          </cell>
        </row>
        <row r="153">
          <cell r="B153" t="str">
            <v xml:space="preserve">Calculatrices à bande </v>
          </cell>
        </row>
        <row r="154">
          <cell r="B154" t="str">
            <v>License Sun et Vision par Utilisateur (Logiciel de comptabilité multiprojets)</v>
          </cell>
        </row>
        <row r="156">
          <cell r="B156" t="str">
            <v xml:space="preserve">Reprographie    </v>
          </cell>
        </row>
        <row r="157">
          <cell r="B157" t="str">
            <v xml:space="preserve">Carburant </v>
          </cell>
        </row>
        <row r="158">
          <cell r="B158" t="str">
            <v>Coût de gasoil au km</v>
          </cell>
        </row>
        <row r="159">
          <cell r="B159" t="str">
            <v>Pause - café (niveau District)</v>
          </cell>
        </row>
        <row r="160">
          <cell r="B160" t="str">
            <v>Pause café (niveau région)</v>
          </cell>
        </row>
        <row r="161">
          <cell r="B161" t="str">
            <v>Perdiem - résidant</v>
          </cell>
        </row>
        <row r="162">
          <cell r="B162" t="str">
            <v>Pause café (niveau central)</v>
          </cell>
        </row>
        <row r="163">
          <cell r="B163" t="str">
            <v>Kit de participant (niveau central et régional)</v>
          </cell>
        </row>
        <row r="164">
          <cell r="B164" t="str">
            <v xml:space="preserve">Perdiem/hébergement cadre MSP </v>
          </cell>
        </row>
        <row r="165">
          <cell r="B165" t="str">
            <v>Perdiem/hébergement cadre DS</v>
          </cell>
        </row>
        <row r="166">
          <cell r="B166" t="str">
            <v>Frais de Transport au km</v>
          </cell>
        </row>
        <row r="167">
          <cell r="B167" t="str">
            <v>Perdiem CRS &amp; SR</v>
          </cell>
        </row>
        <row r="168">
          <cell r="B168" t="str">
            <v xml:space="preserve">SR -Entretien et réparation motos </v>
          </cell>
        </row>
        <row r="169">
          <cell r="B169" t="str">
            <v>Perdiem/hébergement chauffeur MSP</v>
          </cell>
        </row>
        <row r="170">
          <cell r="B170" t="str">
            <v>SR-PNLP - Fournitures diverses de bureau</v>
          </cell>
        </row>
        <row r="171">
          <cell r="B171" t="str">
            <v>SR - Frais bancaires</v>
          </cell>
        </row>
        <row r="172">
          <cell r="B172" t="str">
            <v xml:space="preserve">SR - Carburant et lubrifiant motos </v>
          </cell>
        </row>
        <row r="173">
          <cell r="B173" t="str">
            <v xml:space="preserve">SR - Courrier express </v>
          </cell>
        </row>
        <row r="174">
          <cell r="B174" t="str">
            <v>Frais d'Hôtel CRS &amp; SR - Terrain</v>
          </cell>
        </row>
        <row r="175">
          <cell r="B175" t="str">
            <v xml:space="preserve">Location de salle ( niveau district) </v>
          </cell>
        </row>
        <row r="176">
          <cell r="B176" t="str">
            <v>SR - PNLP - Frais de téléphone</v>
          </cell>
        </row>
        <row r="177">
          <cell r="B177" t="str">
            <v>SR - Entretien et réparation des equipements de bureau</v>
          </cell>
        </row>
        <row r="178">
          <cell r="B178" t="str">
            <v>SR - PNLP Rames de papier (Cartons)</v>
          </cell>
        </row>
        <row r="179">
          <cell r="B179" t="str">
            <v>Rames de papier (Cartons)PR</v>
          </cell>
        </row>
        <row r="180">
          <cell r="B180" t="str">
            <v xml:space="preserve">SR - PNLP- Frais de communication </v>
          </cell>
        </row>
        <row r="181">
          <cell r="B181" t="str">
            <v>PR Vignette véhicule</v>
          </cell>
        </row>
        <row r="182">
          <cell r="B182" t="str">
            <v>SR - Contribution abonnement internet Bureau régional</v>
          </cell>
        </row>
        <row r="183">
          <cell r="B183" t="str">
            <v>SR - Contribution Electricité ,Eau Bureau régional</v>
          </cell>
        </row>
        <row r="184">
          <cell r="B184" t="str">
            <v xml:space="preserve">SR - Pneumatiques motos </v>
          </cell>
        </row>
        <row r="185">
          <cell r="B185" t="str">
            <v xml:space="preserve">SR - PNLP Consommables informatiques </v>
          </cell>
        </row>
        <row r="186">
          <cell r="B186" t="str">
            <v>Assurance et vignette motos</v>
          </cell>
        </row>
        <row r="187">
          <cell r="B187" t="str">
            <v>Location de salle (niveau régional)</v>
          </cell>
        </row>
        <row r="188">
          <cell r="B188" t="str">
            <v>SR - PNLP Vidange et entretien mensuel - Parc de Véhicules</v>
          </cell>
        </row>
        <row r="189">
          <cell r="B189" t="str">
            <v>PR - Vidange et entretien mensuel - Parc de Véhicules</v>
          </cell>
        </row>
        <row r="190">
          <cell r="B190" t="str">
            <v>PR-SR -PNLP Maintenance et réparations / mois</v>
          </cell>
        </row>
        <row r="191">
          <cell r="B191" t="str">
            <v>Frais d'hôtel  Niamey</v>
          </cell>
        </row>
        <row r="192">
          <cell r="B192" t="str">
            <v>SR - PNLP Fournitures informatiques</v>
          </cell>
        </row>
        <row r="193">
          <cell r="B193" t="str">
            <v>SR - PNLP Contribution Courrier express</v>
          </cell>
        </row>
        <row r="194">
          <cell r="B194" t="str">
            <v>SR - PNLP Frais eau electricité</v>
          </cell>
        </row>
        <row r="195">
          <cell r="B195" t="str">
            <v>SR - PNLP Fournitures et consommables de bureau (stylo, cahier, folder, etc…)</v>
          </cell>
        </row>
        <row r="196">
          <cell r="B196" t="str">
            <v>Contribuer à  l'entretien du groupe électrogéne du PNLP</v>
          </cell>
        </row>
        <row r="197">
          <cell r="B197" t="str">
            <v xml:space="preserve">SR Gardiennage </v>
          </cell>
        </row>
        <row r="198">
          <cell r="B198" t="str">
            <v>SR Fournitures et consommables de bureau (niveau central)</v>
          </cell>
        </row>
        <row r="199">
          <cell r="B199" t="str">
            <v xml:space="preserve">SR Loyer du bureau </v>
          </cell>
        </row>
        <row r="200">
          <cell r="B200" t="str">
            <v>Contribuer  à la prise en charge de l'internet (PNLP)</v>
          </cell>
        </row>
        <row r="201">
          <cell r="B201" t="str">
            <v>Consommables informatiques (Cartouche, encre, toner, etc.) CRS</v>
          </cell>
        </row>
        <row r="202">
          <cell r="B202" t="str">
            <v>Assurance véhicule - Assurance aux tiers +CEDEAO</v>
          </cell>
        </row>
        <row r="203">
          <cell r="B203" t="str">
            <v>SR Achat  pneus  véhicule</v>
          </cell>
        </row>
        <row r="204">
          <cell r="B204" t="str">
            <v>Location grande salle (niveau central)</v>
          </cell>
        </row>
        <row r="205">
          <cell r="B205" t="str">
            <v>Contribution Frais de téléphone SR</v>
          </cell>
        </row>
        <row r="206">
          <cell r="B206" t="str">
            <v>Contribution Abonnement internet SR</v>
          </cell>
        </row>
        <row r="207">
          <cell r="B207" t="str">
            <v>Contribution au fonctionnement du SSR-CADEV</v>
          </cell>
        </row>
        <row r="208">
          <cell r="B208" t="str">
            <v xml:space="preserve">Perdiem et hôtel Participation - Rencontres régionales FM </v>
          </cell>
        </row>
        <row r="209">
          <cell r="B209" t="str">
            <v>Hôtel et perdiem a l'étranger</v>
          </cell>
        </row>
        <row r="210">
          <cell r="B210" t="str">
            <v>CRS - Perdiem à l'étranger</v>
          </cell>
        </row>
        <row r="211">
          <cell r="B211" t="str">
            <v>Fournitures et consommables de bureau CRS</v>
          </cell>
        </row>
        <row r="212">
          <cell r="B212" t="str">
            <v>SR - Contribution aux Frais d'électricité</v>
          </cell>
        </row>
        <row r="213">
          <cell r="B213" t="str">
            <v>PR - SR Couverture Médiatique ouverture ou clôture</v>
          </cell>
        </row>
        <row r="214">
          <cell r="B214" t="str">
            <v>Courrier express  CRS</v>
          </cell>
        </row>
        <row r="215">
          <cell r="B215" t="str">
            <v>SR - Loyer des bureaux contribution</v>
          </cell>
        </row>
        <row r="216">
          <cell r="B216" t="str">
            <v>Maintenance informatique et bureautique PNLP</v>
          </cell>
        </row>
        <row r="217">
          <cell r="B217" t="str">
            <v>Abonnement internet  CRS</v>
          </cell>
        </row>
        <row r="218">
          <cell r="B218" t="str">
            <v xml:space="preserve">Billet d'avion aller/retour  voyage intercontinental
</v>
          </cell>
        </row>
        <row r="219">
          <cell r="B219" t="str">
            <v>Frais d'électricité CRS</v>
          </cell>
        </row>
        <row r="220">
          <cell r="B220" t="str">
            <v>Frais de téléphone CRS</v>
          </cell>
        </row>
        <row r="221">
          <cell r="B221" t="str">
            <v xml:space="preserve">Loyer des bureaux de CRS </v>
          </cell>
        </row>
        <row r="222">
          <cell r="B222" t="str">
            <v>Frais de formation internationale</v>
          </cell>
        </row>
        <row r="223">
          <cell r="B223" t="str">
            <v>Audit annuel du programme (PR et 4 SRs)</v>
          </cell>
        </row>
        <row r="224">
          <cell r="B224" t="str">
            <v xml:space="preserve">Suivi financier trimestriel </v>
          </cell>
        </row>
      </sheetData>
      <sheetData sheetId="14" refreshError="1"/>
      <sheetData sheetId="15" refreshError="1">
        <row r="4">
          <cell r="B4" t="str">
            <v>Human Resources</v>
          </cell>
        </row>
        <row r="5">
          <cell r="B5" t="str">
            <v>Technical Assistance</v>
          </cell>
        </row>
        <row r="6">
          <cell r="B6" t="str">
            <v>Training</v>
          </cell>
        </row>
        <row r="7">
          <cell r="B7" t="str">
            <v>Health Products and Health Equipment</v>
          </cell>
        </row>
        <row r="8">
          <cell r="B8" t="str">
            <v>Medicines and Pharmaceutical Products</v>
          </cell>
        </row>
        <row r="9">
          <cell r="B9" t="str">
            <v>Procurement and Supply Management Costs</v>
          </cell>
        </row>
        <row r="10">
          <cell r="B10" t="str">
            <v>Infrastructure and Other Equipment</v>
          </cell>
        </row>
        <row r="11">
          <cell r="B11" t="str">
            <v>Communication Materials</v>
          </cell>
        </row>
        <row r="12">
          <cell r="B12" t="str">
            <v>Monitoring and Evaluation</v>
          </cell>
        </row>
        <row r="13">
          <cell r="B13" t="str">
            <v>Living Support to Clients/Target Population</v>
          </cell>
        </row>
        <row r="14">
          <cell r="B14" t="str">
            <v>Planning and Administration</v>
          </cell>
        </row>
        <row r="15">
          <cell r="B15" t="str">
            <v>Overheads</v>
          </cell>
        </row>
        <row r="16">
          <cell r="B16" t="str">
            <v>Other</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Paramètres Log"/>
      <sheetName val="Sheet1"/>
      <sheetName val="3.Données de base"/>
      <sheetName val="4.Coûts Unitaires"/>
      <sheetName val="5.Plan Micropositionnement"/>
      <sheetName val="6.Dénombrement"/>
      <sheetName val="7.Distribution"/>
      <sheetName val="8.support de gestion"/>
      <sheetName val="9. formation "/>
      <sheetName val="10. CCC-Mob. Soc"/>
      <sheetName val="11.Synthèse FS"/>
    </sheetNames>
    <sheetDataSet>
      <sheetData sheetId="0"/>
      <sheetData sheetId="1"/>
      <sheetData sheetId="2">
        <row r="1">
          <cell r="F1" t="str">
            <v>DDS1</v>
          </cell>
        </row>
        <row r="2">
          <cell r="A2" t="str">
            <v>0-Pays</v>
          </cell>
          <cell r="F2" t="str">
            <v>DDS2</v>
          </cell>
        </row>
        <row r="3">
          <cell r="A3" t="str">
            <v>1-Lome commune</v>
          </cell>
          <cell r="F3" t="str">
            <v>DDS3</v>
          </cell>
        </row>
        <row r="4">
          <cell r="A4" t="str">
            <v>2-Maritime</v>
          </cell>
          <cell r="F4" t="str">
            <v>DDS4</v>
          </cell>
        </row>
        <row r="5">
          <cell r="A5" t="str">
            <v>3-Plateaux</v>
          </cell>
          <cell r="F5" t="str">
            <v>DDS5</v>
          </cell>
        </row>
        <row r="6">
          <cell r="A6" t="str">
            <v>4-Centrale</v>
          </cell>
          <cell r="F6" t="str">
            <v>Ave</v>
          </cell>
        </row>
        <row r="7">
          <cell r="A7" t="str">
            <v>5-Kara</v>
          </cell>
          <cell r="F7" t="str">
            <v>Bas Mono</v>
          </cell>
        </row>
        <row r="8">
          <cell r="A8" t="str">
            <v>6-Savanes</v>
          </cell>
          <cell r="F8" t="str">
            <v>Golfe</v>
          </cell>
        </row>
        <row r="9">
          <cell r="F9" t="str">
            <v>Lacs</v>
          </cell>
        </row>
        <row r="10">
          <cell r="F10" t="str">
            <v>Vo</v>
          </cell>
        </row>
        <row r="11">
          <cell r="F11" t="str">
            <v>Yoto</v>
          </cell>
        </row>
        <row r="12">
          <cell r="F12" t="str">
            <v>Zio</v>
          </cell>
        </row>
        <row r="13">
          <cell r="F13" t="str">
            <v>Agou</v>
          </cell>
        </row>
        <row r="14">
          <cell r="F14" t="str">
            <v>Akebou</v>
          </cell>
        </row>
        <row r="15">
          <cell r="F15" t="str">
            <v>Amou</v>
          </cell>
        </row>
        <row r="16">
          <cell r="F16" t="str">
            <v>Anie</v>
          </cell>
        </row>
        <row r="17">
          <cell r="F17" t="str">
            <v>Est Mono</v>
          </cell>
        </row>
        <row r="18">
          <cell r="F18" t="str">
            <v>Danyi</v>
          </cell>
        </row>
        <row r="19">
          <cell r="F19" t="str">
            <v>Haho</v>
          </cell>
        </row>
        <row r="20">
          <cell r="F20" t="str">
            <v>Kpele</v>
          </cell>
        </row>
        <row r="21">
          <cell r="F21" t="str">
            <v>Kloto</v>
          </cell>
        </row>
        <row r="22">
          <cell r="F22" t="str">
            <v>Moyen Mono</v>
          </cell>
        </row>
        <row r="23">
          <cell r="F23" t="str">
            <v>Ogou</v>
          </cell>
        </row>
        <row r="24">
          <cell r="F24" t="str">
            <v>Wawa</v>
          </cell>
        </row>
        <row r="25">
          <cell r="F25" t="str">
            <v>Blitta</v>
          </cell>
        </row>
        <row r="26">
          <cell r="F26" t="str">
            <v>Mô</v>
          </cell>
        </row>
        <row r="27">
          <cell r="F27" t="str">
            <v>Sotouboua</v>
          </cell>
        </row>
        <row r="28">
          <cell r="F28" t="str">
            <v>Tchamba</v>
          </cell>
        </row>
        <row r="29">
          <cell r="F29" t="str">
            <v>Tchaoudjo</v>
          </cell>
        </row>
        <row r="30">
          <cell r="F30" t="str">
            <v>Assoli</v>
          </cell>
        </row>
        <row r="31">
          <cell r="F31" t="str">
            <v>Bassar</v>
          </cell>
        </row>
        <row r="32">
          <cell r="F32" t="str">
            <v>Binah</v>
          </cell>
        </row>
        <row r="33">
          <cell r="F33" t="str">
            <v>Dankpen</v>
          </cell>
        </row>
        <row r="34">
          <cell r="F34" t="str">
            <v>Doufelgou</v>
          </cell>
        </row>
        <row r="35">
          <cell r="F35" t="str">
            <v>keran</v>
          </cell>
        </row>
        <row r="36">
          <cell r="F36" t="str">
            <v>Kozah</v>
          </cell>
        </row>
        <row r="37">
          <cell r="F37" t="str">
            <v>Cinkasse</v>
          </cell>
        </row>
        <row r="38">
          <cell r="F38" t="str">
            <v>Kpendjal</v>
          </cell>
        </row>
        <row r="39">
          <cell r="F39" t="str">
            <v>Oti</v>
          </cell>
        </row>
        <row r="40">
          <cell r="F40" t="str">
            <v>Tandjoare</v>
          </cell>
        </row>
        <row r="41">
          <cell r="F41" t="str">
            <v>Tone</v>
          </cell>
        </row>
      </sheetData>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 READ ME"/>
      <sheetName val="Hypotheses"/>
      <sheetName val="Logistics parameters"/>
      <sheetName val="Summary budget"/>
      <sheetName val="District Microplan-Example"/>
      <sheetName val="List of population"/>
      <sheetName val="District Budget - Sample"/>
      <sheetName val="District Microplan-Sample"/>
      <sheetName val="Campaign tools"/>
      <sheetName val="Additional information"/>
      <sheetName val="Training for HH Registration"/>
      <sheetName val="Implementation of HH Registr"/>
      <sheetName val="Post-PMD Activit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
      <sheetName val="Prog_data"/>
      <sheetName val="jan"/>
      <sheetName val="feb"/>
      <sheetName val="mar"/>
      <sheetName val="apr"/>
      <sheetName val="may"/>
      <sheetName val="jun"/>
      <sheetName val="jul"/>
      <sheetName val="aug"/>
      <sheetName val="sep"/>
      <sheetName val="oct"/>
      <sheetName val="nov"/>
      <sheetName val="dec"/>
      <sheetName val="Inventory"/>
      <sheetName val="Compl_Prompt"/>
      <sheetName val="Temperatures"/>
      <sheetName val="Indicators"/>
      <sheetName val="Grf_performances"/>
      <sheetName val="Grf_dispo"/>
      <sheetName val="RED"/>
      <sheetName val="CAT"/>
      <sheetName val="Class"/>
      <sheetName val="Rpt"/>
      <sheetName val="Vaccinations"/>
      <sheetName val="Coverages"/>
      <sheetName val="Stock_vax"/>
      <sheetName val="Supply"/>
      <sheetName val="Bundling"/>
      <sheetName val="vaccines"/>
      <sheetName val="supplies"/>
      <sheetName val="Translation"/>
      <sheetName val="BaseEqptCdF"/>
      <sheetName val="Country_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8">
          <cell r="C38" t="str">
            <v>Chiefdoms</v>
          </cell>
        </row>
      </sheetData>
      <sheetData sheetId="33"/>
      <sheetData sheetId="34"/>
      <sheetData sheetId="3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1&amp;2"/>
      <sheetName val="SDAs"/>
    </sheetNames>
    <sheetDataSet>
      <sheetData sheetId="0"/>
      <sheetData sheetId="1">
        <row r="2">
          <cell r="A2" t="str">
            <v>Please Select…</v>
          </cell>
        </row>
        <row r="3">
          <cell r="A3" t="str">
            <v>Prevention: BCC - Mass media</v>
          </cell>
        </row>
        <row r="4">
          <cell r="A4" t="str">
            <v>Prevention: BCC - community outreach</v>
          </cell>
        </row>
        <row r="5">
          <cell r="A5" t="str">
            <v>Prevention: Condom distribution</v>
          </cell>
        </row>
        <row r="6">
          <cell r="A6" t="str">
            <v>Prevention: Testing and Counseling</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TB/HIV collaborative activities: Intensified case-finding among PLWHA</v>
          </cell>
        </row>
        <row r="16">
          <cell r="A16" t="str">
            <v>TB/HIV collaborative activities: Prevention of TB disease in PLWHA</v>
          </cell>
        </row>
        <row r="17">
          <cell r="A17" t="str">
            <v>TB/HIV collaborative activities: Prevention of HIV in TB patients</v>
          </cell>
        </row>
        <row r="18">
          <cell r="A18" t="str">
            <v>TB/HIV collaborative activities: Prevention of opportunistic infections in PLWHA with TB</v>
          </cell>
        </row>
        <row r="19">
          <cell r="A19" t="str">
            <v xml:space="preserve">TB/HIV collaborative activities: HIV care and support for HIV-positive TB patients </v>
          </cell>
        </row>
        <row r="20">
          <cell r="A20" t="str">
            <v>TB/HIV collaborative activities: Provision of antiretroviral treatment for TB patients during TB treatment</v>
          </cell>
        </row>
        <row r="21">
          <cell r="A21" t="str">
            <v>Supportive environment: Policy development including workplace policy</v>
          </cell>
        </row>
        <row r="22">
          <cell r="A22" t="str">
            <v xml:space="preserve">Supportive environment: Strengthening of civil society and institutional capacity building </v>
          </cell>
        </row>
        <row r="23">
          <cell r="A23" t="str">
            <v>Supportive environment: Stigma reduction in all settings</v>
          </cell>
        </row>
        <row r="24">
          <cell r="A24" t="str">
            <v>Quality DOTS: Improving diagnosis</v>
          </cell>
        </row>
        <row r="25">
          <cell r="A25" t="str">
            <v>Quality DOTS: Standardized treatment with supervision and patient support</v>
          </cell>
        </row>
        <row r="26">
          <cell r="A26" t="str">
            <v>Challenges: TB/HIV</v>
          </cell>
        </row>
        <row r="27">
          <cell r="A27" t="str">
            <v>Challenges: Management of drug resistant TB (MDR-TB)</v>
          </cell>
        </row>
        <row r="28">
          <cell r="A28" t="str">
            <v>Challenges: Other challenges (special groups such as prisoners, refugees, high risk groups etc.)</v>
          </cell>
        </row>
        <row r="29">
          <cell r="A29" t="str">
            <v>All care providers: PPM (Public-public, public-private mix)</v>
          </cell>
        </row>
        <row r="30">
          <cell r="A30" t="str">
            <v>Empower people: ACSM (Advocacy, communication, social mobilization)</v>
          </cell>
        </row>
        <row r="31">
          <cell r="A31" t="str">
            <v>Empower people: Community participation in TB care</v>
          </cell>
        </row>
        <row r="32">
          <cell r="A32" t="str">
            <v>Supportive Environment: Laboratory</v>
          </cell>
        </row>
        <row r="33">
          <cell r="A33" t="str">
            <v>Supportive Environment: Human resources</v>
          </cell>
        </row>
        <row r="34">
          <cell r="A34" t="str">
            <v>Supportive Environment: Community TB care (CTBC)</v>
          </cell>
        </row>
        <row r="35">
          <cell r="A35" t="str">
            <v>Prevention: Insecticide-treated nets (ITNs)</v>
          </cell>
        </row>
        <row r="36">
          <cell r="A36" t="str">
            <v>Prevention: Malaria prevention during pregnancy</v>
          </cell>
        </row>
        <row r="37">
          <cell r="A37" t="str">
            <v>Prevention: Vector control (other than ITNs)</v>
          </cell>
        </row>
        <row r="38">
          <cell r="A38" t="str">
            <v>Treatment: Prompt, effective anti-malarial treatment</v>
          </cell>
        </row>
        <row r="39">
          <cell r="A39" t="str">
            <v>Treatment: Home based management of malaria</v>
          </cell>
        </row>
        <row r="40">
          <cell r="A40" t="str">
            <v>Treatment: Diagnosis</v>
          </cell>
        </row>
        <row r="41">
          <cell r="A41" t="str">
            <v>Supportive environment: Monitoring drug resistance</v>
          </cell>
        </row>
        <row r="42">
          <cell r="A42" t="str">
            <v>Supportive environment: Monitoring insecticide resistance</v>
          </cell>
        </row>
        <row r="43">
          <cell r="A43" t="str">
            <v>Supportive environment: Coordination and partnership development (national, community, public-private)</v>
          </cell>
        </row>
        <row r="44">
          <cell r="A44" t="str">
            <v>HSS: Service delivery</v>
          </cell>
        </row>
        <row r="45">
          <cell r="A45" t="str">
            <v>HSS: PAL (Practical Approach to Lung Health)</v>
          </cell>
        </row>
        <row r="46">
          <cell r="A46" t="str">
            <v>HSS: Human resources</v>
          </cell>
        </row>
        <row r="47">
          <cell r="A47" t="str">
            <v>HSS: Community Systems Strengthening</v>
          </cell>
        </row>
        <row r="48">
          <cell r="A48" t="str">
            <v>HSS: Information system &amp; Operational research</v>
          </cell>
        </row>
        <row r="49">
          <cell r="A49" t="str">
            <v>HSS: Infrastructure</v>
          </cell>
        </row>
        <row r="50">
          <cell r="A50" t="str">
            <v>HSS: Procurement and Supply management</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nstructions générales"/>
      <sheetName val="Feuille de titre"/>
      <sheetName val="Hypothèses générales"/>
      <sheetName val="Plan d'action"/>
      <sheetName val="Hypothèses détaillées"/>
      <sheetName val="Budget détaillé - Années 3,4,5 "/>
      <sheetName val="Résumé budget"/>
      <sheetName val="Budget détaillé - LOGISTIQUES"/>
      <sheetName val="Budget détaillé - AUTRES"/>
      <sheetName val="Budget détaillé - Année 1"/>
      <sheetName val=" Budget détaillé - Année 2"/>
      <sheetName val="Coûts unitaires"/>
      <sheetName val="Catégories budgétaires"/>
      <sheetName val="Couts GAS (incl Achat MILDA)"/>
      <sheetName val="Annexe - Cout totaux GAS"/>
      <sheetName val="Annexe - Service Providers"/>
      <sheetName val="Salaires SLP"/>
      <sheetName val="Salaires FICR delegués"/>
      <sheetName val="Salaires FICR staff local "/>
      <sheetName val="GF request for IFRC  subsidy"/>
      <sheetName val="Start up Budget IFRC"/>
      <sheetName val="Hypothèses détaillées (2)"/>
      <sheetName val="DPS_impact_sources de données"/>
    </sheetNames>
    <sheetDataSet>
      <sheetData sheetId="0">
        <row r="2">
          <cell r="A2" t="str">
            <v>VIH_SIDA</v>
          </cell>
        </row>
      </sheetData>
      <sheetData sheetId="1"/>
      <sheetData sheetId="2"/>
      <sheetData sheetId="3"/>
      <sheetData sheetId="4">
        <row r="89">
          <cell r="A89" t="str">
            <v>1.1.52</v>
          </cell>
        </row>
      </sheetData>
      <sheetData sheetId="5"/>
      <sheetData sheetId="6"/>
      <sheetData sheetId="7"/>
      <sheetData sheetId="8"/>
      <sheetData sheetId="9"/>
      <sheetData sheetId="10"/>
      <sheetData sheetId="11"/>
      <sheetData sheetId="12">
        <row r="2">
          <cell r="B2" t="str">
            <v xml:space="preserve">Consultant national </v>
          </cell>
        </row>
      </sheetData>
      <sheetData sheetId="13">
        <row r="2">
          <cell r="B2" t="str">
            <v xml:space="preserve">Consultant national </v>
          </cell>
        </row>
      </sheetData>
      <sheetData sheetId="14">
        <row r="4">
          <cell r="B4" t="str">
            <v>Ressources humaines</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heet1"/>
      <sheetName val="Summary by Intervention"/>
      <sheetName val="CatInt"/>
      <sheetName val="Summary by Cost Input"/>
      <sheetName val="Cost Inputs"/>
      <sheetName val="Concept Note Module Budget"/>
      <sheetName val="Rank unique Mod-Int-PR"/>
      <sheetName val="Free sheet-enter what you need"/>
      <sheetName val="BUDGET_PID_2016"/>
      <sheetName val="AID_4DS 2017_REVUE FM"/>
      <sheetName val="Synthèse _AID _2016-2017REV LFA"/>
      <sheetName val="Free pivot table"/>
      <sheetName val="Country"/>
      <sheetName val="Recipient"/>
      <sheetName val="Assumptions"/>
      <sheetName val="CatCmp"/>
      <sheetName val="CatModules"/>
      <sheetName val="ModInCmp"/>
      <sheetName val="Budget Lines"/>
      <sheetName val="ActivityConcat"/>
      <sheetName val="CostGro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D2">
            <v>1</v>
          </cell>
        </row>
        <row r="3">
          <cell r="D3">
            <v>2</v>
          </cell>
        </row>
        <row r="4">
          <cell r="D4">
            <v>3</v>
          </cell>
        </row>
        <row r="5">
          <cell r="D5">
            <v>4</v>
          </cell>
        </row>
        <row r="6">
          <cell r="D6">
            <v>5</v>
          </cell>
        </row>
        <row r="7">
          <cell r="D7">
            <v>6</v>
          </cell>
        </row>
        <row r="8">
          <cell r="D8">
            <v>7</v>
          </cell>
        </row>
        <row r="9">
          <cell r="D9">
            <v>8</v>
          </cell>
        </row>
        <row r="10">
          <cell r="D10">
            <v>9</v>
          </cell>
        </row>
        <row r="11">
          <cell r="D11">
            <v>10</v>
          </cell>
        </row>
        <row r="12">
          <cell r="D12">
            <v>11</v>
          </cell>
        </row>
        <row r="13">
          <cell r="D13">
            <v>12</v>
          </cell>
        </row>
        <row r="14">
          <cell r="D14">
            <v>13</v>
          </cell>
        </row>
        <row r="15">
          <cell r="D15">
            <v>14</v>
          </cell>
        </row>
        <row r="16">
          <cell r="D16">
            <v>15</v>
          </cell>
        </row>
        <row r="17">
          <cell r="D17">
            <v>16</v>
          </cell>
        </row>
        <row r="18">
          <cell r="D18">
            <v>17</v>
          </cell>
        </row>
        <row r="19">
          <cell r="D19">
            <v>18</v>
          </cell>
        </row>
        <row r="20">
          <cell r="D20">
            <v>19</v>
          </cell>
        </row>
        <row r="21">
          <cell r="D21">
            <v>20</v>
          </cell>
        </row>
        <row r="22">
          <cell r="D22">
            <v>21</v>
          </cell>
        </row>
        <row r="23">
          <cell r="D23">
            <v>22</v>
          </cell>
        </row>
        <row r="24">
          <cell r="D24">
            <v>23</v>
          </cell>
        </row>
        <row r="25">
          <cell r="D25">
            <v>24</v>
          </cell>
        </row>
        <row r="26">
          <cell r="D26">
            <v>25</v>
          </cell>
        </row>
        <row r="27">
          <cell r="D27">
            <v>26</v>
          </cell>
        </row>
        <row r="28">
          <cell r="D28">
            <v>27</v>
          </cell>
        </row>
        <row r="29">
          <cell r="D29">
            <v>28</v>
          </cell>
        </row>
        <row r="30">
          <cell r="D30">
            <v>29</v>
          </cell>
        </row>
        <row r="31">
          <cell r="D31">
            <v>30</v>
          </cell>
        </row>
        <row r="32">
          <cell r="D32">
            <v>31</v>
          </cell>
        </row>
        <row r="33">
          <cell r="D33">
            <v>32</v>
          </cell>
        </row>
        <row r="34">
          <cell r="D34">
            <v>33</v>
          </cell>
        </row>
        <row r="35">
          <cell r="D35">
            <v>34</v>
          </cell>
        </row>
        <row r="36">
          <cell r="D36">
            <v>35</v>
          </cell>
        </row>
        <row r="37">
          <cell r="D37">
            <v>36</v>
          </cell>
        </row>
        <row r="38">
          <cell r="D38">
            <v>37</v>
          </cell>
        </row>
        <row r="39">
          <cell r="D39">
            <v>38</v>
          </cell>
        </row>
        <row r="40">
          <cell r="D40">
            <v>39</v>
          </cell>
        </row>
        <row r="41">
          <cell r="D41">
            <v>40</v>
          </cell>
        </row>
        <row r="42">
          <cell r="D42">
            <v>41</v>
          </cell>
        </row>
        <row r="43">
          <cell r="D43">
            <v>42</v>
          </cell>
        </row>
        <row r="44">
          <cell r="D44">
            <v>43</v>
          </cell>
        </row>
        <row r="45">
          <cell r="D45">
            <v>44</v>
          </cell>
        </row>
        <row r="46">
          <cell r="D46">
            <v>45</v>
          </cell>
        </row>
        <row r="47">
          <cell r="D47">
            <v>46</v>
          </cell>
        </row>
        <row r="48">
          <cell r="D48">
            <v>47</v>
          </cell>
        </row>
        <row r="49">
          <cell r="D49">
            <v>48</v>
          </cell>
        </row>
        <row r="50">
          <cell r="D50">
            <v>49</v>
          </cell>
        </row>
        <row r="51">
          <cell r="D51">
            <v>50</v>
          </cell>
        </row>
        <row r="52">
          <cell r="D52">
            <v>51</v>
          </cell>
        </row>
        <row r="53">
          <cell r="D53">
            <v>52</v>
          </cell>
        </row>
        <row r="54">
          <cell r="D54">
            <v>53</v>
          </cell>
        </row>
        <row r="55">
          <cell r="D55">
            <v>54</v>
          </cell>
        </row>
        <row r="56">
          <cell r="D56">
            <v>55</v>
          </cell>
        </row>
        <row r="57">
          <cell r="D57">
            <v>56</v>
          </cell>
        </row>
        <row r="58">
          <cell r="D58">
            <v>57</v>
          </cell>
        </row>
        <row r="59">
          <cell r="D59">
            <v>58</v>
          </cell>
        </row>
        <row r="60">
          <cell r="D60">
            <v>59</v>
          </cell>
        </row>
        <row r="61">
          <cell r="D61">
            <v>60</v>
          </cell>
        </row>
        <row r="62">
          <cell r="D62">
            <v>61</v>
          </cell>
        </row>
        <row r="63">
          <cell r="D63">
            <v>62</v>
          </cell>
        </row>
        <row r="64">
          <cell r="D64">
            <v>63</v>
          </cell>
        </row>
        <row r="65">
          <cell r="D65">
            <v>64</v>
          </cell>
        </row>
        <row r="66">
          <cell r="D66">
            <v>65</v>
          </cell>
        </row>
        <row r="67">
          <cell r="D67">
            <v>66</v>
          </cell>
        </row>
        <row r="68">
          <cell r="D68">
            <v>67</v>
          </cell>
        </row>
        <row r="69">
          <cell r="D69">
            <v>68</v>
          </cell>
        </row>
        <row r="70">
          <cell r="D70">
            <v>69</v>
          </cell>
        </row>
        <row r="71">
          <cell r="D71">
            <v>70</v>
          </cell>
        </row>
        <row r="72">
          <cell r="D72">
            <v>71</v>
          </cell>
        </row>
        <row r="73">
          <cell r="D73">
            <v>72</v>
          </cell>
        </row>
        <row r="74">
          <cell r="D74">
            <v>73</v>
          </cell>
        </row>
        <row r="75">
          <cell r="D75">
            <v>74</v>
          </cell>
        </row>
        <row r="76">
          <cell r="D76">
            <v>75</v>
          </cell>
        </row>
        <row r="77">
          <cell r="D77">
            <v>76</v>
          </cell>
        </row>
        <row r="78">
          <cell r="D78">
            <v>77</v>
          </cell>
        </row>
        <row r="79">
          <cell r="D79">
            <v>78</v>
          </cell>
        </row>
        <row r="80">
          <cell r="D80">
            <v>79</v>
          </cell>
        </row>
        <row r="81">
          <cell r="D81">
            <v>80</v>
          </cell>
        </row>
        <row r="82">
          <cell r="D82">
            <v>81</v>
          </cell>
        </row>
        <row r="83">
          <cell r="D83">
            <v>82</v>
          </cell>
        </row>
        <row r="84">
          <cell r="D84">
            <v>83</v>
          </cell>
        </row>
        <row r="85">
          <cell r="D85">
            <v>84</v>
          </cell>
        </row>
        <row r="86">
          <cell r="D86">
            <v>85</v>
          </cell>
        </row>
        <row r="87">
          <cell r="D87">
            <v>86</v>
          </cell>
        </row>
        <row r="88">
          <cell r="D88">
            <v>87</v>
          </cell>
        </row>
        <row r="89">
          <cell r="D89">
            <v>88</v>
          </cell>
        </row>
        <row r="90">
          <cell r="D90">
            <v>89</v>
          </cell>
        </row>
        <row r="91">
          <cell r="D91">
            <v>90</v>
          </cell>
        </row>
        <row r="92">
          <cell r="D92">
            <v>91</v>
          </cell>
        </row>
        <row r="93">
          <cell r="D93">
            <v>92</v>
          </cell>
        </row>
        <row r="94">
          <cell r="D94">
            <v>93</v>
          </cell>
        </row>
        <row r="95">
          <cell r="D95">
            <v>94</v>
          </cell>
        </row>
        <row r="96">
          <cell r="D96">
            <v>95</v>
          </cell>
        </row>
        <row r="97">
          <cell r="D97">
            <v>96</v>
          </cell>
        </row>
        <row r="98">
          <cell r="D98">
            <v>97</v>
          </cell>
        </row>
        <row r="99">
          <cell r="D99">
            <v>98</v>
          </cell>
        </row>
        <row r="100">
          <cell r="D100">
            <v>99</v>
          </cell>
        </row>
        <row r="101">
          <cell r="D101">
            <v>100</v>
          </cell>
        </row>
        <row r="102">
          <cell r="D102">
            <v>101</v>
          </cell>
        </row>
        <row r="103">
          <cell r="D103">
            <v>102</v>
          </cell>
        </row>
        <row r="104">
          <cell r="D104">
            <v>103</v>
          </cell>
        </row>
        <row r="105">
          <cell r="D105">
            <v>104</v>
          </cell>
        </row>
        <row r="106">
          <cell r="D106">
            <v>105</v>
          </cell>
        </row>
        <row r="107">
          <cell r="D107">
            <v>106</v>
          </cell>
        </row>
        <row r="108">
          <cell r="D108">
            <v>107</v>
          </cell>
        </row>
        <row r="109">
          <cell r="D109">
            <v>108</v>
          </cell>
        </row>
        <row r="110">
          <cell r="D110">
            <v>109</v>
          </cell>
        </row>
        <row r="111">
          <cell r="D111">
            <v>110</v>
          </cell>
        </row>
        <row r="112">
          <cell r="D112">
            <v>111</v>
          </cell>
        </row>
        <row r="113">
          <cell r="D113">
            <v>112</v>
          </cell>
        </row>
        <row r="114">
          <cell r="D114">
            <v>113</v>
          </cell>
        </row>
        <row r="115">
          <cell r="D115">
            <v>114</v>
          </cell>
        </row>
        <row r="116">
          <cell r="D116">
            <v>115</v>
          </cell>
        </row>
        <row r="117">
          <cell r="D117">
            <v>116</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126</v>
          </cell>
        </row>
        <row r="128">
          <cell r="D128">
            <v>127</v>
          </cell>
        </row>
        <row r="129">
          <cell r="D129">
            <v>128</v>
          </cell>
        </row>
        <row r="130">
          <cell r="D130">
            <v>129</v>
          </cell>
        </row>
        <row r="131">
          <cell r="D131">
            <v>130</v>
          </cell>
        </row>
        <row r="132">
          <cell r="D132">
            <v>131</v>
          </cell>
        </row>
        <row r="133">
          <cell r="D133">
            <v>132</v>
          </cell>
        </row>
        <row r="134">
          <cell r="D134">
            <v>133</v>
          </cell>
        </row>
        <row r="135">
          <cell r="D135">
            <v>134</v>
          </cell>
        </row>
        <row r="136">
          <cell r="D136">
            <v>135</v>
          </cell>
        </row>
        <row r="137">
          <cell r="D137">
            <v>136</v>
          </cell>
        </row>
        <row r="138">
          <cell r="D138">
            <v>137</v>
          </cell>
        </row>
        <row r="139">
          <cell r="D139">
            <v>138</v>
          </cell>
        </row>
        <row r="140">
          <cell r="D140">
            <v>139</v>
          </cell>
        </row>
        <row r="141">
          <cell r="D141">
            <v>140</v>
          </cell>
        </row>
        <row r="142">
          <cell r="D142">
            <v>141</v>
          </cell>
        </row>
        <row r="143">
          <cell r="D143">
            <v>142</v>
          </cell>
        </row>
        <row r="144">
          <cell r="D144">
            <v>143</v>
          </cell>
        </row>
        <row r="145">
          <cell r="D145">
            <v>144</v>
          </cell>
        </row>
        <row r="146">
          <cell r="D146">
            <v>145</v>
          </cell>
        </row>
        <row r="147">
          <cell r="D147">
            <v>146</v>
          </cell>
        </row>
        <row r="148">
          <cell r="D148">
            <v>147</v>
          </cell>
        </row>
        <row r="149">
          <cell r="D149">
            <v>148</v>
          </cell>
        </row>
        <row r="150">
          <cell r="D150">
            <v>149</v>
          </cell>
        </row>
        <row r="151">
          <cell r="D151">
            <v>150</v>
          </cell>
        </row>
        <row r="152">
          <cell r="D152">
            <v>151</v>
          </cell>
        </row>
        <row r="153">
          <cell r="D153">
            <v>152</v>
          </cell>
        </row>
        <row r="154">
          <cell r="D154">
            <v>153</v>
          </cell>
        </row>
        <row r="155">
          <cell r="D155">
            <v>154</v>
          </cell>
        </row>
        <row r="156">
          <cell r="D156">
            <v>155</v>
          </cell>
        </row>
        <row r="157">
          <cell r="D157">
            <v>156</v>
          </cell>
        </row>
        <row r="158">
          <cell r="D158">
            <v>157</v>
          </cell>
        </row>
        <row r="159">
          <cell r="D159">
            <v>158</v>
          </cell>
        </row>
        <row r="160">
          <cell r="D160">
            <v>159</v>
          </cell>
        </row>
        <row r="161">
          <cell r="D161">
            <v>160</v>
          </cell>
        </row>
        <row r="162">
          <cell r="D162">
            <v>161</v>
          </cell>
        </row>
        <row r="163">
          <cell r="D163">
            <v>162</v>
          </cell>
        </row>
        <row r="164">
          <cell r="D164">
            <v>163</v>
          </cell>
        </row>
        <row r="165">
          <cell r="D165">
            <v>164</v>
          </cell>
        </row>
        <row r="166">
          <cell r="D166">
            <v>165</v>
          </cell>
        </row>
        <row r="167">
          <cell r="D167">
            <v>166</v>
          </cell>
        </row>
        <row r="168">
          <cell r="D168">
            <v>167</v>
          </cell>
        </row>
        <row r="169">
          <cell r="D169">
            <v>168</v>
          </cell>
        </row>
        <row r="170">
          <cell r="D170">
            <v>169</v>
          </cell>
        </row>
        <row r="171">
          <cell r="D171">
            <v>170</v>
          </cell>
        </row>
        <row r="172">
          <cell r="D172">
            <v>171</v>
          </cell>
        </row>
        <row r="173">
          <cell r="D173">
            <v>172</v>
          </cell>
        </row>
        <row r="174">
          <cell r="D174">
            <v>173</v>
          </cell>
        </row>
        <row r="175">
          <cell r="D175">
            <v>174</v>
          </cell>
        </row>
        <row r="176">
          <cell r="D176">
            <v>175</v>
          </cell>
        </row>
        <row r="177">
          <cell r="D177">
            <v>176</v>
          </cell>
        </row>
        <row r="178">
          <cell r="D178">
            <v>177</v>
          </cell>
        </row>
        <row r="179">
          <cell r="D179">
            <v>178</v>
          </cell>
        </row>
        <row r="180">
          <cell r="D180">
            <v>179</v>
          </cell>
        </row>
        <row r="181">
          <cell r="D181">
            <v>180</v>
          </cell>
        </row>
        <row r="182">
          <cell r="D182">
            <v>181</v>
          </cell>
        </row>
        <row r="183">
          <cell r="D183">
            <v>182</v>
          </cell>
        </row>
        <row r="184">
          <cell r="D184">
            <v>183</v>
          </cell>
        </row>
        <row r="185">
          <cell r="D185">
            <v>184</v>
          </cell>
        </row>
        <row r="186">
          <cell r="D186">
            <v>185</v>
          </cell>
        </row>
        <row r="187">
          <cell r="D187">
            <v>186</v>
          </cell>
        </row>
        <row r="188">
          <cell r="D188">
            <v>187</v>
          </cell>
        </row>
        <row r="189">
          <cell r="D189">
            <v>188</v>
          </cell>
        </row>
        <row r="190">
          <cell r="D190">
            <v>189</v>
          </cell>
        </row>
        <row r="191">
          <cell r="D191">
            <v>190</v>
          </cell>
        </row>
        <row r="192">
          <cell r="D192">
            <v>191</v>
          </cell>
        </row>
        <row r="193">
          <cell r="D193">
            <v>192</v>
          </cell>
        </row>
        <row r="194">
          <cell r="D194">
            <v>193</v>
          </cell>
        </row>
        <row r="195">
          <cell r="D195">
            <v>194</v>
          </cell>
        </row>
        <row r="196">
          <cell r="D196">
            <v>195</v>
          </cell>
        </row>
        <row r="197">
          <cell r="D197">
            <v>196</v>
          </cell>
        </row>
        <row r="198">
          <cell r="D198">
            <v>197</v>
          </cell>
        </row>
        <row r="199">
          <cell r="D199">
            <v>198</v>
          </cell>
        </row>
        <row r="200">
          <cell r="D200">
            <v>199</v>
          </cell>
        </row>
        <row r="201">
          <cell r="D201">
            <v>200</v>
          </cell>
        </row>
        <row r="202">
          <cell r="D202">
            <v>201</v>
          </cell>
        </row>
        <row r="203">
          <cell r="D203">
            <v>202</v>
          </cell>
        </row>
        <row r="204">
          <cell r="D204">
            <v>203</v>
          </cell>
        </row>
        <row r="205">
          <cell r="D205">
            <v>204</v>
          </cell>
        </row>
        <row r="206">
          <cell r="D206">
            <v>205</v>
          </cell>
        </row>
        <row r="207">
          <cell r="D207">
            <v>206</v>
          </cell>
        </row>
        <row r="208">
          <cell r="D208">
            <v>207</v>
          </cell>
        </row>
        <row r="209">
          <cell r="D209">
            <v>208</v>
          </cell>
        </row>
        <row r="210">
          <cell r="D210">
            <v>209</v>
          </cell>
        </row>
        <row r="211">
          <cell r="D211">
            <v>210</v>
          </cell>
        </row>
        <row r="212">
          <cell r="D212">
            <v>211</v>
          </cell>
        </row>
        <row r="213">
          <cell r="D213">
            <v>212</v>
          </cell>
        </row>
        <row r="214">
          <cell r="D214">
            <v>213</v>
          </cell>
        </row>
        <row r="215">
          <cell r="D215">
            <v>214</v>
          </cell>
        </row>
        <row r="216">
          <cell r="D216">
            <v>215</v>
          </cell>
        </row>
        <row r="217">
          <cell r="D217">
            <v>216</v>
          </cell>
        </row>
        <row r="218">
          <cell r="D218">
            <v>217</v>
          </cell>
        </row>
        <row r="219">
          <cell r="D219">
            <v>218</v>
          </cell>
        </row>
        <row r="220">
          <cell r="D220">
            <v>219</v>
          </cell>
        </row>
        <row r="221">
          <cell r="D221">
            <v>220</v>
          </cell>
        </row>
        <row r="222">
          <cell r="D222">
            <v>221</v>
          </cell>
        </row>
        <row r="223">
          <cell r="D223">
            <v>222</v>
          </cell>
        </row>
        <row r="224">
          <cell r="D224">
            <v>223</v>
          </cell>
        </row>
        <row r="225">
          <cell r="D225">
            <v>224</v>
          </cell>
        </row>
        <row r="226">
          <cell r="D226">
            <v>225</v>
          </cell>
        </row>
        <row r="227">
          <cell r="D227">
            <v>226</v>
          </cell>
        </row>
        <row r="228">
          <cell r="D228">
            <v>227</v>
          </cell>
        </row>
        <row r="229">
          <cell r="D229">
            <v>228</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sheetData>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S_impact_sources de données"/>
      <sheetName val="Instructions"/>
      <sheetName val="Annexe paludisme"/>
    </sheetNames>
    <sheetDataSet>
      <sheetData sheetId="0" refreshError="1">
        <row r="2">
          <cell r="E2" t="str">
            <v>DHS (enquête démographique et sanitaire)</v>
          </cell>
        </row>
        <row r="3">
          <cell r="E3" t="str">
            <v>MIS (enquête sur les indicateurs du paludisme)</v>
          </cell>
        </row>
        <row r="4">
          <cell r="E4" t="str">
            <v>MICS (enquête par grappes à indicateurs multiples)</v>
          </cell>
        </row>
        <row r="5">
          <cell r="E5" t="str">
            <v>RBM (faire régresser le paludisme)</v>
          </cell>
        </row>
        <row r="6">
          <cell r="E6" t="str">
            <v>Ministère de la santé (HIS* ou HMIS* ordinaires)
*HIS = Systèmes d’information sanitaire
HMIS = Systèmes d’information pour la gestion de la santé</v>
          </cell>
        </row>
        <row r="7">
          <cell r="E7" t="str">
            <v>autre enquête, préciser</v>
          </cell>
        </row>
        <row r="8">
          <cell r="E8" t="str">
            <v>Systèmes d’enregistrement d’état civil</v>
          </cell>
        </row>
        <row r="9">
          <cell r="E9" t="str">
            <v>Questionnaire</v>
          </cell>
        </row>
        <row r="10">
          <cell r="E10" t="str">
            <v>enquête du principal informateur</v>
          </cell>
        </row>
        <row r="11">
          <cell r="E11" t="str">
            <v>Rapports : documents de formation</v>
          </cell>
        </row>
        <row r="12">
          <cell r="E12" t="str">
            <v>Rapports : documents de certification</v>
          </cell>
        </row>
        <row r="13">
          <cell r="E13" t="str">
            <v xml:space="preserve">Rapports : Dossiers des patients </v>
          </cell>
        </row>
        <row r="14">
          <cell r="E14" t="str">
            <v xml:space="preserve">Rapports : surveillance </v>
          </cell>
        </row>
        <row r="15">
          <cell r="E15" t="str">
            <v>Rapports : Préciser</v>
          </cell>
        </row>
      </sheetData>
      <sheetData sheetId="1" refreshError="1"/>
      <sheetData sheetId="2">
        <row r="2">
          <cell r="E2" t="str">
            <v>DHS (enquête démographique et sanitaire)</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row r="65">
          <cell r="F65" t="str">
            <v>BCG</v>
          </cell>
        </row>
      </sheetData>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heet1"/>
      <sheetName val="Summary by Intervention"/>
      <sheetName val="CatInt"/>
      <sheetName val="Summary by Cost Input"/>
      <sheetName val="Cost Inputs"/>
      <sheetName val="Concept Note Module Budget"/>
      <sheetName val="Rank unique Mod-Int-PR"/>
      <sheetName val="Free sheet-enter what you need"/>
      <sheetName val="BUDGET_PID_2016"/>
      <sheetName val="AID_4DS 2017_REVUE FM"/>
      <sheetName val="Synthèse _AID _2016-2017REV LFA"/>
      <sheetName val="Free pivot table"/>
      <sheetName val="Country"/>
      <sheetName val="Recipient"/>
      <sheetName val="Assumptions"/>
      <sheetName val="CatCmp"/>
      <sheetName val="CatModules"/>
      <sheetName val="ModInCmp"/>
      <sheetName val="Budget Lines"/>
      <sheetName val="ActivityConcat"/>
      <sheetName val="CostGro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D2">
            <v>1</v>
          </cell>
        </row>
        <row r="3">
          <cell r="D3">
            <v>2</v>
          </cell>
        </row>
        <row r="4">
          <cell r="D4">
            <v>3</v>
          </cell>
        </row>
        <row r="5">
          <cell r="D5">
            <v>4</v>
          </cell>
        </row>
        <row r="6">
          <cell r="D6">
            <v>5</v>
          </cell>
        </row>
        <row r="7">
          <cell r="D7">
            <v>6</v>
          </cell>
        </row>
        <row r="8">
          <cell r="D8">
            <v>7</v>
          </cell>
        </row>
        <row r="9">
          <cell r="D9">
            <v>8</v>
          </cell>
        </row>
        <row r="10">
          <cell r="D10">
            <v>9</v>
          </cell>
        </row>
        <row r="11">
          <cell r="D11">
            <v>10</v>
          </cell>
        </row>
        <row r="12">
          <cell r="D12">
            <v>11</v>
          </cell>
        </row>
        <row r="13">
          <cell r="D13">
            <v>12</v>
          </cell>
        </row>
        <row r="14">
          <cell r="D14">
            <v>13</v>
          </cell>
        </row>
        <row r="15">
          <cell r="D15">
            <v>14</v>
          </cell>
        </row>
        <row r="16">
          <cell r="D16">
            <v>15</v>
          </cell>
        </row>
        <row r="17">
          <cell r="D17">
            <v>16</v>
          </cell>
        </row>
        <row r="18">
          <cell r="D18">
            <v>17</v>
          </cell>
        </row>
        <row r="19">
          <cell r="D19">
            <v>18</v>
          </cell>
        </row>
        <row r="20">
          <cell r="D20">
            <v>19</v>
          </cell>
        </row>
        <row r="21">
          <cell r="D21">
            <v>20</v>
          </cell>
        </row>
        <row r="22">
          <cell r="D22">
            <v>21</v>
          </cell>
        </row>
        <row r="23">
          <cell r="D23">
            <v>22</v>
          </cell>
        </row>
        <row r="24">
          <cell r="D24">
            <v>23</v>
          </cell>
        </row>
        <row r="25">
          <cell r="D25">
            <v>24</v>
          </cell>
        </row>
        <row r="26">
          <cell r="D26">
            <v>25</v>
          </cell>
        </row>
        <row r="27">
          <cell r="D27">
            <v>26</v>
          </cell>
        </row>
        <row r="28">
          <cell r="D28">
            <v>27</v>
          </cell>
        </row>
        <row r="29">
          <cell r="D29">
            <v>28</v>
          </cell>
        </row>
        <row r="30">
          <cell r="D30">
            <v>29</v>
          </cell>
        </row>
        <row r="31">
          <cell r="D31">
            <v>30</v>
          </cell>
        </row>
        <row r="32">
          <cell r="D32">
            <v>31</v>
          </cell>
        </row>
        <row r="33">
          <cell r="D33">
            <v>32</v>
          </cell>
        </row>
        <row r="34">
          <cell r="D34">
            <v>33</v>
          </cell>
        </row>
        <row r="35">
          <cell r="D35">
            <v>34</v>
          </cell>
        </row>
        <row r="36">
          <cell r="D36">
            <v>35</v>
          </cell>
        </row>
        <row r="37">
          <cell r="D37">
            <v>36</v>
          </cell>
        </row>
        <row r="38">
          <cell r="D38">
            <v>37</v>
          </cell>
        </row>
        <row r="39">
          <cell r="D39">
            <v>38</v>
          </cell>
        </row>
        <row r="40">
          <cell r="D40">
            <v>39</v>
          </cell>
        </row>
        <row r="41">
          <cell r="D41">
            <v>40</v>
          </cell>
        </row>
        <row r="42">
          <cell r="D42">
            <v>41</v>
          </cell>
        </row>
        <row r="43">
          <cell r="D43">
            <v>42</v>
          </cell>
        </row>
        <row r="44">
          <cell r="D44">
            <v>43</v>
          </cell>
        </row>
        <row r="45">
          <cell r="D45">
            <v>44</v>
          </cell>
        </row>
        <row r="46">
          <cell r="D46">
            <v>45</v>
          </cell>
        </row>
        <row r="47">
          <cell r="D47">
            <v>46</v>
          </cell>
        </row>
        <row r="48">
          <cell r="D48">
            <v>47</v>
          </cell>
        </row>
        <row r="49">
          <cell r="D49">
            <v>48</v>
          </cell>
        </row>
        <row r="50">
          <cell r="D50">
            <v>49</v>
          </cell>
        </row>
        <row r="51">
          <cell r="D51">
            <v>50</v>
          </cell>
        </row>
        <row r="52">
          <cell r="D52">
            <v>51</v>
          </cell>
        </row>
        <row r="53">
          <cell r="D53">
            <v>52</v>
          </cell>
        </row>
        <row r="54">
          <cell r="D54">
            <v>53</v>
          </cell>
        </row>
        <row r="55">
          <cell r="D55">
            <v>54</v>
          </cell>
        </row>
        <row r="56">
          <cell r="D56">
            <v>55</v>
          </cell>
        </row>
        <row r="57">
          <cell r="D57">
            <v>56</v>
          </cell>
        </row>
        <row r="58">
          <cell r="D58">
            <v>57</v>
          </cell>
        </row>
        <row r="59">
          <cell r="D59">
            <v>58</v>
          </cell>
        </row>
        <row r="60">
          <cell r="D60">
            <v>59</v>
          </cell>
        </row>
        <row r="61">
          <cell r="D61">
            <v>60</v>
          </cell>
        </row>
        <row r="62">
          <cell r="D62">
            <v>61</v>
          </cell>
        </row>
        <row r="63">
          <cell r="D63">
            <v>62</v>
          </cell>
        </row>
        <row r="64">
          <cell r="D64">
            <v>63</v>
          </cell>
        </row>
        <row r="65">
          <cell r="D65">
            <v>64</v>
          </cell>
        </row>
        <row r="66">
          <cell r="D66">
            <v>65</v>
          </cell>
        </row>
        <row r="67">
          <cell r="D67">
            <v>66</v>
          </cell>
        </row>
        <row r="68">
          <cell r="D68">
            <v>67</v>
          </cell>
        </row>
        <row r="69">
          <cell r="D69">
            <v>68</v>
          </cell>
        </row>
        <row r="70">
          <cell r="D70">
            <v>69</v>
          </cell>
        </row>
        <row r="71">
          <cell r="D71">
            <v>70</v>
          </cell>
        </row>
        <row r="72">
          <cell r="D72">
            <v>71</v>
          </cell>
        </row>
        <row r="73">
          <cell r="D73">
            <v>72</v>
          </cell>
        </row>
        <row r="74">
          <cell r="D74">
            <v>73</v>
          </cell>
        </row>
        <row r="75">
          <cell r="D75">
            <v>74</v>
          </cell>
        </row>
        <row r="76">
          <cell r="D76">
            <v>75</v>
          </cell>
        </row>
        <row r="77">
          <cell r="D77">
            <v>76</v>
          </cell>
        </row>
        <row r="78">
          <cell r="D78">
            <v>77</v>
          </cell>
        </row>
        <row r="79">
          <cell r="D79">
            <v>78</v>
          </cell>
        </row>
        <row r="80">
          <cell r="D80">
            <v>79</v>
          </cell>
        </row>
        <row r="81">
          <cell r="D81">
            <v>80</v>
          </cell>
        </row>
        <row r="82">
          <cell r="D82">
            <v>81</v>
          </cell>
        </row>
        <row r="83">
          <cell r="D83">
            <v>82</v>
          </cell>
        </row>
        <row r="84">
          <cell r="D84">
            <v>83</v>
          </cell>
        </row>
        <row r="85">
          <cell r="D85">
            <v>84</v>
          </cell>
        </row>
        <row r="86">
          <cell r="D86">
            <v>85</v>
          </cell>
        </row>
        <row r="87">
          <cell r="D87">
            <v>86</v>
          </cell>
        </row>
        <row r="88">
          <cell r="D88">
            <v>87</v>
          </cell>
        </row>
        <row r="89">
          <cell r="D89">
            <v>88</v>
          </cell>
        </row>
        <row r="90">
          <cell r="D90">
            <v>89</v>
          </cell>
        </row>
        <row r="91">
          <cell r="D91">
            <v>90</v>
          </cell>
        </row>
        <row r="92">
          <cell r="D92">
            <v>91</v>
          </cell>
        </row>
        <row r="93">
          <cell r="D93">
            <v>92</v>
          </cell>
        </row>
        <row r="94">
          <cell r="D94">
            <v>93</v>
          </cell>
        </row>
        <row r="95">
          <cell r="D95">
            <v>94</v>
          </cell>
        </row>
        <row r="96">
          <cell r="D96">
            <v>95</v>
          </cell>
        </row>
        <row r="97">
          <cell r="D97">
            <v>96</v>
          </cell>
        </row>
        <row r="98">
          <cell r="D98">
            <v>97</v>
          </cell>
        </row>
        <row r="99">
          <cell r="D99">
            <v>98</v>
          </cell>
        </row>
        <row r="100">
          <cell r="D100">
            <v>99</v>
          </cell>
        </row>
        <row r="101">
          <cell r="D101">
            <v>100</v>
          </cell>
        </row>
        <row r="102">
          <cell r="D102">
            <v>101</v>
          </cell>
        </row>
        <row r="103">
          <cell r="D103">
            <v>102</v>
          </cell>
        </row>
        <row r="104">
          <cell r="D104">
            <v>103</v>
          </cell>
        </row>
        <row r="105">
          <cell r="D105">
            <v>104</v>
          </cell>
        </row>
        <row r="106">
          <cell r="D106">
            <v>105</v>
          </cell>
        </row>
        <row r="107">
          <cell r="D107">
            <v>106</v>
          </cell>
        </row>
        <row r="108">
          <cell r="D108">
            <v>107</v>
          </cell>
        </row>
        <row r="109">
          <cell r="D109">
            <v>108</v>
          </cell>
        </row>
        <row r="110">
          <cell r="D110">
            <v>109</v>
          </cell>
        </row>
        <row r="111">
          <cell r="D111">
            <v>110</v>
          </cell>
        </row>
        <row r="112">
          <cell r="D112">
            <v>111</v>
          </cell>
        </row>
        <row r="113">
          <cell r="D113">
            <v>112</v>
          </cell>
        </row>
        <row r="114">
          <cell r="D114">
            <v>113</v>
          </cell>
        </row>
        <row r="115">
          <cell r="D115">
            <v>114</v>
          </cell>
        </row>
        <row r="116">
          <cell r="D116">
            <v>115</v>
          </cell>
        </row>
        <row r="117">
          <cell r="D117">
            <v>116</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126</v>
          </cell>
        </row>
        <row r="128">
          <cell r="D128">
            <v>127</v>
          </cell>
        </row>
        <row r="129">
          <cell r="D129">
            <v>128</v>
          </cell>
        </row>
        <row r="130">
          <cell r="D130">
            <v>129</v>
          </cell>
        </row>
        <row r="131">
          <cell r="D131">
            <v>130</v>
          </cell>
        </row>
        <row r="132">
          <cell r="D132">
            <v>131</v>
          </cell>
        </row>
        <row r="133">
          <cell r="D133">
            <v>132</v>
          </cell>
        </row>
        <row r="134">
          <cell r="D134">
            <v>133</v>
          </cell>
        </row>
        <row r="135">
          <cell r="D135">
            <v>134</v>
          </cell>
        </row>
        <row r="136">
          <cell r="D136">
            <v>135</v>
          </cell>
        </row>
        <row r="137">
          <cell r="D137">
            <v>136</v>
          </cell>
        </row>
        <row r="138">
          <cell r="D138">
            <v>137</v>
          </cell>
        </row>
        <row r="139">
          <cell r="D139">
            <v>138</v>
          </cell>
        </row>
        <row r="140">
          <cell r="D140">
            <v>139</v>
          </cell>
        </row>
        <row r="141">
          <cell r="D141">
            <v>140</v>
          </cell>
        </row>
        <row r="142">
          <cell r="D142">
            <v>141</v>
          </cell>
        </row>
        <row r="143">
          <cell r="D143">
            <v>142</v>
          </cell>
        </row>
        <row r="144">
          <cell r="D144">
            <v>143</v>
          </cell>
        </row>
        <row r="145">
          <cell r="D145">
            <v>144</v>
          </cell>
        </row>
        <row r="146">
          <cell r="D146">
            <v>145</v>
          </cell>
        </row>
        <row r="147">
          <cell r="D147">
            <v>146</v>
          </cell>
        </row>
        <row r="148">
          <cell r="D148">
            <v>147</v>
          </cell>
        </row>
        <row r="149">
          <cell r="D149">
            <v>148</v>
          </cell>
        </row>
        <row r="150">
          <cell r="D150">
            <v>149</v>
          </cell>
        </row>
        <row r="151">
          <cell r="D151">
            <v>150</v>
          </cell>
        </row>
        <row r="152">
          <cell r="D152">
            <v>151</v>
          </cell>
        </row>
        <row r="153">
          <cell r="D153">
            <v>152</v>
          </cell>
        </row>
        <row r="154">
          <cell r="D154">
            <v>153</v>
          </cell>
        </row>
        <row r="155">
          <cell r="D155">
            <v>154</v>
          </cell>
        </row>
        <row r="156">
          <cell r="D156">
            <v>155</v>
          </cell>
        </row>
        <row r="157">
          <cell r="D157">
            <v>156</v>
          </cell>
        </row>
        <row r="158">
          <cell r="D158">
            <v>157</v>
          </cell>
        </row>
        <row r="159">
          <cell r="D159">
            <v>158</v>
          </cell>
        </row>
        <row r="160">
          <cell r="D160">
            <v>159</v>
          </cell>
        </row>
        <row r="161">
          <cell r="D161">
            <v>160</v>
          </cell>
        </row>
        <row r="162">
          <cell r="D162">
            <v>161</v>
          </cell>
        </row>
        <row r="163">
          <cell r="D163">
            <v>162</v>
          </cell>
        </row>
        <row r="164">
          <cell r="D164">
            <v>163</v>
          </cell>
        </row>
        <row r="165">
          <cell r="D165">
            <v>164</v>
          </cell>
        </row>
        <row r="166">
          <cell r="D166">
            <v>165</v>
          </cell>
        </row>
        <row r="167">
          <cell r="D167">
            <v>166</v>
          </cell>
        </row>
        <row r="168">
          <cell r="D168">
            <v>167</v>
          </cell>
        </row>
        <row r="169">
          <cell r="D169">
            <v>168</v>
          </cell>
        </row>
        <row r="170">
          <cell r="D170">
            <v>169</v>
          </cell>
        </row>
        <row r="171">
          <cell r="D171">
            <v>170</v>
          </cell>
        </row>
        <row r="172">
          <cell r="D172">
            <v>171</v>
          </cell>
        </row>
        <row r="173">
          <cell r="D173">
            <v>172</v>
          </cell>
        </row>
        <row r="174">
          <cell r="D174">
            <v>173</v>
          </cell>
        </row>
        <row r="175">
          <cell r="D175">
            <v>174</v>
          </cell>
        </row>
        <row r="176">
          <cell r="D176">
            <v>175</v>
          </cell>
        </row>
        <row r="177">
          <cell r="D177">
            <v>176</v>
          </cell>
        </row>
        <row r="178">
          <cell r="D178">
            <v>177</v>
          </cell>
        </row>
        <row r="179">
          <cell r="D179">
            <v>178</v>
          </cell>
        </row>
        <row r="180">
          <cell r="D180">
            <v>179</v>
          </cell>
        </row>
        <row r="181">
          <cell r="D181">
            <v>180</v>
          </cell>
        </row>
        <row r="182">
          <cell r="D182">
            <v>181</v>
          </cell>
        </row>
        <row r="183">
          <cell r="D183">
            <v>182</v>
          </cell>
        </row>
        <row r="184">
          <cell r="D184">
            <v>183</v>
          </cell>
        </row>
        <row r="185">
          <cell r="D185">
            <v>184</v>
          </cell>
        </row>
        <row r="186">
          <cell r="D186">
            <v>185</v>
          </cell>
        </row>
        <row r="187">
          <cell r="D187">
            <v>186</v>
          </cell>
        </row>
        <row r="188">
          <cell r="D188">
            <v>187</v>
          </cell>
        </row>
        <row r="189">
          <cell r="D189">
            <v>188</v>
          </cell>
        </row>
        <row r="190">
          <cell r="D190">
            <v>189</v>
          </cell>
        </row>
        <row r="191">
          <cell r="D191">
            <v>190</v>
          </cell>
        </row>
        <row r="192">
          <cell r="D192">
            <v>191</v>
          </cell>
        </row>
        <row r="193">
          <cell r="D193">
            <v>192</v>
          </cell>
        </row>
        <row r="194">
          <cell r="D194">
            <v>193</v>
          </cell>
        </row>
        <row r="195">
          <cell r="D195">
            <v>194</v>
          </cell>
        </row>
        <row r="196">
          <cell r="D196">
            <v>195</v>
          </cell>
        </row>
        <row r="197">
          <cell r="D197">
            <v>196</v>
          </cell>
        </row>
        <row r="198">
          <cell r="D198">
            <v>197</v>
          </cell>
        </row>
        <row r="199">
          <cell r="D199">
            <v>198</v>
          </cell>
        </row>
        <row r="200">
          <cell r="D200">
            <v>199</v>
          </cell>
        </row>
        <row r="201">
          <cell r="D201">
            <v>200</v>
          </cell>
        </row>
        <row r="202">
          <cell r="D202">
            <v>201</v>
          </cell>
        </row>
        <row r="203">
          <cell r="D203">
            <v>202</v>
          </cell>
        </row>
        <row r="204">
          <cell r="D204">
            <v>203</v>
          </cell>
        </row>
        <row r="205">
          <cell r="D205">
            <v>204</v>
          </cell>
        </row>
        <row r="206">
          <cell r="D206">
            <v>205</v>
          </cell>
        </row>
        <row r="207">
          <cell r="D207">
            <v>206</v>
          </cell>
        </row>
        <row r="208">
          <cell r="D208">
            <v>207</v>
          </cell>
        </row>
        <row r="209">
          <cell r="D209">
            <v>208</v>
          </cell>
        </row>
        <row r="210">
          <cell r="D210">
            <v>209</v>
          </cell>
        </row>
        <row r="211">
          <cell r="D211">
            <v>210</v>
          </cell>
        </row>
        <row r="212">
          <cell r="D212">
            <v>211</v>
          </cell>
        </row>
        <row r="213">
          <cell r="D213">
            <v>212</v>
          </cell>
        </row>
        <row r="214">
          <cell r="D214">
            <v>213</v>
          </cell>
        </row>
        <row r="215">
          <cell r="D215">
            <v>214</v>
          </cell>
        </row>
        <row r="216">
          <cell r="D216">
            <v>215</v>
          </cell>
        </row>
        <row r="217">
          <cell r="D217">
            <v>216</v>
          </cell>
        </row>
        <row r="218">
          <cell r="D218">
            <v>217</v>
          </cell>
        </row>
        <row r="219">
          <cell r="D219">
            <v>218</v>
          </cell>
        </row>
        <row r="220">
          <cell r="D220">
            <v>219</v>
          </cell>
        </row>
        <row r="221">
          <cell r="D221">
            <v>220</v>
          </cell>
        </row>
        <row r="222">
          <cell r="D222">
            <v>221</v>
          </cell>
        </row>
        <row r="223">
          <cell r="D223">
            <v>222</v>
          </cell>
        </row>
        <row r="224">
          <cell r="D224">
            <v>223</v>
          </cell>
        </row>
        <row r="225">
          <cell r="D225">
            <v>224</v>
          </cell>
        </row>
        <row r="226">
          <cell r="D226">
            <v>225</v>
          </cell>
        </row>
        <row r="227">
          <cell r="D227">
            <v>226</v>
          </cell>
        </row>
        <row r="228">
          <cell r="D228">
            <v>227</v>
          </cell>
        </row>
        <row r="229">
          <cell r="D229">
            <v>228</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sheetData>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égories budgétaires"/>
      <sheetName val="Coûts unitaire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égories budgétaires"/>
      <sheetName val="Coûts unitaires"/>
      <sheetName val="Definitions"/>
      <sheetName val="Instructions générales"/>
      <sheetName val="Feuille de titre"/>
      <sheetName val="Hypothèses générales"/>
      <sheetName val="Plan d'action"/>
      <sheetName val="Hypothèses détaillées"/>
      <sheetName val="Budget détaillé - Années 3,4,5 "/>
      <sheetName val="Résumé budget"/>
      <sheetName val="Budget détaillé - LOGISTIQUES"/>
      <sheetName val="Cost to be subsidized by IFRC"/>
      <sheetName val="Budget détaillé - AUTRES"/>
      <sheetName val="Budget détaillé - Année 1"/>
      <sheetName val=" Budget détaillé - Année 2"/>
      <sheetName val="Couts GAS (incl Achat MILDA)"/>
      <sheetName val="Annexe - Cout totaux GAS"/>
      <sheetName val="Annexe - Service Providers"/>
      <sheetName val="Salaires SLP"/>
      <sheetName val="Salaires FICR delegués"/>
      <sheetName val="Salaires FICR staff local "/>
      <sheetName val="Start up Budget"/>
      <sheetName val="Start up Budget IFRC"/>
    </sheetNames>
    <sheetDataSet>
      <sheetData sheetId="0">
        <row r="4">
          <cell r="B4" t="str">
            <v>Ressources humaines</v>
          </cell>
        </row>
        <row r="5">
          <cell r="B5" t="str">
            <v>Assistance technique et de Gestion</v>
          </cell>
        </row>
        <row r="6">
          <cell r="B6" t="str">
            <v>Formation</v>
          </cell>
        </row>
        <row r="7">
          <cell r="B7" t="str">
            <v>Produits et équipements médicaux</v>
          </cell>
        </row>
        <row r="8">
          <cell r="B8" t="str">
            <v>Produits pharmaceutiques</v>
          </cell>
        </row>
        <row r="9">
          <cell r="B9" t="str">
            <v>Coûts de gestion des achats et des stocks</v>
          </cell>
        </row>
        <row r="10">
          <cell r="B10" t="str">
            <v>Infrastructure et autres équipements</v>
          </cell>
        </row>
        <row r="11">
          <cell r="B11" t="str">
            <v>Matériel de communication</v>
          </cell>
        </row>
        <row r="12">
          <cell r="B12" t="str">
            <v>Suivi et évaluation</v>
          </cell>
        </row>
        <row r="13">
          <cell r="B13" t="str">
            <v>Soutien humain aux patients</v>
          </cell>
        </row>
        <row r="14">
          <cell r="B14" t="str">
            <v>Planification et administration</v>
          </cell>
        </row>
        <row r="15">
          <cell r="B15" t="str">
            <v>Frais fixes</v>
          </cell>
        </row>
      </sheetData>
      <sheetData sheetId="1">
        <row r="2">
          <cell r="B2" t="str">
            <v xml:space="preserve">Consultant national </v>
          </cell>
          <cell r="C2" t="str">
            <v>unité</v>
          </cell>
          <cell r="D2">
            <v>1500000</v>
          </cell>
          <cell r="E2">
            <v>2286.7352585611557</v>
          </cell>
        </row>
        <row r="3">
          <cell r="B3" t="str">
            <v>Consultant international</v>
          </cell>
          <cell r="C3" t="str">
            <v>par jour</v>
          </cell>
          <cell r="D3">
            <v>278781.72499999998</v>
          </cell>
          <cell r="E3">
            <v>424.99999999999994</v>
          </cell>
        </row>
        <row r="4">
          <cell r="B4" t="str">
            <v>Consultant technique Paludisme FICR</v>
          </cell>
          <cell r="C4" t="str">
            <v>jour</v>
          </cell>
          <cell r="D4">
            <v>179500</v>
          </cell>
          <cell r="E4">
            <v>273.64598594115165</v>
          </cell>
        </row>
        <row r="5">
          <cell r="B5" t="str">
            <v xml:space="preserve">Consultant Coordination FICR </v>
          </cell>
          <cell r="C5" t="str">
            <v>jour</v>
          </cell>
          <cell r="D5">
            <v>179500</v>
          </cell>
          <cell r="E5">
            <v>273.64598594115165</v>
          </cell>
        </row>
        <row r="6">
          <cell r="B6" t="str">
            <v>Consultant légal FICR</v>
          </cell>
          <cell r="C6" t="str">
            <v>jour</v>
          </cell>
          <cell r="D6">
            <v>376952</v>
          </cell>
          <cell r="E6">
            <v>574.65961945676315</v>
          </cell>
        </row>
        <row r="7">
          <cell r="B7" t="str">
            <v>Consultant logistique FICR</v>
          </cell>
          <cell r="C7" t="str">
            <v>jour</v>
          </cell>
          <cell r="D7">
            <v>376952</v>
          </cell>
          <cell r="E7">
            <v>574.65961945676315</v>
          </cell>
        </row>
        <row r="8">
          <cell r="B8" t="str">
            <v xml:space="preserve">Consultant Chef  département logistique </v>
          </cell>
          <cell r="C8" t="str">
            <v>jour</v>
          </cell>
          <cell r="D8">
            <v>663435</v>
          </cell>
          <cell r="E8">
            <v>1011.4001375090136</v>
          </cell>
        </row>
        <row r="9">
          <cell r="B9" t="str">
            <v>Consultant administration logistique</v>
          </cell>
          <cell r="C9" t="str">
            <v>jour</v>
          </cell>
          <cell r="D9">
            <v>348949</v>
          </cell>
          <cell r="E9">
            <v>531.9693211597712</v>
          </cell>
        </row>
        <row r="10">
          <cell r="B10" t="str">
            <v>Consultant pharmasist</v>
          </cell>
          <cell r="C10" t="str">
            <v>jour</v>
          </cell>
          <cell r="D10">
            <v>461497</v>
          </cell>
          <cell r="E10">
            <v>703.54764108013183</v>
          </cell>
        </row>
        <row r="11">
          <cell r="B11" t="str">
            <v>Consultant technique logistique</v>
          </cell>
          <cell r="C11" t="str">
            <v>jour</v>
          </cell>
          <cell r="D11">
            <v>566569</v>
          </cell>
          <cell r="E11">
            <v>863.72887247182359</v>
          </cell>
        </row>
        <row r="12">
          <cell r="B12" t="str">
            <v>Consultant flotte logistique</v>
          </cell>
          <cell r="C12" t="str">
            <v>jour</v>
          </cell>
          <cell r="D12">
            <v>588583</v>
          </cell>
          <cell r="E12">
            <v>897.28899912646716</v>
          </cell>
        </row>
        <row r="13">
          <cell r="B13" t="str">
            <v>Consultant ressource humain</v>
          </cell>
          <cell r="C13" t="str">
            <v>jour</v>
          </cell>
          <cell r="D13">
            <v>215401</v>
          </cell>
          <cell r="E13">
            <v>328.37670761955434</v>
          </cell>
        </row>
        <row r="14">
          <cell r="B14" t="str">
            <v>Billet d´avion international</v>
          </cell>
          <cell r="C14" t="str">
            <v>unité</v>
          </cell>
          <cell r="D14">
            <v>1050000</v>
          </cell>
          <cell r="E14">
            <v>1600.714680992809</v>
          </cell>
        </row>
        <row r="15">
          <cell r="B15" t="str">
            <v>Carburant diesel</v>
          </cell>
          <cell r="C15" t="str">
            <v>litre</v>
          </cell>
          <cell r="D15">
            <v>870</v>
          </cell>
          <cell r="E15">
            <v>1.3263064499654702</v>
          </cell>
        </row>
        <row r="16">
          <cell r="B16" t="str">
            <v>Carburant essence</v>
          </cell>
          <cell r="C16" t="str">
            <v>litre</v>
          </cell>
          <cell r="D16">
            <v>880</v>
          </cell>
          <cell r="E16">
            <v>1.3415513516892112</v>
          </cell>
        </row>
        <row r="17">
          <cell r="B17" t="str">
            <v>Contrat de consultance évaluation externe</v>
          </cell>
          <cell r="C17" t="str">
            <v>Contrat</v>
          </cell>
          <cell r="D17">
            <v>7500000</v>
          </cell>
          <cell r="E17">
            <v>11433.676292805778</v>
          </cell>
        </row>
        <row r="18">
          <cell r="B18" t="str">
            <v>Hébergement Bangui</v>
          </cell>
          <cell r="C18" t="str">
            <v>nuit</v>
          </cell>
          <cell r="D18">
            <v>175000</v>
          </cell>
          <cell r="E18">
            <v>266.78578016546817</v>
          </cell>
        </row>
        <row r="19">
          <cell r="B19" t="str">
            <v>Hébergement Consultants nationaux sur le terrain</v>
          </cell>
          <cell r="C19" t="str">
            <v>Personne/ nuitée</v>
          </cell>
          <cell r="D19">
            <v>25000</v>
          </cell>
          <cell r="E19">
            <v>38.112254309352593</v>
          </cell>
        </row>
        <row r="20">
          <cell r="B20" t="str">
            <v xml:space="preserve">Honoraire Consultant local </v>
          </cell>
          <cell r="C20" t="str">
            <v>Personne/jour</v>
          </cell>
          <cell r="D20">
            <v>50000</v>
          </cell>
          <cell r="E20">
            <v>76.224508618705187</v>
          </cell>
        </row>
        <row r="21">
          <cell r="B21" t="str">
            <v>Honoraires consultant international</v>
          </cell>
          <cell r="C21" t="str">
            <v>Personne/jour</v>
          </cell>
          <cell r="D21">
            <v>500000</v>
          </cell>
          <cell r="E21">
            <v>762.24508618705192</v>
          </cell>
        </row>
        <row r="22">
          <cell r="B22" t="str">
            <v>Location véhicule terrain avec chauffeur</v>
          </cell>
          <cell r="C22" t="str">
            <v>jour</v>
          </cell>
          <cell r="D22">
            <v>70000</v>
          </cell>
          <cell r="E22">
            <v>106.71431206618726</v>
          </cell>
        </row>
        <row r="23">
          <cell r="B23" t="str">
            <v xml:space="preserve">Transport local consultant </v>
          </cell>
          <cell r="C23" t="str">
            <v>jour</v>
          </cell>
          <cell r="D23">
            <v>5000</v>
          </cell>
          <cell r="E23">
            <v>7.6224508618705187</v>
          </cell>
        </row>
        <row r="24">
          <cell r="B24" t="str">
            <v xml:space="preserve">Pr diem  suivit national </v>
          </cell>
          <cell r="C24" t="str">
            <v>Personne /jour</v>
          </cell>
          <cell r="D24">
            <v>15000</v>
          </cell>
          <cell r="E24">
            <v>22.867352585611556</v>
          </cell>
        </row>
        <row r="25">
          <cell r="B25" t="str">
            <v>Pr diem suivit préfectoral</v>
          </cell>
          <cell r="C25" t="str">
            <v>Personne/jour</v>
          </cell>
          <cell r="D25">
            <v>10000</v>
          </cell>
          <cell r="E25">
            <v>15.244901723741037</v>
          </cell>
        </row>
        <row r="26">
          <cell r="B26" t="str">
            <v xml:space="preserve">Carte de communication </v>
          </cell>
          <cell r="C26" t="str">
            <v>carte</v>
          </cell>
          <cell r="D26">
            <v>5000</v>
          </cell>
          <cell r="E26">
            <v>7.6224508618705187</v>
          </cell>
        </row>
        <row r="27">
          <cell r="B27" t="str">
            <v>Location salle Bangui</v>
          </cell>
          <cell r="C27" t="str">
            <v>jour</v>
          </cell>
          <cell r="D27">
            <v>50000</v>
          </cell>
          <cell r="E27">
            <v>76.224508618705187</v>
          </cell>
        </row>
        <row r="28">
          <cell r="B28" t="str">
            <v>Pause café</v>
          </cell>
          <cell r="C28" t="str">
            <v>matin/soir</v>
          </cell>
          <cell r="D28">
            <v>1500</v>
          </cell>
          <cell r="E28">
            <v>2.2867352585611558</v>
          </cell>
        </row>
        <row r="29">
          <cell r="B29" t="str">
            <v xml:space="preserve">Déjeuner </v>
          </cell>
          <cell r="C29" t="str">
            <v>personne</v>
          </cell>
          <cell r="D29">
            <v>4000</v>
          </cell>
          <cell r="E29">
            <v>6.0979606894964151</v>
          </cell>
        </row>
        <row r="30">
          <cell r="B30" t="str">
            <v>Fourniture bureau</v>
          </cell>
          <cell r="C30" t="str">
            <v>personne</v>
          </cell>
          <cell r="D30">
            <v>3600</v>
          </cell>
          <cell r="E30">
            <v>5.4881646205467733</v>
          </cell>
        </row>
        <row r="31">
          <cell r="B31" t="str">
            <v>Reprographie</v>
          </cell>
          <cell r="C31" t="str">
            <v>page</v>
          </cell>
          <cell r="D31">
            <v>25</v>
          </cell>
          <cell r="E31">
            <v>3.8112254309352597E-2</v>
          </cell>
        </row>
        <row r="32">
          <cell r="B32" t="str">
            <v>Matériel didactique</v>
          </cell>
          <cell r="C32" t="str">
            <v>unité</v>
          </cell>
          <cell r="D32">
            <v>25000</v>
          </cell>
          <cell r="E32">
            <v>38.112254309352593</v>
          </cell>
        </row>
        <row r="33">
          <cell r="B33" t="str">
            <v>Assurance des stock 0.175% du coût</v>
          </cell>
          <cell r="C33" t="str">
            <v>Assurance des stocks (médicaments)</v>
          </cell>
          <cell r="D33">
            <v>1.75E-3</v>
          </cell>
          <cell r="E33">
            <v>2.6678578016546815E-6</v>
          </cell>
        </row>
        <row r="34">
          <cell r="B34" t="str">
            <v>GLS logistique service 4,5% achat véhicules SLP</v>
          </cell>
          <cell r="C34" t="str">
            <v>unité</v>
          </cell>
          <cell r="D34">
            <v>1868789</v>
          </cell>
          <cell r="E34">
            <v>2848.9504647408289</v>
          </cell>
        </row>
        <row r="35">
          <cell r="B35" t="str">
            <v>GLS logistique service 4,5% sur l´achat des vehicules  PR</v>
          </cell>
          <cell r="C35" t="str">
            <v>unité</v>
          </cell>
          <cell r="D35">
            <v>5068068</v>
          </cell>
          <cell r="E35">
            <v>7726.2198589236796</v>
          </cell>
        </row>
        <row r="36">
          <cell r="B36" t="str">
            <v>GLS logistique service 4.5% sur l´achat MILDA</v>
          </cell>
          <cell r="C36" t="str">
            <v>unité</v>
          </cell>
          <cell r="D36">
            <v>68.48</v>
          </cell>
          <cell r="E36">
            <v>0.10439708700417863</v>
          </cell>
        </row>
        <row r="37">
          <cell r="B37" t="str">
            <v>GLS logistique service 4.5% sur Achat et transport MILDA</v>
          </cell>
          <cell r="C37" t="str">
            <v>unité</v>
          </cell>
          <cell r="D37">
            <v>79.1472608415</v>
          </cell>
          <cell r="E37">
            <v>0.12065922132319649</v>
          </cell>
        </row>
        <row r="38">
          <cell r="B38" t="str">
            <v>GLS logistique service 4.5% sur Achat Bracelets</v>
          </cell>
          <cell r="C38" t="str">
            <v>unité</v>
          </cell>
          <cell r="D38">
            <v>2.25</v>
          </cell>
          <cell r="E38">
            <v>3.4301028878417337E-3</v>
          </cell>
        </row>
        <row r="39">
          <cell r="B39" t="str">
            <v>GLS logistique service 4.5% sur transport MILDA</v>
          </cell>
          <cell r="C39" t="str">
            <v>unité</v>
          </cell>
          <cell r="D39">
            <v>11.3</v>
          </cell>
          <cell r="E39">
            <v>1.7226738947827374E-2</v>
          </cell>
        </row>
        <row r="40">
          <cell r="B40" t="str">
            <v>GLS logistique service 4.5% sur l´achat medicaments</v>
          </cell>
          <cell r="C40" t="str">
            <v>unité</v>
          </cell>
          <cell r="D40">
            <v>3783518</v>
          </cell>
          <cell r="E40">
            <v>5767.9360080005245</v>
          </cell>
        </row>
        <row r="41">
          <cell r="B41" t="str">
            <v>Assurance Transport (voir Plan GAS)</v>
          </cell>
          <cell r="C41" t="str">
            <v>lumpsum</v>
          </cell>
          <cell r="D41">
            <v>4153191.5468517463</v>
          </cell>
          <cell r="E41">
            <v>6331.4996971626897</v>
          </cell>
        </row>
        <row r="42">
          <cell r="B42" t="str">
            <v>Insurance cost storage including w.risk first 3,000,000 CHF/per month</v>
          </cell>
          <cell r="C42" t="str">
            <v>lumpsum</v>
          </cell>
          <cell r="D42">
            <v>10161956.803278692</v>
          </cell>
          <cell r="E42">
            <v>15491.803278688529</v>
          </cell>
        </row>
        <row r="43">
          <cell r="B43" t="str">
            <v>Insurance cost storage including w.risk exceedingvalue of  3,000,000 CHF/per month</v>
          </cell>
          <cell r="C43" t="str">
            <v>lumpsum</v>
          </cell>
          <cell r="D43">
            <v>27249526.427280493</v>
          </cell>
          <cell r="E43">
            <v>41541.635240237534</v>
          </cell>
        </row>
        <row r="44">
          <cell r="B44" t="str">
            <v xml:space="preserve">Transport International ACT </v>
          </cell>
          <cell r="C44" t="str">
            <v>unité</v>
          </cell>
          <cell r="D44">
            <v>25556903.293220211</v>
          </cell>
          <cell r="E44">
            <v>38961.24790682958</v>
          </cell>
        </row>
        <row r="45">
          <cell r="B45" t="str">
            <v>Transport International TDR et équipement</v>
          </cell>
          <cell r="C45" t="str">
            <v>unité</v>
          </cell>
          <cell r="D45">
            <v>17947042.247978091</v>
          </cell>
          <cell r="E45">
            <v>27360.089530225443</v>
          </cell>
        </row>
        <row r="46">
          <cell r="B46" t="str">
            <v>Entreposage medicament</v>
          </cell>
          <cell r="C46" t="str">
            <v>unité</v>
          </cell>
          <cell r="D46">
            <v>10402282</v>
          </cell>
          <cell r="E46">
            <v>15858.176679264037</v>
          </cell>
        </row>
        <row r="47">
          <cell r="B47" t="str">
            <v>Control de qualité sur medicament</v>
          </cell>
          <cell r="C47" t="str">
            <v>unité</v>
          </cell>
          <cell r="D47">
            <v>4203910</v>
          </cell>
          <cell r="E47">
            <v>6408.8194805452185</v>
          </cell>
        </row>
        <row r="48">
          <cell r="B48" t="str">
            <v>Cout Freight Maritime Container 40ft</v>
          </cell>
          <cell r="C48" t="str">
            <v>container</v>
          </cell>
          <cell r="D48">
            <v>5643198.0709999995</v>
          </cell>
          <cell r="E48">
            <v>8603</v>
          </cell>
        </row>
        <row r="49">
          <cell r="B49" t="str">
            <v>PSO Handling Free (3,75% du coûts) sur medicament</v>
          </cell>
          <cell r="C49" t="str">
            <v>unité</v>
          </cell>
          <cell r="D49">
            <v>3152932</v>
          </cell>
          <cell r="E49">
            <v>4806.6138481638282</v>
          </cell>
        </row>
        <row r="50">
          <cell r="B50" t="str">
            <v xml:space="preserve">L´achat rubb hall </v>
          </cell>
          <cell r="C50" t="str">
            <v>unité</v>
          </cell>
          <cell r="D50">
            <v>8000000</v>
          </cell>
          <cell r="E50">
            <v>12195.921378992831</v>
          </cell>
        </row>
        <row r="51">
          <cell r="B51" t="str">
            <v xml:space="preserve">Construction terrain magasinages </v>
          </cell>
          <cell r="C51" t="str">
            <v>unité</v>
          </cell>
          <cell r="D51">
            <v>2000000</v>
          </cell>
          <cell r="E51">
            <v>3048.9803447482077</v>
          </cell>
        </row>
        <row r="52">
          <cell r="B52" t="str">
            <v>Construction Toitures pour container à l'entrepot Central</v>
          </cell>
          <cell r="C52" t="str">
            <v>unité</v>
          </cell>
          <cell r="D52">
            <v>60000</v>
          </cell>
          <cell r="E52">
            <v>91.469410342446224</v>
          </cell>
        </row>
        <row r="53">
          <cell r="B53" t="str">
            <v xml:space="preserve">Sécurité rubb hall </v>
          </cell>
          <cell r="C53" t="str">
            <v>mois</v>
          </cell>
          <cell r="D53">
            <v>200000</v>
          </cell>
          <cell r="E53">
            <v>304.89803447482075</v>
          </cell>
        </row>
        <row r="54">
          <cell r="B54" t="str">
            <v>Sécurité Magasin Central Aéroport</v>
          </cell>
          <cell r="C54" t="str">
            <v>mois</v>
          </cell>
          <cell r="D54">
            <v>590000</v>
          </cell>
          <cell r="E54">
            <v>899.44920170072123</v>
          </cell>
        </row>
        <row r="55">
          <cell r="B55" t="str">
            <v xml:space="preserve">Magasinage sous préfectures location </v>
          </cell>
          <cell r="C55" t="str">
            <v>mois</v>
          </cell>
          <cell r="D55">
            <v>450000</v>
          </cell>
          <cell r="E55">
            <v>686.02057756834677</v>
          </cell>
        </row>
        <row r="56">
          <cell r="B56" t="str">
            <v>Sécurité magasinage SP</v>
          </cell>
          <cell r="C56" t="str">
            <v>mois</v>
          </cell>
          <cell r="D56">
            <v>300000</v>
          </cell>
          <cell r="E56">
            <v>457.34705171223112</v>
          </cell>
        </row>
        <row r="57">
          <cell r="B57" t="str">
            <v>Transport  Maritim MILDA  a Bangui</v>
          </cell>
          <cell r="C57" t="str">
            <v>unité</v>
          </cell>
          <cell r="D57">
            <v>197</v>
          </cell>
          <cell r="E57">
            <v>0.30032456395769846</v>
          </cell>
        </row>
        <row r="58">
          <cell r="B58" t="str">
            <v>Location camion SP</v>
          </cell>
          <cell r="C58" t="str">
            <v>camion</v>
          </cell>
          <cell r="D58">
            <v>150000</v>
          </cell>
          <cell r="E58">
            <v>228.67352585611556</v>
          </cell>
        </row>
        <row r="59">
          <cell r="B59" t="str">
            <v>Location Camion Retour MILDA à l'Entrepot Central</v>
          </cell>
          <cell r="C59" t="str">
            <v>unité</v>
          </cell>
          <cell r="D59">
            <v>300000</v>
          </cell>
          <cell r="E59">
            <v>457.34705171223112</v>
          </cell>
        </row>
        <row r="60">
          <cell r="B60" t="str">
            <v>Carburant</v>
          </cell>
          <cell r="C60" t="str">
            <v>litre</v>
          </cell>
          <cell r="D60">
            <v>870</v>
          </cell>
          <cell r="E60">
            <v>1.3263064499654702</v>
          </cell>
        </row>
        <row r="61">
          <cell r="B61" t="str">
            <v>Gestion Rub Hall</v>
          </cell>
          <cell r="C61" t="str">
            <v>Mois</v>
          </cell>
          <cell r="D61">
            <v>200000</v>
          </cell>
          <cell r="E61">
            <v>304.89803447482075</v>
          </cell>
        </row>
        <row r="62">
          <cell r="B62" t="str">
            <v xml:space="preserve">Carte de communication </v>
          </cell>
          <cell r="C62" t="str">
            <v>carte</v>
          </cell>
          <cell r="D62">
            <v>5000</v>
          </cell>
          <cell r="E62">
            <v>7.6224508618705187</v>
          </cell>
        </row>
        <row r="63">
          <cell r="B63" t="str">
            <v xml:space="preserve">Loading off loading par balle </v>
          </cell>
          <cell r="C63" t="str">
            <v>balle</v>
          </cell>
          <cell r="D63">
            <v>100</v>
          </cell>
          <cell r="E63">
            <v>0.15244901723741039</v>
          </cell>
        </row>
        <row r="64">
          <cell r="B64" t="str">
            <v>Control de qualité  0.65% d´achat</v>
          </cell>
          <cell r="C64" t="str">
            <v>Unité</v>
          </cell>
          <cell r="D64">
            <v>10.241585733337601</v>
          </cell>
          <cell r="E64">
            <v>1.5613196800000001E-2</v>
          </cell>
        </row>
        <row r="65">
          <cell r="B65" t="str">
            <v>Frais gestion de déchets</v>
          </cell>
          <cell r="C65" t="str">
            <v>unité</v>
          </cell>
          <cell r="D65">
            <v>75000</v>
          </cell>
          <cell r="E65">
            <v>114.33676292805778</v>
          </cell>
        </row>
        <row r="66">
          <cell r="B66" t="str">
            <v>Frais transport au entrepôt frontière incl Insurance</v>
          </cell>
          <cell r="C66" t="str">
            <v>unité</v>
          </cell>
          <cell r="D66">
            <v>173.2382437</v>
          </cell>
          <cell r="E66">
            <v>0.2641</v>
          </cell>
        </row>
        <row r="67">
          <cell r="B67" t="str">
            <v>Assurance MILDA Entrepot</v>
          </cell>
          <cell r="C67" t="str">
            <v>unité</v>
          </cell>
          <cell r="D67">
            <v>35.826232858929558</v>
          </cell>
          <cell r="E67">
            <v>5.4616739906624301E-2</v>
          </cell>
        </row>
        <row r="68">
          <cell r="B68" t="str">
            <v>Frais transport au sous préfecture</v>
          </cell>
          <cell r="C68" t="str">
            <v>unité</v>
          </cell>
          <cell r="D68">
            <v>144.31054</v>
          </cell>
          <cell r="E68">
            <v>0.22</v>
          </cell>
        </row>
        <row r="69">
          <cell r="B69" t="str">
            <v>Frais transport sous préfecture -site</v>
          </cell>
          <cell r="C69" t="str">
            <v>unité</v>
          </cell>
          <cell r="D69">
            <v>78.714839999999995</v>
          </cell>
          <cell r="E69">
            <v>0.12</v>
          </cell>
        </row>
        <row r="70">
          <cell r="B70" t="str">
            <v>Location véhicule</v>
          </cell>
          <cell r="C70" t="str">
            <v>jour</v>
          </cell>
          <cell r="D70">
            <v>70000</v>
          </cell>
          <cell r="E70">
            <v>106.71431206618726</v>
          </cell>
        </row>
        <row r="71">
          <cell r="B71" t="str">
            <v xml:space="preserve">pr diem logisticien </v>
          </cell>
          <cell r="C71" t="str">
            <v>jour</v>
          </cell>
          <cell r="D71">
            <v>15000</v>
          </cell>
          <cell r="E71">
            <v>22.867352585611556</v>
          </cell>
        </row>
        <row r="72">
          <cell r="B72" t="str">
            <v>pr diem chauffeur</v>
          </cell>
          <cell r="C72" t="str">
            <v>jour</v>
          </cell>
          <cell r="D72">
            <v>15000</v>
          </cell>
          <cell r="E72">
            <v>22.867352585611556</v>
          </cell>
        </row>
        <row r="73">
          <cell r="B73" t="str">
            <v>carburant</v>
          </cell>
          <cell r="C73" t="str">
            <v>litre</v>
          </cell>
          <cell r="D73">
            <v>870</v>
          </cell>
          <cell r="E73">
            <v>1.3263064499654702</v>
          </cell>
        </row>
        <row r="74">
          <cell r="B74" t="str">
            <v xml:space="preserve">Carte de communication </v>
          </cell>
          <cell r="C74" t="str">
            <v>carte</v>
          </cell>
          <cell r="D74">
            <v>5000</v>
          </cell>
          <cell r="E74">
            <v>7.6224508618705187</v>
          </cell>
        </row>
        <row r="75">
          <cell r="B75" t="str">
            <v xml:space="preserve">Dédouanement </v>
          </cell>
          <cell r="C75" t="str">
            <v>Unité</v>
          </cell>
          <cell r="D75">
            <v>31.322565577358493</v>
          </cell>
          <cell r="E75">
            <v>4.7750943396226417E-2</v>
          </cell>
        </row>
        <row r="76">
          <cell r="B76" t="str">
            <v xml:space="preserve">Production waybills et cartes de stock </v>
          </cell>
          <cell r="C76" t="str">
            <v xml:space="preserve">unité </v>
          </cell>
          <cell r="D76">
            <v>3500</v>
          </cell>
          <cell r="E76">
            <v>5.3357156033093629</v>
          </cell>
        </row>
        <row r="77">
          <cell r="B77" t="str">
            <v>PSO Handling Free (3,75% du coûts)</v>
          </cell>
          <cell r="C77" t="str">
            <v>PSO handling fee</v>
          </cell>
          <cell r="D77">
            <v>34.175359700000001</v>
          </cell>
          <cell r="E77">
            <v>5.21E-2</v>
          </cell>
        </row>
        <row r="78">
          <cell r="B78" t="str">
            <v xml:space="preserve">Manutention par camion </v>
          </cell>
          <cell r="C78" t="str">
            <v>camion</v>
          </cell>
          <cell r="D78">
            <v>50000</v>
          </cell>
          <cell r="E78">
            <v>76.224508618705187</v>
          </cell>
        </row>
        <row r="79">
          <cell r="B79" t="str">
            <v>PR diem manutentionner</v>
          </cell>
          <cell r="C79" t="str">
            <v>jour</v>
          </cell>
          <cell r="D79">
            <v>2500</v>
          </cell>
          <cell r="E79">
            <v>3.8112254309352593</v>
          </cell>
        </row>
        <row r="80">
          <cell r="B80" t="str">
            <v xml:space="preserve">transport balle 50 MILDA  au site de distribution </v>
          </cell>
          <cell r="C80" t="str">
            <v>balle</v>
          </cell>
          <cell r="D80">
            <v>3000</v>
          </cell>
          <cell r="E80">
            <v>4.5734705171223116</v>
          </cell>
        </row>
        <row r="81">
          <cell r="B81" t="str">
            <v>Location Grue et Chariot Elevateur</v>
          </cell>
          <cell r="C81" t="str">
            <v>unité</v>
          </cell>
          <cell r="D81">
            <v>274190.02600000001</v>
          </cell>
          <cell r="E81">
            <v>418</v>
          </cell>
        </row>
        <row r="82">
          <cell r="B82" t="str">
            <v>Location magasinage</v>
          </cell>
          <cell r="C82" t="str">
            <v>Mois</v>
          </cell>
          <cell r="D82">
            <v>2000000</v>
          </cell>
          <cell r="E82">
            <v>3048.9803447482077</v>
          </cell>
        </row>
        <row r="83">
          <cell r="B83" t="str">
            <v>Location Entrepôt Aéroport</v>
          </cell>
          <cell r="C83" t="str">
            <v>Mois</v>
          </cell>
          <cell r="D83">
            <v>1000000</v>
          </cell>
          <cell r="E83">
            <v>1524.4901723741038</v>
          </cell>
        </row>
        <row r="84">
          <cell r="B84" t="str">
            <v>Carburant</v>
          </cell>
          <cell r="C84" t="str">
            <v>Litre</v>
          </cell>
          <cell r="D84">
            <v>870</v>
          </cell>
          <cell r="E84">
            <v>1.3263064499654702</v>
          </cell>
        </row>
        <row r="85">
          <cell r="B85" t="str">
            <v>Carburant essence</v>
          </cell>
          <cell r="C85" t="str">
            <v>Litre</v>
          </cell>
          <cell r="D85">
            <v>880</v>
          </cell>
          <cell r="E85">
            <v>1.3415513516892112</v>
          </cell>
        </row>
        <row r="86">
          <cell r="B86" t="str">
            <v>Billet d´avion Afrique</v>
          </cell>
          <cell r="C86" t="str">
            <v>voyage</v>
          </cell>
          <cell r="D86">
            <v>650000</v>
          </cell>
          <cell r="E86">
            <v>990.91861204316751</v>
          </cell>
        </row>
        <row r="87">
          <cell r="B87" t="str">
            <v xml:space="preserve">Atelier et information staff local et délégués PR </v>
          </cell>
          <cell r="C87" t="str">
            <v>Atelier/personne</v>
          </cell>
          <cell r="D87">
            <v>5000</v>
          </cell>
          <cell r="E87">
            <v>7.6224508618705187</v>
          </cell>
        </row>
        <row r="88">
          <cell r="B88" t="str">
            <v>Frais transport participants</v>
          </cell>
          <cell r="C88" t="str">
            <v>jour</v>
          </cell>
          <cell r="D88">
            <v>2500</v>
          </cell>
          <cell r="E88">
            <v>3.8112254309352593</v>
          </cell>
        </row>
        <row r="89">
          <cell r="B89" t="str">
            <v>Frais transport non résidents</v>
          </cell>
          <cell r="C89" t="str">
            <v>aller/retour</v>
          </cell>
          <cell r="D89">
            <v>15000</v>
          </cell>
          <cell r="E89">
            <v>22.867352585611556</v>
          </cell>
        </row>
        <row r="90">
          <cell r="B90" t="str">
            <v xml:space="preserve">Frais facilitation </v>
          </cell>
          <cell r="C90" t="str">
            <v>jour</v>
          </cell>
          <cell r="D90">
            <v>5000</v>
          </cell>
          <cell r="E90">
            <v>7.6224508618705187</v>
          </cell>
        </row>
        <row r="91">
          <cell r="B91" t="str">
            <v xml:space="preserve">Frais formation </v>
          </cell>
          <cell r="C91" t="str">
            <v>jour</v>
          </cell>
          <cell r="D91">
            <v>20000</v>
          </cell>
          <cell r="E91">
            <v>30.489803447482075</v>
          </cell>
        </row>
        <row r="92">
          <cell r="B92" t="str">
            <v>Reprographie</v>
          </cell>
          <cell r="C92" t="str">
            <v>page</v>
          </cell>
          <cell r="D92">
            <v>25</v>
          </cell>
          <cell r="E92">
            <v>3.8112254309352597E-2</v>
          </cell>
        </row>
        <row r="93">
          <cell r="B93" t="str">
            <v>Pause café et déjeuner</v>
          </cell>
          <cell r="C93" t="str">
            <v>jour</v>
          </cell>
          <cell r="D93">
            <v>5000</v>
          </cell>
          <cell r="E93">
            <v>7.6224508618705187</v>
          </cell>
        </row>
        <row r="94">
          <cell r="B94" t="str">
            <v xml:space="preserve">Pause Café </v>
          </cell>
          <cell r="C94" t="str">
            <v>Personne/jour</v>
          </cell>
          <cell r="D94">
            <v>1500</v>
          </cell>
          <cell r="E94">
            <v>2.2867352585611558</v>
          </cell>
        </row>
        <row r="95">
          <cell r="B95" t="str">
            <v>Paque craie dénombrement</v>
          </cell>
          <cell r="C95" t="str">
            <v>Paquet</v>
          </cell>
          <cell r="D95">
            <v>2000</v>
          </cell>
          <cell r="E95">
            <v>3.0489803447482076</v>
          </cell>
        </row>
        <row r="96">
          <cell r="B96" t="str">
            <v xml:space="preserve">Déjeuner </v>
          </cell>
          <cell r="C96" t="str">
            <v>Personne/jour</v>
          </cell>
          <cell r="D96">
            <v>4000</v>
          </cell>
          <cell r="E96">
            <v>6.0979606894964151</v>
          </cell>
        </row>
        <row r="97">
          <cell r="B97" t="str">
            <v xml:space="preserve">Hébergement formation </v>
          </cell>
          <cell r="C97" t="str">
            <v>nuit</v>
          </cell>
          <cell r="D97">
            <v>25000</v>
          </cell>
          <cell r="E97">
            <v>38.112254309352593</v>
          </cell>
        </row>
        <row r="98">
          <cell r="B98" t="str">
            <v>Hébergement l´étranger</v>
          </cell>
          <cell r="C98" t="str">
            <v>nuit</v>
          </cell>
          <cell r="D98">
            <v>70000</v>
          </cell>
          <cell r="E98">
            <v>106.71431206618726</v>
          </cell>
        </row>
        <row r="99">
          <cell r="B99" t="str">
            <v>Pr diem voyage</v>
          </cell>
          <cell r="C99" t="str">
            <v>jour</v>
          </cell>
          <cell r="D99">
            <v>40000</v>
          </cell>
          <cell r="E99">
            <v>60.979606894964149</v>
          </cell>
        </row>
        <row r="100">
          <cell r="B100" t="str">
            <v>Per diem résidence</v>
          </cell>
          <cell r="C100" t="str">
            <v>Personne/jour</v>
          </cell>
          <cell r="D100">
            <v>2500</v>
          </cell>
          <cell r="E100">
            <v>3.8112254309352593</v>
          </cell>
        </row>
        <row r="101">
          <cell r="B101" t="str">
            <v xml:space="preserve">Per diem participants national non résidence central </v>
          </cell>
          <cell r="C101" t="str">
            <v>Personne/jour</v>
          </cell>
          <cell r="D101">
            <v>15000</v>
          </cell>
          <cell r="E101">
            <v>22.867352585611556</v>
          </cell>
        </row>
        <row r="102">
          <cell r="B102" t="str">
            <v>Pr diem participants préfectoral non résidence</v>
          </cell>
          <cell r="C102" t="str">
            <v>Personne/jour</v>
          </cell>
          <cell r="D102">
            <v>10000</v>
          </cell>
          <cell r="E102">
            <v>15.244901723741037</v>
          </cell>
        </row>
        <row r="103">
          <cell r="B103" t="str">
            <v>Per diem participants sous préfectures  non résidence</v>
          </cell>
          <cell r="C103" t="str">
            <v>Personne/jour</v>
          </cell>
          <cell r="D103">
            <v>5000</v>
          </cell>
          <cell r="E103">
            <v>7.6224508618705187</v>
          </cell>
        </row>
        <row r="104">
          <cell r="B104" t="str">
            <v>Per diem facilitateur</v>
          </cell>
          <cell r="C104" t="str">
            <v>Personne/jour</v>
          </cell>
          <cell r="D104">
            <v>15000</v>
          </cell>
          <cell r="E104">
            <v>22.867352585611556</v>
          </cell>
        </row>
        <row r="105">
          <cell r="B105" t="str">
            <v>Per diem chauffeur national</v>
          </cell>
          <cell r="C105" t="str">
            <v>Personne/jour</v>
          </cell>
          <cell r="D105">
            <v>15000</v>
          </cell>
          <cell r="E105">
            <v>22.867352585611556</v>
          </cell>
        </row>
        <row r="106">
          <cell r="B106" t="str">
            <v>Transport local voyage</v>
          </cell>
          <cell r="C106" t="str">
            <v>jour</v>
          </cell>
          <cell r="D106">
            <v>5000</v>
          </cell>
          <cell r="E106">
            <v>7.6224508618705187</v>
          </cell>
        </row>
        <row r="107">
          <cell r="B107" t="str">
            <v>Location vehicule</v>
          </cell>
          <cell r="C107" t="str">
            <v>jour</v>
          </cell>
          <cell r="D107">
            <v>70000</v>
          </cell>
          <cell r="E107">
            <v>106.71431206618726</v>
          </cell>
        </row>
        <row r="108">
          <cell r="B108" t="str">
            <v>Visa voyage</v>
          </cell>
          <cell r="C108" t="str">
            <v>voyage</v>
          </cell>
          <cell r="D108">
            <v>50000</v>
          </cell>
          <cell r="E108">
            <v>76.224508618705187</v>
          </cell>
        </row>
        <row r="109">
          <cell r="B109" t="str">
            <v>Location salle Bangui</v>
          </cell>
          <cell r="C109" t="str">
            <v>Jour</v>
          </cell>
          <cell r="D109">
            <v>50000</v>
          </cell>
          <cell r="E109">
            <v>76.224508618705187</v>
          </cell>
        </row>
        <row r="110">
          <cell r="B110" t="str">
            <v>Location salle région</v>
          </cell>
          <cell r="C110" t="str">
            <v>Jour</v>
          </cell>
          <cell r="D110">
            <v>20000</v>
          </cell>
          <cell r="E110">
            <v>30.489803447482075</v>
          </cell>
        </row>
        <row r="111">
          <cell r="B111" t="str">
            <v>Location salle district</v>
          </cell>
          <cell r="C111" t="str">
            <v>Jour</v>
          </cell>
          <cell r="D111">
            <v>10000</v>
          </cell>
          <cell r="E111">
            <v>15.244901723741037</v>
          </cell>
        </row>
        <row r="112">
          <cell r="B112" t="str">
            <v>Honoraire formateur</v>
          </cell>
          <cell r="C112" t="str">
            <v>Jour</v>
          </cell>
          <cell r="D112">
            <v>20000</v>
          </cell>
          <cell r="E112">
            <v>30.489803447482075</v>
          </cell>
        </row>
        <row r="113">
          <cell r="B113" t="str">
            <v xml:space="preserve">Secrétaire pool PR diem </v>
          </cell>
          <cell r="C113" t="str">
            <v>jour</v>
          </cell>
          <cell r="D113">
            <v>5000</v>
          </cell>
          <cell r="E113">
            <v>7.6224508618705187</v>
          </cell>
        </row>
        <row r="114">
          <cell r="B114" t="str">
            <v xml:space="preserve">chauffeur pool  PR diem </v>
          </cell>
          <cell r="C114" t="str">
            <v>Jour</v>
          </cell>
          <cell r="D114">
            <v>2500</v>
          </cell>
          <cell r="E114">
            <v>3.8112254309352593</v>
          </cell>
        </row>
        <row r="115">
          <cell r="B115" t="str">
            <v xml:space="preserve">Carte de communication </v>
          </cell>
          <cell r="C115" t="str">
            <v>carte</v>
          </cell>
          <cell r="D115">
            <v>5000</v>
          </cell>
          <cell r="E115">
            <v>7.6224508618705187</v>
          </cell>
        </row>
        <row r="116">
          <cell r="B116" t="str">
            <v>Kit fourniture bureau</v>
          </cell>
          <cell r="C116" t="str">
            <v>kit</v>
          </cell>
          <cell r="D116">
            <v>3600</v>
          </cell>
          <cell r="E116">
            <v>5.4881646205467733</v>
          </cell>
        </row>
        <row r="117">
          <cell r="B117" t="str">
            <v>Kit stylo et block</v>
          </cell>
          <cell r="C117" t="str">
            <v>kit</v>
          </cell>
          <cell r="D117">
            <v>700</v>
          </cell>
          <cell r="E117">
            <v>1.0671431206618727</v>
          </cell>
        </row>
        <row r="118">
          <cell r="B118" t="str">
            <v>Matériel didactique</v>
          </cell>
          <cell r="C118" t="str">
            <v>Forfait</v>
          </cell>
          <cell r="D118">
            <v>25000</v>
          </cell>
          <cell r="E118">
            <v>38.112254309352593</v>
          </cell>
        </row>
        <row r="119">
          <cell r="B119" t="str">
            <v xml:space="preserve">Carburant diesel </v>
          </cell>
          <cell r="C119" t="str">
            <v>Litre</v>
          </cell>
          <cell r="D119">
            <v>870</v>
          </cell>
          <cell r="E119">
            <v>1.3263064499654702</v>
          </cell>
        </row>
        <row r="120">
          <cell r="B120" t="str">
            <v>Carburant essence</v>
          </cell>
          <cell r="C120" t="str">
            <v>Litre</v>
          </cell>
          <cell r="D120">
            <v>880</v>
          </cell>
          <cell r="E120">
            <v>1.3415513516892112</v>
          </cell>
        </row>
        <row r="121">
          <cell r="B121" t="str">
            <v xml:space="preserve">Carte de communication </v>
          </cell>
          <cell r="C121" t="str">
            <v>carte</v>
          </cell>
          <cell r="D121">
            <v>5000</v>
          </cell>
          <cell r="E121">
            <v>7.6224508618705187</v>
          </cell>
        </row>
        <row r="122">
          <cell r="B122" t="str">
            <v xml:space="preserve">Consultant national </v>
          </cell>
          <cell r="C122" t="str">
            <v>unité</v>
          </cell>
          <cell r="D122">
            <v>1500000</v>
          </cell>
          <cell r="E122">
            <v>2286.7352585611557</v>
          </cell>
        </row>
        <row r="123">
          <cell r="B123" t="str">
            <v>Consultant international</v>
          </cell>
          <cell r="C123" t="str">
            <v>par jour</v>
          </cell>
          <cell r="D123">
            <v>200000</v>
          </cell>
          <cell r="E123">
            <v>304.89803447482075</v>
          </cell>
        </row>
        <row r="124">
          <cell r="B124" t="str">
            <v>Cartes de zone</v>
          </cell>
          <cell r="C124" t="str">
            <v>unité</v>
          </cell>
          <cell r="D124">
            <v>25000</v>
          </cell>
          <cell r="E124">
            <v>38.112254309352593</v>
          </cell>
        </row>
        <row r="125">
          <cell r="B125" t="str">
            <v>Contrat de traduction  manual 50 page</v>
          </cell>
          <cell r="C125" t="str">
            <v>unite</v>
          </cell>
          <cell r="D125">
            <v>1800000</v>
          </cell>
          <cell r="E125">
            <v>2744.0823102733871</v>
          </cell>
        </row>
        <row r="126">
          <cell r="B126" t="str">
            <v>Traduction par pages</v>
          </cell>
          <cell r="C126" t="str">
            <v>pages</v>
          </cell>
          <cell r="D126">
            <v>10000</v>
          </cell>
          <cell r="E126">
            <v>15.244901723741037</v>
          </cell>
        </row>
        <row r="127">
          <cell r="B127" t="str">
            <v>Billet d´avion international  Europe</v>
          </cell>
          <cell r="C127" t="str">
            <v>voyage</v>
          </cell>
          <cell r="D127">
            <v>1050000</v>
          </cell>
          <cell r="E127">
            <v>1600.714680992809</v>
          </cell>
        </row>
        <row r="128">
          <cell r="B128" t="str">
            <v>Hébergement Bangui</v>
          </cell>
          <cell r="C128" t="str">
            <v>nuit</v>
          </cell>
          <cell r="D128">
            <v>150000</v>
          </cell>
          <cell r="E128">
            <v>228.67352585611556</v>
          </cell>
        </row>
        <row r="129">
          <cell r="B129" t="str">
            <v>Pr diem CAR staff international</v>
          </cell>
          <cell r="C129" t="str">
            <v>Jour</v>
          </cell>
          <cell r="D129">
            <v>40000</v>
          </cell>
          <cell r="E129">
            <v>60.979606894964149</v>
          </cell>
        </row>
        <row r="130">
          <cell r="B130" t="str">
            <v>Visa CAR</v>
          </cell>
          <cell r="C130" t="str">
            <v>unité</v>
          </cell>
          <cell r="D130">
            <v>220000</v>
          </cell>
          <cell r="E130">
            <v>335.38783792230282</v>
          </cell>
        </row>
        <row r="131">
          <cell r="B131" t="str">
            <v>Perdîmes et hôtel central  Bangui</v>
          </cell>
          <cell r="C131" t="str">
            <v>Personne/jour</v>
          </cell>
          <cell r="D131">
            <v>75000</v>
          </cell>
          <cell r="E131">
            <v>114.33676292805778</v>
          </cell>
        </row>
        <row r="132">
          <cell r="B132" t="str">
            <v xml:space="preserve">Péage routier </v>
          </cell>
          <cell r="C132" t="str">
            <v>Unité</v>
          </cell>
          <cell r="D132">
            <v>45</v>
          </cell>
          <cell r="E132">
            <v>6.8602057756834672E-2</v>
          </cell>
        </row>
        <row r="133">
          <cell r="B133" t="str">
            <v>Collecte des données personnel de santé)</v>
          </cell>
          <cell r="C133" t="str">
            <v>Personne/jour</v>
          </cell>
          <cell r="D133">
            <v>20000</v>
          </cell>
          <cell r="E133">
            <v>30.489803447482075</v>
          </cell>
        </row>
        <row r="134">
          <cell r="B134" t="str">
            <v>Saisie des données (2 informaticiens/3 jours)</v>
          </cell>
          <cell r="C134" t="str">
            <v>Personne/jour</v>
          </cell>
          <cell r="D134">
            <v>20000</v>
          </cell>
          <cell r="E134">
            <v>30.489803447482075</v>
          </cell>
        </row>
        <row r="135">
          <cell r="B135" t="str">
            <v>Logiciel STATA</v>
          </cell>
          <cell r="C135" t="str">
            <v>unité</v>
          </cell>
          <cell r="D135">
            <v>229584.95</v>
          </cell>
          <cell r="E135">
            <v>350</v>
          </cell>
        </row>
        <row r="136">
          <cell r="B136" t="str">
            <v>Sac à dos</v>
          </cell>
          <cell r="C136" t="str">
            <v>unité</v>
          </cell>
          <cell r="D136">
            <v>4000</v>
          </cell>
          <cell r="E136">
            <v>6.0979606894964151</v>
          </cell>
        </row>
        <row r="137">
          <cell r="B137" t="str">
            <v>Déplacement animateurs District</v>
          </cell>
          <cell r="C137" t="str">
            <v>Personne/jour</v>
          </cell>
          <cell r="D137">
            <v>2500</v>
          </cell>
          <cell r="E137">
            <v>3.8112254309352593</v>
          </cell>
        </row>
        <row r="138">
          <cell r="B138" t="str">
            <v xml:space="preserve">Entretien véhicule </v>
          </cell>
          <cell r="C138" t="str">
            <v>unité</v>
          </cell>
          <cell r="D138">
            <v>30000</v>
          </cell>
          <cell r="E138">
            <v>45.734705171223112</v>
          </cell>
        </row>
        <row r="139">
          <cell r="B139" t="str">
            <v>Entretien moto</v>
          </cell>
          <cell r="C139" t="str">
            <v>unité</v>
          </cell>
          <cell r="D139">
            <v>10000</v>
          </cell>
          <cell r="E139">
            <v>15.244901723741037</v>
          </cell>
        </row>
        <row r="140">
          <cell r="B140" t="str">
            <v>Frais de supervision mensuelle de l'agent communautaire</v>
          </cell>
          <cell r="C140" t="str">
            <v>jour</v>
          </cell>
          <cell r="D140">
            <v>2500</v>
          </cell>
          <cell r="E140">
            <v>3.8112254309352593</v>
          </cell>
        </row>
        <row r="141">
          <cell r="B141" t="str">
            <v>Boite pour TDR, lamelles, CTA, gans, boite pour les SHARPs, coton, alcool, etc.</v>
          </cell>
          <cell r="C141" t="str">
            <v>unité</v>
          </cell>
          <cell r="D141">
            <v>7500</v>
          </cell>
          <cell r="E141">
            <v>11.433676292805778</v>
          </cell>
        </row>
        <row r="142">
          <cell r="B142" t="str">
            <v>Hébergement terrain</v>
          </cell>
          <cell r="C142" t="str">
            <v>nuit</v>
          </cell>
          <cell r="D142">
            <v>25000</v>
          </cell>
          <cell r="E142">
            <v>38.112254309352593</v>
          </cell>
        </row>
        <row r="143">
          <cell r="B143" t="str">
            <v xml:space="preserve">Per diem Consultants nationaux sur le terrain </v>
          </cell>
          <cell r="C143" t="str">
            <v>Personne/jour</v>
          </cell>
          <cell r="D143">
            <v>15000</v>
          </cell>
          <cell r="E143">
            <v>22.867352585611556</v>
          </cell>
        </row>
        <row r="144">
          <cell r="B144" t="str">
            <v xml:space="preserve">Hébergement Consultants nationaux sur le terrain </v>
          </cell>
          <cell r="C144" t="str">
            <v>nuit</v>
          </cell>
          <cell r="D144">
            <v>25000</v>
          </cell>
          <cell r="E144">
            <v>38.112254309352593</v>
          </cell>
        </row>
        <row r="145">
          <cell r="B145" t="str">
            <v xml:space="preserve">Multiplication des questionnaires </v>
          </cell>
          <cell r="C145" t="str">
            <v>page</v>
          </cell>
          <cell r="D145">
            <v>25</v>
          </cell>
          <cell r="E145">
            <v>3.8112254309352597E-2</v>
          </cell>
        </row>
        <row r="146">
          <cell r="B146" t="str">
            <v>Pauses café  préfectures</v>
          </cell>
          <cell r="C146" t="str">
            <v>Personne/pause</v>
          </cell>
          <cell r="D146">
            <v>1500</v>
          </cell>
          <cell r="E146">
            <v>2.2867352585611558</v>
          </cell>
        </row>
        <row r="147">
          <cell r="B147" t="str">
            <v xml:space="preserve">Pauses café agents communautaire </v>
          </cell>
          <cell r="C147" t="str">
            <v>Personne/pause</v>
          </cell>
          <cell r="D147">
            <v>1500</v>
          </cell>
          <cell r="E147">
            <v>2.2867352585611558</v>
          </cell>
        </row>
        <row r="148">
          <cell r="B148" t="str">
            <v>Pauses café national</v>
          </cell>
          <cell r="C148" t="str">
            <v>Personne/pause</v>
          </cell>
          <cell r="D148">
            <v>1500</v>
          </cell>
          <cell r="E148">
            <v>2.2867352585611558</v>
          </cell>
        </row>
        <row r="149">
          <cell r="B149" t="str">
            <v xml:space="preserve">Carburant diesel </v>
          </cell>
          <cell r="C149" t="str">
            <v>Litre</v>
          </cell>
          <cell r="D149">
            <v>870</v>
          </cell>
          <cell r="E149">
            <v>1.3263064499654702</v>
          </cell>
        </row>
        <row r="150">
          <cell r="B150" t="str">
            <v>Carburant essence</v>
          </cell>
          <cell r="C150" t="str">
            <v>Litre</v>
          </cell>
          <cell r="D150">
            <v>880</v>
          </cell>
          <cell r="E150">
            <v>1.3415513516892112</v>
          </cell>
        </row>
        <row r="151">
          <cell r="B151" t="str">
            <v>Péage routier (au Km)</v>
          </cell>
          <cell r="C151" t="str">
            <v>unité</v>
          </cell>
          <cell r="D151">
            <v>45</v>
          </cell>
          <cell r="E151">
            <v>6.8602057756834672E-2</v>
          </cell>
        </row>
        <row r="152">
          <cell r="B152" t="str">
            <v xml:space="preserve">Pr diem logisticien </v>
          </cell>
          <cell r="C152" t="str">
            <v>Personne/jour</v>
          </cell>
          <cell r="D152">
            <v>15000</v>
          </cell>
          <cell r="E152">
            <v>22.867352585611556</v>
          </cell>
        </row>
        <row r="153">
          <cell r="B153" t="str">
            <v>Pr diem chauffeur</v>
          </cell>
          <cell r="C153" t="str">
            <v>Personne/jour</v>
          </cell>
          <cell r="D153">
            <v>15000</v>
          </cell>
          <cell r="E153">
            <v>22.867352585611556</v>
          </cell>
        </row>
        <row r="154">
          <cell r="B154" t="str">
            <v xml:space="preserve">Per diem Agent de Saisie des données </v>
          </cell>
          <cell r="C154" t="str">
            <v>Personne/jour</v>
          </cell>
          <cell r="D154">
            <v>15000</v>
          </cell>
          <cell r="E154">
            <v>22.867352585611556</v>
          </cell>
        </row>
        <row r="155">
          <cell r="B155" t="str">
            <v xml:space="preserve">per diem enquêteur terrain </v>
          </cell>
          <cell r="C155" t="str">
            <v>Personne/jour</v>
          </cell>
          <cell r="D155">
            <v>15000</v>
          </cell>
          <cell r="E155">
            <v>22.867352585611556</v>
          </cell>
        </row>
        <row r="156">
          <cell r="B156" t="str">
            <v>Per diem résidents Atelier (Workshop)</v>
          </cell>
          <cell r="C156" t="str">
            <v>Personne/jour</v>
          </cell>
          <cell r="D156">
            <v>15000</v>
          </cell>
          <cell r="E156">
            <v>22.867352585611556</v>
          </cell>
        </row>
        <row r="157">
          <cell r="B157" t="str">
            <v>Per diem agents de santé (National)</v>
          </cell>
          <cell r="C157" t="str">
            <v>Personne/jour</v>
          </cell>
          <cell r="D157">
            <v>15000</v>
          </cell>
          <cell r="E157">
            <v>22.867352585611556</v>
          </cell>
        </row>
        <row r="158">
          <cell r="B158" t="str">
            <v xml:space="preserve">Pr diem convoyeurs </v>
          </cell>
          <cell r="C158" t="str">
            <v>Personne/ jour</v>
          </cell>
          <cell r="D158">
            <v>15000</v>
          </cell>
          <cell r="E158">
            <v>22.867352585611556</v>
          </cell>
        </row>
        <row r="159">
          <cell r="B159" t="str">
            <v>Trousses de secours</v>
          </cell>
          <cell r="C159" t="str">
            <v>unité</v>
          </cell>
          <cell r="D159">
            <v>45000</v>
          </cell>
          <cell r="E159">
            <v>68.602057756834668</v>
          </cell>
        </row>
        <row r="160">
          <cell r="B160" t="str">
            <v>transport résidents</v>
          </cell>
          <cell r="C160" t="str">
            <v>Personne/jour</v>
          </cell>
          <cell r="D160">
            <v>2500</v>
          </cell>
          <cell r="E160">
            <v>3.8112254309352593</v>
          </cell>
        </row>
        <row r="161">
          <cell r="B161" t="str">
            <v>Frais d'insertion aux Journaux recherche enquêteurs</v>
          </cell>
          <cell r="C161" t="str">
            <v>unité</v>
          </cell>
          <cell r="D161">
            <v>150000</v>
          </cell>
          <cell r="E161">
            <v>228.67352585611556</v>
          </cell>
        </row>
        <row r="162">
          <cell r="B162" t="str">
            <v>pr diem résidents</v>
          </cell>
          <cell r="C162" t="str">
            <v>Personne/jour</v>
          </cell>
          <cell r="D162">
            <v>2500</v>
          </cell>
          <cell r="E162">
            <v>3.8112254309352593</v>
          </cell>
        </row>
        <row r="163">
          <cell r="B163" t="str">
            <v xml:space="preserve">Location vehicule </v>
          </cell>
          <cell r="C163" t="str">
            <v>jour</v>
          </cell>
          <cell r="D163">
            <v>70000</v>
          </cell>
          <cell r="E163">
            <v>106.71431206618726</v>
          </cell>
        </row>
        <row r="164">
          <cell r="B164" t="str">
            <v>Per diem infirmière</v>
          </cell>
          <cell r="C164" t="str">
            <v>Personne/jour</v>
          </cell>
          <cell r="D164">
            <v>1000</v>
          </cell>
          <cell r="E164">
            <v>1.5244901723741038</v>
          </cell>
        </row>
        <row r="165">
          <cell r="B165" t="str">
            <v>Location moto</v>
          </cell>
          <cell r="C165" t="str">
            <v>jour</v>
          </cell>
          <cell r="D165">
            <v>10000</v>
          </cell>
          <cell r="E165">
            <v>15.244901723741037</v>
          </cell>
        </row>
        <row r="166">
          <cell r="B166" t="str">
            <v xml:space="preserve">formateur niveau central </v>
          </cell>
          <cell r="C166" t="str">
            <v>Personne/ jour</v>
          </cell>
          <cell r="D166">
            <v>20000</v>
          </cell>
          <cell r="E166">
            <v>30.489803447482075</v>
          </cell>
        </row>
        <row r="167">
          <cell r="B167" t="str">
            <v>Frais d´intervention formateur</v>
          </cell>
          <cell r="C167" t="str">
            <v>Jour</v>
          </cell>
          <cell r="D167">
            <v>20000</v>
          </cell>
          <cell r="E167">
            <v>30.489803447482075</v>
          </cell>
        </row>
        <row r="168">
          <cell r="B168" t="str">
            <v>Bic et Bloc Note</v>
          </cell>
          <cell r="C168" t="str">
            <v>unité</v>
          </cell>
          <cell r="D168">
            <v>700</v>
          </cell>
          <cell r="E168">
            <v>1.0671431206618727</v>
          </cell>
        </row>
        <row r="169">
          <cell r="B169" t="str">
            <v xml:space="preserve">PR diem participants non résidents </v>
          </cell>
          <cell r="C169" t="str">
            <v>jour</v>
          </cell>
          <cell r="D169">
            <v>15000</v>
          </cell>
          <cell r="E169">
            <v>22.867352585611556</v>
          </cell>
        </row>
        <row r="170">
          <cell r="B170" t="str">
            <v>Reliure</v>
          </cell>
          <cell r="C170" t="str">
            <v>unité</v>
          </cell>
          <cell r="D170">
            <v>300</v>
          </cell>
          <cell r="E170">
            <v>0.45734705171223117</v>
          </cell>
        </row>
        <row r="171">
          <cell r="B171" t="str">
            <v xml:space="preserve">Collection donnée fiche </v>
          </cell>
          <cell r="C171" t="str">
            <v>page</v>
          </cell>
          <cell r="D171">
            <v>25</v>
          </cell>
          <cell r="E171">
            <v>3.8112254309352597E-2</v>
          </cell>
        </row>
        <row r="172">
          <cell r="B172" t="str">
            <v>Guide local</v>
          </cell>
          <cell r="C172" t="str">
            <v>personne/jour</v>
          </cell>
          <cell r="D172">
            <v>1000</v>
          </cell>
          <cell r="E172">
            <v>1.5244901723741038</v>
          </cell>
        </row>
        <row r="173">
          <cell r="B173" t="str">
            <v xml:space="preserve">frais mission collection donnés </v>
          </cell>
          <cell r="C173" t="str">
            <v>jour</v>
          </cell>
          <cell r="D173">
            <v>10000</v>
          </cell>
          <cell r="E173">
            <v>15.244901723741037</v>
          </cell>
        </row>
        <row r="174">
          <cell r="B174" t="str">
            <v>pris en charge équipe régionale</v>
          </cell>
          <cell r="C174" t="str">
            <v>jour</v>
          </cell>
          <cell r="D174">
            <v>15000</v>
          </cell>
          <cell r="E174">
            <v>22.867352585611556</v>
          </cell>
        </row>
        <row r="175">
          <cell r="B175" t="str">
            <v>pris en charge équipe local</v>
          </cell>
          <cell r="C175" t="str">
            <v>jour</v>
          </cell>
          <cell r="D175">
            <v>5000</v>
          </cell>
          <cell r="E175">
            <v>7.6224508618705187</v>
          </cell>
        </row>
        <row r="176">
          <cell r="B176" t="str">
            <v>frais mission cadre préfecture</v>
          </cell>
          <cell r="C176" t="str">
            <v>jour</v>
          </cell>
          <cell r="D176">
            <v>5000</v>
          </cell>
          <cell r="E176">
            <v>7.6224508618705187</v>
          </cell>
        </row>
        <row r="177">
          <cell r="B177" t="str">
            <v>frais mission chauffeur préfecture</v>
          </cell>
          <cell r="C177" t="str">
            <v>jour</v>
          </cell>
          <cell r="D177">
            <v>15000</v>
          </cell>
          <cell r="E177">
            <v>22.867352585611556</v>
          </cell>
        </row>
        <row r="178">
          <cell r="B178" t="str">
            <v xml:space="preserve">PR diem superviseur régional </v>
          </cell>
          <cell r="C178" t="str">
            <v>Personne/jour</v>
          </cell>
          <cell r="D178">
            <v>15000</v>
          </cell>
          <cell r="E178">
            <v>22.867352585611556</v>
          </cell>
        </row>
        <row r="179">
          <cell r="B179" t="str">
            <v>PR diem superviseur préfectoral</v>
          </cell>
          <cell r="C179" t="str">
            <v>Personne/jour</v>
          </cell>
          <cell r="D179">
            <v>15000</v>
          </cell>
          <cell r="E179">
            <v>22.867352585611556</v>
          </cell>
        </row>
        <row r="180">
          <cell r="B180" t="str">
            <v xml:space="preserve">PR diem superviseur national </v>
          </cell>
          <cell r="C180" t="str">
            <v>Personne/jour</v>
          </cell>
          <cell r="D180">
            <v>15000</v>
          </cell>
          <cell r="E180">
            <v>22.867352585611556</v>
          </cell>
        </row>
        <row r="181">
          <cell r="B181" t="str">
            <v>Pr diem facilitateur</v>
          </cell>
          <cell r="C181" t="str">
            <v>Personne/jour</v>
          </cell>
          <cell r="D181">
            <v>15000</v>
          </cell>
          <cell r="E181">
            <v>22.867352585611556</v>
          </cell>
        </row>
        <row r="182">
          <cell r="B182" t="str">
            <v>Pr diem superviseur proximité</v>
          </cell>
          <cell r="C182" t="str">
            <v>Personne/jour</v>
          </cell>
          <cell r="D182">
            <v>5000</v>
          </cell>
          <cell r="E182">
            <v>7.6224508618705187</v>
          </cell>
        </row>
        <row r="183">
          <cell r="B183" t="str">
            <v>Frais transport superviseur proximité</v>
          </cell>
          <cell r="C183" t="str">
            <v>Personne/jour</v>
          </cell>
          <cell r="D183">
            <v>5000</v>
          </cell>
          <cell r="E183">
            <v>7.6224508618705187</v>
          </cell>
        </row>
        <row r="184">
          <cell r="B184" t="str">
            <v xml:space="preserve">Frais facilitation </v>
          </cell>
          <cell r="C184" t="str">
            <v>Personne/jour</v>
          </cell>
          <cell r="D184">
            <v>15000</v>
          </cell>
          <cell r="E184">
            <v>22.867352585611556</v>
          </cell>
        </row>
        <row r="185">
          <cell r="B185" t="str">
            <v>frais transport distributeurs communautaires</v>
          </cell>
          <cell r="C185" t="str">
            <v>Personne/jour</v>
          </cell>
          <cell r="D185">
            <v>2500</v>
          </cell>
          <cell r="E185">
            <v>3.8112254309352593</v>
          </cell>
        </row>
        <row r="186">
          <cell r="B186" t="str">
            <v>Frais de transport Participants Bangui</v>
          </cell>
          <cell r="C186" t="str">
            <v>Personne/jour</v>
          </cell>
          <cell r="D186">
            <v>2500</v>
          </cell>
          <cell r="E186">
            <v>3.8112254309352593</v>
          </cell>
        </row>
        <row r="187">
          <cell r="B187" t="str">
            <v xml:space="preserve">Déjeuner </v>
          </cell>
          <cell r="C187" t="str">
            <v>Personne/jour</v>
          </cell>
          <cell r="D187">
            <v>4000</v>
          </cell>
          <cell r="E187">
            <v>6.0979606894964151</v>
          </cell>
        </row>
        <row r="188">
          <cell r="B188" t="str">
            <v>Pause café /déjeuner</v>
          </cell>
          <cell r="C188" t="str">
            <v>Personne/jour</v>
          </cell>
          <cell r="D188">
            <v>5000</v>
          </cell>
          <cell r="E188">
            <v>7.6224508618705187</v>
          </cell>
        </row>
        <row r="189">
          <cell r="B189" t="str">
            <v>Location salle national</v>
          </cell>
          <cell r="C189" t="str">
            <v>jour</v>
          </cell>
          <cell r="D189">
            <v>50000</v>
          </cell>
          <cell r="E189">
            <v>76.224508618705187</v>
          </cell>
        </row>
        <row r="190">
          <cell r="B190" t="str">
            <v>Location salle préfecture</v>
          </cell>
          <cell r="C190" t="str">
            <v>jour</v>
          </cell>
          <cell r="D190">
            <v>20000</v>
          </cell>
          <cell r="E190">
            <v>30.489803447482075</v>
          </cell>
        </row>
        <row r="191">
          <cell r="B191" t="str">
            <v>Location salle sous préfecture</v>
          </cell>
          <cell r="C191" t="str">
            <v>jour</v>
          </cell>
          <cell r="D191">
            <v>10000</v>
          </cell>
          <cell r="E191">
            <v>15.244901723741037</v>
          </cell>
        </row>
        <row r="192">
          <cell r="B192" t="str">
            <v xml:space="preserve">Fourniture bureau </v>
          </cell>
          <cell r="C192" t="str">
            <v>Participant</v>
          </cell>
          <cell r="D192">
            <v>3600</v>
          </cell>
          <cell r="E192">
            <v>5.4881646205467733</v>
          </cell>
        </row>
        <row r="193">
          <cell r="B193" t="str">
            <v>Gardiennage Mensuel</v>
          </cell>
          <cell r="C193" t="str">
            <v>gardien/mois</v>
          </cell>
          <cell r="D193">
            <v>100000</v>
          </cell>
          <cell r="E193">
            <v>152.44901723741037</v>
          </cell>
        </row>
        <row r="194">
          <cell r="B194" t="str">
            <v>Fourniture bureau 2</v>
          </cell>
          <cell r="C194" t="str">
            <v>Participant</v>
          </cell>
          <cell r="D194">
            <v>700</v>
          </cell>
          <cell r="E194">
            <v>1.0671431206618727</v>
          </cell>
        </row>
        <row r="195">
          <cell r="B195" t="str">
            <v>Reprographie</v>
          </cell>
          <cell r="C195" t="str">
            <v>Page</v>
          </cell>
          <cell r="D195">
            <v>25</v>
          </cell>
          <cell r="E195">
            <v>3.8112254309352597E-2</v>
          </cell>
        </row>
        <row r="196">
          <cell r="B196" t="str">
            <v>Matériel didactique</v>
          </cell>
          <cell r="C196" t="str">
            <v>Forfait</v>
          </cell>
          <cell r="D196">
            <v>25000</v>
          </cell>
          <cell r="E196">
            <v>38.112254309352593</v>
          </cell>
        </row>
        <row r="197">
          <cell r="B197" t="str">
            <v>Production des outils de collecte des données page</v>
          </cell>
          <cell r="C197" t="str">
            <v>Outil</v>
          </cell>
          <cell r="D197">
            <v>2000</v>
          </cell>
          <cell r="E197">
            <v>3.0489803447482076</v>
          </cell>
        </row>
        <row r="198">
          <cell r="B198" t="str">
            <v>Enquête RAMP 5 jour formation et 6 jour enquête 18 participants</v>
          </cell>
          <cell r="C198" t="str">
            <v>Enquête</v>
          </cell>
          <cell r="D198">
            <v>25000000</v>
          </cell>
          <cell r="E198">
            <v>38112.254309352596</v>
          </cell>
        </row>
        <row r="199">
          <cell r="B199" t="str">
            <v>Avis de recrutement</v>
          </cell>
          <cell r="C199" t="str">
            <v>unité</v>
          </cell>
          <cell r="D199">
            <v>150000</v>
          </cell>
          <cell r="E199">
            <v>228.67352585611556</v>
          </cell>
        </row>
        <row r="200">
          <cell r="B200" t="str">
            <v xml:space="preserve">Primes de motivation superviseurs de santé </v>
          </cell>
          <cell r="C200" t="str">
            <v>jour</v>
          </cell>
          <cell r="D200">
            <v>5000</v>
          </cell>
          <cell r="E200">
            <v>7.6224508618705187</v>
          </cell>
        </row>
        <row r="201">
          <cell r="B201" t="str">
            <v>Frais transport superviseurs de santé</v>
          </cell>
          <cell r="C201" t="str">
            <v>jour</v>
          </cell>
          <cell r="D201">
            <v>5000</v>
          </cell>
          <cell r="E201">
            <v>7.6224508618705187</v>
          </cell>
        </row>
        <row r="202">
          <cell r="B202" t="str">
            <v xml:space="preserve">Carte de communication </v>
          </cell>
          <cell r="C202" t="str">
            <v>carte</v>
          </cell>
          <cell r="D202">
            <v>5000</v>
          </cell>
          <cell r="E202">
            <v>7.6224508618705187</v>
          </cell>
        </row>
        <row r="203">
          <cell r="B203" t="str">
            <v xml:space="preserve">Primes de motivation agents de santé </v>
          </cell>
          <cell r="C203" t="str">
            <v>jour</v>
          </cell>
          <cell r="D203">
            <v>2500</v>
          </cell>
          <cell r="E203">
            <v>3.8112254309352593</v>
          </cell>
        </row>
        <row r="204">
          <cell r="B204" t="str">
            <v>Primes de motivation agents FOSA</v>
          </cell>
          <cell r="C204" t="str">
            <v>moits</v>
          </cell>
          <cell r="D204">
            <v>15000</v>
          </cell>
          <cell r="E204">
            <v>22.867352585611556</v>
          </cell>
        </row>
        <row r="205">
          <cell r="B205" t="str">
            <v>Indemnité point focal logistique préfecture</v>
          </cell>
          <cell r="C205" t="str">
            <v>jour</v>
          </cell>
          <cell r="D205">
            <v>8300</v>
          </cell>
          <cell r="E205">
            <v>12.653268430705062</v>
          </cell>
        </row>
        <row r="206">
          <cell r="B206" t="str">
            <v>Indemnité logisticien sous préfecture</v>
          </cell>
          <cell r="C206" t="str">
            <v>jour</v>
          </cell>
          <cell r="D206">
            <v>8300</v>
          </cell>
          <cell r="E206">
            <v>12.653268430705062</v>
          </cell>
        </row>
        <row r="207">
          <cell r="B207" t="str">
            <v>Indemnité magasinier sous préfecture</v>
          </cell>
          <cell r="C207" t="str">
            <v>jour</v>
          </cell>
          <cell r="D207">
            <v>7920</v>
          </cell>
          <cell r="E207">
            <v>12.073962165202902</v>
          </cell>
        </row>
        <row r="208">
          <cell r="B208" t="str">
            <v>Indemnité gardienne  sous préfecture</v>
          </cell>
          <cell r="C208" t="str">
            <v>jour</v>
          </cell>
          <cell r="D208">
            <v>7920</v>
          </cell>
          <cell r="E208">
            <v>12.073962165202902</v>
          </cell>
        </row>
        <row r="209">
          <cell r="B209" t="str">
            <v>Chargé d´IEC et mobilisation social</v>
          </cell>
          <cell r="C209" t="str">
            <v>Mois</v>
          </cell>
          <cell r="D209">
            <v>200000</v>
          </cell>
          <cell r="E209">
            <v>304.89803447482075</v>
          </cell>
        </row>
        <row r="210">
          <cell r="B210" t="str">
            <v>Recrutement délégués</v>
          </cell>
          <cell r="C210" t="str">
            <v>personnes</v>
          </cell>
          <cell r="D210">
            <v>800000</v>
          </cell>
          <cell r="E210">
            <v>1219.592137899283</v>
          </cell>
        </row>
        <row r="211">
          <cell r="B211" t="str">
            <v xml:space="preserve">Briefing et débriefing délégués </v>
          </cell>
          <cell r="C211" t="str">
            <v>personne</v>
          </cell>
          <cell r="D211">
            <v>1884760</v>
          </cell>
          <cell r="E211">
            <v>2873.2980972838159</v>
          </cell>
        </row>
        <row r="212">
          <cell r="B212" t="str">
            <v>Retour MILDA jusqu'à Bangui - cout transport par balle</v>
          </cell>
          <cell r="C212" t="str">
            <v>net</v>
          </cell>
          <cell r="D212">
            <v>274.19002599999999</v>
          </cell>
          <cell r="E212">
            <v>0.41799999999999998</v>
          </cell>
        </row>
        <row r="213">
          <cell r="B213" t="str">
            <v>Carnet BL 10 pages avec 4 souches</v>
          </cell>
          <cell r="C213" t="str">
            <v>unité</v>
          </cell>
          <cell r="D213">
            <v>2000</v>
          </cell>
          <cell r="E213">
            <v>3.0489803447482076</v>
          </cell>
        </row>
        <row r="214">
          <cell r="B214" t="str">
            <v>Location Terrain avec mur pour l'entreposage des Container</v>
          </cell>
          <cell r="C214" t="str">
            <v>mois</v>
          </cell>
          <cell r="D214">
            <v>1967871</v>
          </cell>
          <cell r="E214">
            <v>3000</v>
          </cell>
        </row>
        <row r="215">
          <cell r="B215" t="str">
            <v>Achat Container</v>
          </cell>
          <cell r="C215" t="str">
            <v>unité</v>
          </cell>
          <cell r="D215">
            <v>1639892.5</v>
          </cell>
          <cell r="E215">
            <v>2500</v>
          </cell>
        </row>
        <row r="216">
          <cell r="B216" t="str">
            <v>Fiche d'Entrepôt</v>
          </cell>
          <cell r="C216" t="str">
            <v>unité</v>
          </cell>
          <cell r="D216">
            <v>500</v>
          </cell>
          <cell r="E216">
            <v>0.76224508618705189</v>
          </cell>
        </row>
        <row r="217">
          <cell r="B217" t="str">
            <v>Bracelets (avec transport freight)</v>
          </cell>
          <cell r="C217" t="str">
            <v>unité</v>
          </cell>
          <cell r="D217">
            <v>50.003602110000003</v>
          </cell>
          <cell r="E217">
            <v>7.6230000000000006E-2</v>
          </cell>
        </row>
        <row r="218">
          <cell r="B218" t="str">
            <v xml:space="preserve">Frais d´administration 7% </v>
          </cell>
          <cell r="C218" t="str">
            <v>Unité</v>
          </cell>
          <cell r="E218">
            <v>0</v>
          </cell>
        </row>
        <row r="219">
          <cell r="B219" t="str">
            <v>Antivirus</v>
          </cell>
          <cell r="C219" t="str">
            <v>Logiciel</v>
          </cell>
          <cell r="D219">
            <v>43000</v>
          </cell>
          <cell r="E219">
            <v>65.553077412086466</v>
          </cell>
        </row>
        <row r="220">
          <cell r="B220" t="str">
            <v>Armoires</v>
          </cell>
          <cell r="C220" t="str">
            <v>Armoire</v>
          </cell>
          <cell r="D220">
            <v>105000</v>
          </cell>
          <cell r="E220">
            <v>160.07146809928091</v>
          </cell>
        </row>
        <row r="221">
          <cell r="B221" t="str">
            <v>Armoires métallique</v>
          </cell>
          <cell r="C221" t="str">
            <v>unité</v>
          </cell>
          <cell r="D221">
            <v>250000</v>
          </cell>
          <cell r="E221">
            <v>381.12254309352596</v>
          </cell>
        </row>
        <row r="222">
          <cell r="B222" t="str">
            <v xml:space="preserve">Blackberry </v>
          </cell>
          <cell r="C222" t="str">
            <v>unité</v>
          </cell>
          <cell r="D222">
            <v>195000</v>
          </cell>
          <cell r="E222">
            <v>297.27558361295024</v>
          </cell>
        </row>
        <row r="223">
          <cell r="B223" t="str">
            <v>Calculatrices</v>
          </cell>
          <cell r="C223" t="str">
            <v>Calculatrice</v>
          </cell>
          <cell r="D223">
            <v>5000</v>
          </cell>
          <cell r="E223">
            <v>7.6224508618705187</v>
          </cell>
        </row>
        <row r="224">
          <cell r="B224" t="str">
            <v>Centrale téléphonique</v>
          </cell>
          <cell r="C224" t="str">
            <v>Centrale téléphonique</v>
          </cell>
          <cell r="D224">
            <v>750000</v>
          </cell>
          <cell r="E224">
            <v>1143.3676292805778</v>
          </cell>
        </row>
        <row r="225">
          <cell r="B225" t="str">
            <v>Centrale téléphonique (12 postes)</v>
          </cell>
          <cell r="C225" t="str">
            <v>Centrale téléphonique</v>
          </cell>
          <cell r="D225">
            <v>1250000</v>
          </cell>
          <cell r="E225">
            <v>1905.6127154676299</v>
          </cell>
        </row>
        <row r="226">
          <cell r="B226" t="str">
            <v>Chaises métalliques</v>
          </cell>
          <cell r="C226" t="str">
            <v>Chaise métallique</v>
          </cell>
          <cell r="D226">
            <v>26000</v>
          </cell>
          <cell r="E226">
            <v>39.636744481726701</v>
          </cell>
        </row>
        <row r="227">
          <cell r="B227" t="str">
            <v xml:space="preserve">Chaises visiteurs </v>
          </cell>
          <cell r="C227" t="str">
            <v>Chaise visiteur</v>
          </cell>
          <cell r="D227">
            <v>150000</v>
          </cell>
          <cell r="E227">
            <v>228.67352585611556</v>
          </cell>
        </row>
        <row r="228">
          <cell r="B228" t="str">
            <v>Camera numérique</v>
          </cell>
          <cell r="C228" t="str">
            <v xml:space="preserve">unité </v>
          </cell>
          <cell r="D228">
            <v>250000</v>
          </cell>
          <cell r="E228">
            <v>381.12254309352596</v>
          </cell>
        </row>
        <row r="229">
          <cell r="B229" t="str">
            <v>Chargeur portable pour des vehicules et solaire</v>
          </cell>
          <cell r="C229" t="str">
            <v>unité</v>
          </cell>
          <cell r="D229">
            <v>15000</v>
          </cell>
          <cell r="E229">
            <v>22.867352585611556</v>
          </cell>
        </row>
        <row r="230">
          <cell r="B230" t="str">
            <v>Data show (vidéoprojecteurs)</v>
          </cell>
          <cell r="C230" t="str">
            <v>Projecteur vidéo</v>
          </cell>
          <cell r="D230">
            <v>700000</v>
          </cell>
          <cell r="E230">
            <v>1067.1431206618727</v>
          </cell>
        </row>
        <row r="231">
          <cell r="B231" t="str">
            <v>Disque de sauvegarde (barrettes mémoire)</v>
          </cell>
          <cell r="C231" t="str">
            <v>Disque de sauvegarde</v>
          </cell>
          <cell r="D231">
            <v>90000</v>
          </cell>
          <cell r="E231">
            <v>137.20411551366934</v>
          </cell>
        </row>
        <row r="232">
          <cell r="B232" t="str">
            <v>Distributeur Internet et accessoires</v>
          </cell>
          <cell r="C232" t="str">
            <v>Distributeur internet</v>
          </cell>
          <cell r="D232">
            <v>4500000</v>
          </cell>
          <cell r="E232">
            <v>6860.2057756834674</v>
          </cell>
        </row>
        <row r="233">
          <cell r="B233" t="str">
            <v>Fauteuils bureaux</v>
          </cell>
          <cell r="C233" t="str">
            <v xml:space="preserve">Fauteuil </v>
          </cell>
          <cell r="D233">
            <v>195000</v>
          </cell>
          <cell r="E233">
            <v>297.27558361295024</v>
          </cell>
        </row>
        <row r="234">
          <cell r="B234" t="str">
            <v>Groupe électrogène 44KWA plus câblage et installation</v>
          </cell>
          <cell r="C234" t="str">
            <v>Groupe électrogène</v>
          </cell>
          <cell r="D234">
            <v>12000000</v>
          </cell>
          <cell r="E234">
            <v>18293.882068489245</v>
          </cell>
        </row>
        <row r="235">
          <cell r="B235" t="str">
            <v>Groupe électrogène 22KWA plus câblage et installation</v>
          </cell>
          <cell r="C235" t="str">
            <v>Groupe électrogène</v>
          </cell>
          <cell r="D235">
            <v>4500000</v>
          </cell>
          <cell r="E235">
            <v>6860.2057756834674</v>
          </cell>
        </row>
        <row r="236">
          <cell r="B236" t="str">
            <v>Group meublement canapé</v>
          </cell>
          <cell r="C236" t="str">
            <v>Unité</v>
          </cell>
          <cell r="D236">
            <v>950000</v>
          </cell>
          <cell r="E236">
            <v>1448.2656637553987</v>
          </cell>
        </row>
        <row r="237">
          <cell r="B237" t="str">
            <v xml:space="preserve">Imprimantes laser </v>
          </cell>
          <cell r="C237" t="str">
            <v>Imprimante laser</v>
          </cell>
          <cell r="D237">
            <v>200000</v>
          </cell>
          <cell r="E237">
            <v>304.89803447482075</v>
          </cell>
        </row>
        <row r="238">
          <cell r="B238" t="str">
            <v xml:space="preserve">Imprimantes multifonction </v>
          </cell>
          <cell r="C238" t="str">
            <v>unité</v>
          </cell>
          <cell r="D238">
            <v>450000</v>
          </cell>
          <cell r="E238">
            <v>686.02057756834677</v>
          </cell>
        </row>
        <row r="239">
          <cell r="B239" t="str">
            <v>Logiciel comptable multi projet</v>
          </cell>
          <cell r="C239" t="str">
            <v>Logiciel</v>
          </cell>
          <cell r="D239">
            <v>1093940</v>
          </cell>
          <cell r="E239">
            <v>1667.7007791669271</v>
          </cell>
        </row>
        <row r="240">
          <cell r="B240" t="str">
            <v>Logiciel MS office</v>
          </cell>
          <cell r="C240" t="str">
            <v>Logiciel</v>
          </cell>
          <cell r="D240">
            <v>250000</v>
          </cell>
          <cell r="E240">
            <v>381.12254309352596</v>
          </cell>
        </row>
        <row r="241">
          <cell r="B241" t="str">
            <v>Logiciel XP</v>
          </cell>
          <cell r="C241" t="str">
            <v>Logiciel</v>
          </cell>
          <cell r="D241">
            <v>136000</v>
          </cell>
          <cell r="E241">
            <v>207.33066344287812</v>
          </cell>
        </row>
        <row r="242">
          <cell r="B242" t="str">
            <v>Coffre forte</v>
          </cell>
          <cell r="C242" t="str">
            <v>unité</v>
          </cell>
          <cell r="D242">
            <v>750000</v>
          </cell>
          <cell r="E242">
            <v>1143.3676292805778</v>
          </cell>
        </row>
        <row r="243">
          <cell r="B243" t="str">
            <v>Smartphone GSM</v>
          </cell>
          <cell r="C243" t="str">
            <v>Mobile GSM</v>
          </cell>
          <cell r="D243">
            <v>50000</v>
          </cell>
          <cell r="E243">
            <v>76.224508618705187</v>
          </cell>
        </row>
        <row r="244">
          <cell r="B244" t="str">
            <v>Carte SIM</v>
          </cell>
          <cell r="C244" t="str">
            <v>Unité</v>
          </cell>
          <cell r="D244">
            <v>1000</v>
          </cell>
          <cell r="E244">
            <v>1.5244901723741038</v>
          </cell>
        </row>
        <row r="245">
          <cell r="B245" t="str">
            <v xml:space="preserve">Moto </v>
          </cell>
          <cell r="C245" t="str">
            <v>unité</v>
          </cell>
          <cell r="D245">
            <v>3122000</v>
          </cell>
          <cell r="E245">
            <v>4759.458318151952</v>
          </cell>
        </row>
        <row r="246">
          <cell r="B246" t="str">
            <v>Central NinaB layer téléphone</v>
          </cell>
          <cell r="C246" t="str">
            <v>unité</v>
          </cell>
          <cell r="D246">
            <v>15289600</v>
          </cell>
          <cell r="E246">
            <v>23308.844939531096</v>
          </cell>
        </row>
        <row r="247">
          <cell r="B247" t="str">
            <v xml:space="preserve">Installation internet bureau </v>
          </cell>
          <cell r="C247" t="str">
            <v>Distributeur internet</v>
          </cell>
          <cell r="D247">
            <v>4500000</v>
          </cell>
          <cell r="E247">
            <v>6860.2057756834674</v>
          </cell>
        </row>
        <row r="248">
          <cell r="B248" t="str">
            <v>Installation communication radio inclus handsets</v>
          </cell>
          <cell r="C248" t="str">
            <v xml:space="preserve">unité </v>
          </cell>
          <cell r="D248">
            <v>8500000</v>
          </cell>
          <cell r="E248">
            <v>12958.166465179882</v>
          </cell>
        </row>
        <row r="249">
          <cell r="B249" t="str">
            <v>Ordinateur Fixe</v>
          </cell>
          <cell r="C249" t="str">
            <v>PC desktop</v>
          </cell>
          <cell r="D249">
            <v>450000</v>
          </cell>
          <cell r="E249">
            <v>686.02057756834677</v>
          </cell>
        </row>
        <row r="250">
          <cell r="B250" t="str">
            <v>Ordinateur portables</v>
          </cell>
          <cell r="C250" t="str">
            <v>PC Lap top</v>
          </cell>
          <cell r="D250">
            <v>689000</v>
          </cell>
          <cell r="E250">
            <v>1050.3737287657575</v>
          </cell>
        </row>
        <row r="251">
          <cell r="B251" t="str">
            <v>Ondulateur</v>
          </cell>
          <cell r="C251" t="str">
            <v>unité</v>
          </cell>
          <cell r="D251">
            <v>90000</v>
          </cell>
          <cell r="E251">
            <v>137.20411551366934</v>
          </cell>
        </row>
        <row r="252">
          <cell r="B252" t="str">
            <v>Photocopieuse</v>
          </cell>
          <cell r="C252" t="str">
            <v>Photocopieur</v>
          </cell>
          <cell r="D252">
            <v>1100000</v>
          </cell>
          <cell r="E252">
            <v>1676.9391896115142</v>
          </cell>
        </row>
        <row r="253">
          <cell r="B253" t="str">
            <v>Réfrigérateur</v>
          </cell>
          <cell r="C253" t="str">
            <v>Réfrigérateur</v>
          </cell>
          <cell r="D253">
            <v>450000</v>
          </cell>
          <cell r="E253">
            <v>686.02057756834677</v>
          </cell>
        </row>
        <row r="254">
          <cell r="B254" t="str">
            <v>Radio véhicule HF</v>
          </cell>
          <cell r="C254" t="str">
            <v>unité</v>
          </cell>
          <cell r="D254">
            <v>376900</v>
          </cell>
          <cell r="E254">
            <v>574.58034596779976</v>
          </cell>
        </row>
        <row r="255">
          <cell r="B255" t="str">
            <v>Radio véhicule VHF</v>
          </cell>
          <cell r="C255" t="str">
            <v>unité</v>
          </cell>
          <cell r="D255">
            <v>2315210</v>
          </cell>
          <cell r="E255">
            <v>3529.5148919822491</v>
          </cell>
        </row>
        <row r="256">
          <cell r="B256" t="str">
            <v>Appareil relieur</v>
          </cell>
          <cell r="C256" t="str">
            <v>unité</v>
          </cell>
          <cell r="D256">
            <v>350000</v>
          </cell>
          <cell r="E256">
            <v>533.57156033093634</v>
          </cell>
        </row>
        <row r="257">
          <cell r="B257" t="str">
            <v>Scanner</v>
          </cell>
          <cell r="C257" t="str">
            <v>Scanner</v>
          </cell>
          <cell r="D257">
            <v>250000</v>
          </cell>
          <cell r="E257">
            <v>381.12254309352596</v>
          </cell>
        </row>
        <row r="258">
          <cell r="B258" t="str">
            <v>Split 2CV</v>
          </cell>
          <cell r="C258" t="str">
            <v>Split 2CV</v>
          </cell>
          <cell r="D258">
            <v>680750</v>
          </cell>
          <cell r="E258">
            <v>1037.7966848436711</v>
          </cell>
        </row>
        <row r="259">
          <cell r="B259" t="str">
            <v>Table bureau</v>
          </cell>
          <cell r="C259" t="str">
            <v>Table bureau</v>
          </cell>
          <cell r="D259">
            <v>375000</v>
          </cell>
          <cell r="E259">
            <v>571.68381464028892</v>
          </cell>
        </row>
        <row r="260">
          <cell r="B260" t="str">
            <v>Tableau à chevalet</v>
          </cell>
          <cell r="C260" t="str">
            <v>Tableau à chevalet</v>
          </cell>
          <cell r="D260">
            <v>12000</v>
          </cell>
          <cell r="E260">
            <v>18.293882068489246</v>
          </cell>
        </row>
        <row r="261">
          <cell r="B261" t="str">
            <v>Tables métalliques</v>
          </cell>
          <cell r="C261" t="str">
            <v>Table métallique</v>
          </cell>
          <cell r="D261">
            <v>65000</v>
          </cell>
          <cell r="E261">
            <v>99.091861204316743</v>
          </cell>
        </row>
        <row r="262">
          <cell r="B262" t="str">
            <v xml:space="preserve">Tables grand réunion </v>
          </cell>
          <cell r="C262" t="str">
            <v>Table grand</v>
          </cell>
          <cell r="D262">
            <v>350000</v>
          </cell>
          <cell r="E262">
            <v>533.57156033093634</v>
          </cell>
        </row>
        <row r="263">
          <cell r="B263" t="str">
            <v>Tabourets métalliques</v>
          </cell>
          <cell r="C263" t="str">
            <v>Tabouret métallique</v>
          </cell>
          <cell r="D263">
            <v>36000</v>
          </cell>
          <cell r="E263">
            <v>54.881646205467739</v>
          </cell>
        </row>
        <row r="264">
          <cell r="B264" t="str">
            <v>Téléphones</v>
          </cell>
          <cell r="C264" t="str">
            <v>unité</v>
          </cell>
          <cell r="D264">
            <v>300000</v>
          </cell>
          <cell r="E264">
            <v>457.34705171223112</v>
          </cell>
        </row>
        <row r="265">
          <cell r="B265" t="str">
            <v>Installation ligne téléphone fixe</v>
          </cell>
          <cell r="C265" t="str">
            <v>unité</v>
          </cell>
          <cell r="D265">
            <v>100000</v>
          </cell>
          <cell r="E265">
            <v>152.44901723741037</v>
          </cell>
        </row>
        <row r="266">
          <cell r="B266" t="str">
            <v xml:space="preserve">Appareil téléconférence </v>
          </cell>
          <cell r="C266" t="str">
            <v>unité</v>
          </cell>
          <cell r="D266">
            <v>1500000</v>
          </cell>
          <cell r="E266">
            <v>2286.7352585611557</v>
          </cell>
        </row>
        <row r="267">
          <cell r="B267" t="str">
            <v>Vsat avec wifi</v>
          </cell>
          <cell r="C267" t="str">
            <v xml:space="preserve">unité </v>
          </cell>
          <cell r="D267">
            <v>1000000</v>
          </cell>
          <cell r="E267">
            <v>1524.4901723741038</v>
          </cell>
        </row>
        <row r="268">
          <cell r="B268" t="str">
            <v xml:space="preserve">Toyota Landcruiser 5 door 4X4 Heavy duty </v>
          </cell>
          <cell r="C268" t="str">
            <v>Véhicule</v>
          </cell>
          <cell r="D268">
            <v>22528843</v>
          </cell>
          <cell r="E268">
            <v>34344.999748459122</v>
          </cell>
        </row>
        <row r="269">
          <cell r="B269" t="str">
            <v>Véhicule aménagé pour la radio mobile</v>
          </cell>
          <cell r="C269" t="str">
            <v>Véhicule aménagé</v>
          </cell>
          <cell r="D269">
            <v>19000000</v>
          </cell>
          <cell r="E269">
            <v>28965.313275107972</v>
          </cell>
        </row>
        <row r="270">
          <cell r="B270" t="str">
            <v xml:space="preserve">Véhicules 4X4 Hilux 79 4 doors </v>
          </cell>
          <cell r="C270" t="str">
            <v>Véhicule 4X4 Station Wagon</v>
          </cell>
          <cell r="D270">
            <v>19000000</v>
          </cell>
          <cell r="E270">
            <v>28965.313275107972</v>
          </cell>
        </row>
        <row r="273">
          <cell r="B273" t="str">
            <v xml:space="preserve">Affiche </v>
          </cell>
          <cell r="C273" t="str">
            <v>Affiche</v>
          </cell>
          <cell r="D273">
            <v>1600</v>
          </cell>
          <cell r="E273">
            <v>2.4391842757985662</v>
          </cell>
        </row>
        <row r="274">
          <cell r="B274" t="str">
            <v>Dépliants sensibilisation</v>
          </cell>
          <cell r="C274" t="str">
            <v>unité</v>
          </cell>
          <cell r="D274">
            <v>1000</v>
          </cell>
          <cell r="E274">
            <v>1.5244901723741038</v>
          </cell>
        </row>
        <row r="275">
          <cell r="B275" t="str">
            <v>Banderole</v>
          </cell>
          <cell r="C275" t="str">
            <v>Banderole</v>
          </cell>
          <cell r="D275">
            <v>10000</v>
          </cell>
          <cell r="E275">
            <v>15.244901723741037</v>
          </cell>
        </row>
        <row r="276">
          <cell r="B276" t="str">
            <v>Caméra numérique</v>
          </cell>
          <cell r="C276" t="str">
            <v>Caméra numérique</v>
          </cell>
          <cell r="D276">
            <v>500000</v>
          </cell>
          <cell r="E276">
            <v>762.24508618705192</v>
          </cell>
        </row>
        <row r="277">
          <cell r="B277" t="str">
            <v xml:space="preserve">Carte de communication </v>
          </cell>
          <cell r="C277" t="str">
            <v>unité</v>
          </cell>
          <cell r="D277">
            <v>5000</v>
          </cell>
          <cell r="E277">
            <v>7.6224508618705187</v>
          </cell>
        </row>
        <row r="278">
          <cell r="B278" t="str">
            <v>Contrats annuels de diffusion par la radio nationale</v>
          </cell>
          <cell r="C278" t="str">
            <v>Contrat diffusion radio nationale</v>
          </cell>
          <cell r="D278">
            <v>750000</v>
          </cell>
          <cell r="E278">
            <v>1143.3676292805778</v>
          </cell>
        </row>
        <row r="279">
          <cell r="B279" t="str">
            <v>Contrats annuels de diffusion par les radios communautaires 101</v>
          </cell>
          <cell r="C279" t="str">
            <v>Spot</v>
          </cell>
          <cell r="D279">
            <v>50000</v>
          </cell>
          <cell r="E279">
            <v>76.224508618705187</v>
          </cell>
        </row>
        <row r="280">
          <cell r="B280" t="str">
            <v>Contrats annuels de diffusion par les radios privées</v>
          </cell>
          <cell r="C280" t="str">
            <v>Contrat diffusion radio privée</v>
          </cell>
          <cell r="D280">
            <v>300000</v>
          </cell>
          <cell r="E280">
            <v>457.34705171223112</v>
          </cell>
        </row>
        <row r="281">
          <cell r="B281" t="str">
            <v>Contrats annuels de diffusion par les télés privées</v>
          </cell>
          <cell r="C281" t="str">
            <v>Contrat diffusion télé privée</v>
          </cell>
          <cell r="D281">
            <v>7200000</v>
          </cell>
          <cell r="E281">
            <v>10976.329241093548</v>
          </cell>
        </row>
        <row r="282">
          <cell r="B282" t="str">
            <v>Contrat Organisations communautaires</v>
          </cell>
          <cell r="C282" t="str">
            <v>Contrat</v>
          </cell>
          <cell r="D282">
            <v>2500000</v>
          </cell>
          <cell r="E282">
            <v>3811.2254309352597</v>
          </cell>
        </row>
        <row r="283">
          <cell r="B283" t="str">
            <v>Déplacement animateurs</v>
          </cell>
          <cell r="C283" t="str">
            <v>Déplacement animateur</v>
          </cell>
          <cell r="D283">
            <v>2000</v>
          </cell>
          <cell r="E283">
            <v>3.0489803447482076</v>
          </cell>
        </row>
        <row r="284">
          <cell r="B284" t="str">
            <v>Dépliants sensibilisation</v>
          </cell>
          <cell r="C284" t="str">
            <v>Dépliant</v>
          </cell>
          <cell r="D284">
            <v>500</v>
          </cell>
          <cell r="E284">
            <v>0.76224508618705189</v>
          </cell>
        </row>
        <row r="285">
          <cell r="B285" t="str">
            <v>Frais de transport distributeurs communautaires</v>
          </cell>
          <cell r="C285" t="str">
            <v>jour</v>
          </cell>
          <cell r="D285">
            <v>2500</v>
          </cell>
          <cell r="E285">
            <v>3.8112254309352593</v>
          </cell>
        </row>
        <row r="286">
          <cell r="B286" t="str">
            <v>Gratification organisateurs niveau national</v>
          </cell>
          <cell r="C286" t="str">
            <v>Personne/jour</v>
          </cell>
          <cell r="D286">
            <v>10000</v>
          </cell>
          <cell r="E286">
            <v>15.244901723741037</v>
          </cell>
        </row>
        <row r="287">
          <cell r="B287" t="str">
            <v>Gratification organisateurs Régions</v>
          </cell>
          <cell r="C287" t="str">
            <v>Personne/jour</v>
          </cell>
          <cell r="D287">
            <v>10000</v>
          </cell>
          <cell r="E287">
            <v>15.244901723741037</v>
          </cell>
        </row>
        <row r="288">
          <cell r="B288" t="str">
            <v xml:space="preserve">Groupes d'animations </v>
          </cell>
          <cell r="C288" t="str">
            <v>Animation/jour</v>
          </cell>
          <cell r="D288">
            <v>50000</v>
          </cell>
          <cell r="E288">
            <v>76.224508618705187</v>
          </cell>
        </row>
        <row r="289">
          <cell r="B289" t="str">
            <v>Location chaises, bâches</v>
          </cell>
          <cell r="C289" t="str">
            <v>Location/jour</v>
          </cell>
          <cell r="D289">
            <v>45000</v>
          </cell>
          <cell r="E289">
            <v>68.602057756834668</v>
          </cell>
        </row>
        <row r="290">
          <cell r="B290" t="str">
            <v>Location chaises, bâches et transport  Régions</v>
          </cell>
          <cell r="C290" t="str">
            <v>Location/jour</v>
          </cell>
          <cell r="D290">
            <v>150000</v>
          </cell>
          <cell r="E290">
            <v>228.67352585611556</v>
          </cell>
        </row>
        <row r="291">
          <cell r="B291" t="str">
            <v>Location chaises, bâches et transport niveau national</v>
          </cell>
          <cell r="C291" t="str">
            <v>Location/jour</v>
          </cell>
          <cell r="D291">
            <v>250000</v>
          </cell>
          <cell r="E291">
            <v>381.12254309352596</v>
          </cell>
        </row>
        <row r="292">
          <cell r="B292" t="str">
            <v>Location matériel de sonorisation District</v>
          </cell>
          <cell r="C292" t="str">
            <v>Location/jour</v>
          </cell>
          <cell r="D292">
            <v>30000</v>
          </cell>
          <cell r="E292">
            <v>45.734705171223112</v>
          </cell>
        </row>
        <row r="293">
          <cell r="B293" t="str">
            <v>Location matériel de sonorisation Région</v>
          </cell>
          <cell r="C293" t="str">
            <v>Location/jour</v>
          </cell>
          <cell r="D293">
            <v>50000</v>
          </cell>
          <cell r="E293">
            <v>76.224508618705187</v>
          </cell>
        </row>
        <row r="294">
          <cell r="B294" t="str">
            <v>Location maisons des jeunes et de la culture 7 Jours</v>
          </cell>
          <cell r="C294" t="str">
            <v>Location/jour</v>
          </cell>
          <cell r="D294">
            <v>50000</v>
          </cell>
          <cell r="E294">
            <v>76.224508618705187</v>
          </cell>
        </row>
        <row r="295">
          <cell r="B295" t="str">
            <v>Location matériel (chaises, bâches, sonorisation)</v>
          </cell>
          <cell r="C295" t="str">
            <v>Location/jour</v>
          </cell>
          <cell r="D295">
            <v>100000</v>
          </cell>
          <cell r="E295">
            <v>152.44901723741037</v>
          </cell>
        </row>
        <row r="296">
          <cell r="B296" t="str">
            <v xml:space="preserve">Per diem membres de l'association </v>
          </cell>
          <cell r="C296" t="str">
            <v>Personne/jour</v>
          </cell>
          <cell r="D296">
            <v>15000</v>
          </cell>
          <cell r="E296">
            <v>22.867352585611556</v>
          </cell>
        </row>
        <row r="297">
          <cell r="B297" t="str">
            <v xml:space="preserve">Per diem participants niveau central </v>
          </cell>
          <cell r="C297" t="str">
            <v>Personne/jour</v>
          </cell>
          <cell r="D297">
            <v>15000</v>
          </cell>
          <cell r="E297">
            <v>22.867352585611556</v>
          </cell>
        </row>
        <row r="298">
          <cell r="B298" t="str">
            <v xml:space="preserve">Per diem participants Préfectoral </v>
          </cell>
          <cell r="C298" t="str">
            <v>Personne/jour</v>
          </cell>
          <cell r="D298">
            <v>5000</v>
          </cell>
          <cell r="E298">
            <v>7.6224508618705187</v>
          </cell>
        </row>
        <row r="299">
          <cell r="B299" t="str">
            <v xml:space="preserve">Per diem chauffeurs niveau central </v>
          </cell>
          <cell r="C299" t="str">
            <v>Personne/jour</v>
          </cell>
          <cell r="D299">
            <v>10000</v>
          </cell>
          <cell r="E299">
            <v>15.244901723741037</v>
          </cell>
        </row>
        <row r="300">
          <cell r="B300" t="str">
            <v xml:space="preserve">Per diem accompagnants de l'autorité </v>
          </cell>
          <cell r="C300" t="str">
            <v>Personne/jour</v>
          </cell>
          <cell r="D300">
            <v>15000</v>
          </cell>
          <cell r="E300">
            <v>22.867352585611556</v>
          </cell>
        </row>
        <row r="301">
          <cell r="B301" t="str">
            <v>Per diem agents de sécurité</v>
          </cell>
          <cell r="C301" t="str">
            <v>Personne/jour</v>
          </cell>
          <cell r="D301">
            <v>20000</v>
          </cell>
          <cell r="E301">
            <v>30.489803447482075</v>
          </cell>
        </row>
        <row r="302">
          <cell r="B302" t="str">
            <v>Pr diem facilitateur</v>
          </cell>
          <cell r="C302" t="str">
            <v>Personne/jour</v>
          </cell>
          <cell r="D302">
            <v>15000</v>
          </cell>
          <cell r="E302">
            <v>22.867352585611556</v>
          </cell>
        </row>
        <row r="303">
          <cell r="B303" t="str">
            <v>Per diem facilitateur niveau rural</v>
          </cell>
          <cell r="C303" t="str">
            <v>Personne/jour</v>
          </cell>
          <cell r="D303">
            <v>5000</v>
          </cell>
          <cell r="E303">
            <v>7.6224508618705187</v>
          </cell>
        </row>
        <row r="304">
          <cell r="B304" t="str">
            <v xml:space="preserve">frais facilitation </v>
          </cell>
          <cell r="C304" t="str">
            <v>Personne/jour</v>
          </cell>
          <cell r="D304">
            <v>15000</v>
          </cell>
          <cell r="E304">
            <v>22.867352585611556</v>
          </cell>
        </row>
        <row r="305">
          <cell r="B305" t="str">
            <v xml:space="preserve">Fourniture bureau </v>
          </cell>
          <cell r="C305" t="str">
            <v>kit</v>
          </cell>
          <cell r="D305">
            <v>3600</v>
          </cell>
          <cell r="E305">
            <v>5.4881646205467733</v>
          </cell>
        </row>
        <row r="306">
          <cell r="B306" t="str">
            <v>Carburant  diesel</v>
          </cell>
          <cell r="C306" t="str">
            <v>Litre</v>
          </cell>
          <cell r="D306">
            <v>870</v>
          </cell>
          <cell r="E306">
            <v>1.3263064499654702</v>
          </cell>
        </row>
        <row r="307">
          <cell r="B307" t="str">
            <v>Carburant essence</v>
          </cell>
          <cell r="C307" t="str">
            <v>Litre</v>
          </cell>
          <cell r="D307">
            <v>880</v>
          </cell>
          <cell r="E307">
            <v>1.3415513516892112</v>
          </cell>
        </row>
        <row r="308">
          <cell r="B308" t="str">
            <v xml:space="preserve">Carte de communication </v>
          </cell>
          <cell r="C308" t="str">
            <v>carte</v>
          </cell>
          <cell r="D308">
            <v>5000</v>
          </cell>
          <cell r="E308">
            <v>7.6224508618705187</v>
          </cell>
        </row>
        <row r="309">
          <cell r="B309" t="str">
            <v xml:space="preserve">Entretien véhicules </v>
          </cell>
          <cell r="C309" t="str">
            <v>véhicule</v>
          </cell>
          <cell r="D309">
            <v>30000</v>
          </cell>
          <cell r="E309">
            <v>45.734705171223112</v>
          </cell>
        </row>
        <row r="310">
          <cell r="B310" t="str">
            <v>Entretien moto</v>
          </cell>
          <cell r="C310" t="str">
            <v>moto</v>
          </cell>
          <cell r="D310">
            <v>10000</v>
          </cell>
          <cell r="E310">
            <v>15.244901723741037</v>
          </cell>
        </row>
        <row r="311">
          <cell r="B311" t="str">
            <v xml:space="preserve">Pauses café participants </v>
          </cell>
          <cell r="C311" t="str">
            <v>Personne/pause</v>
          </cell>
          <cell r="D311">
            <v>1500</v>
          </cell>
          <cell r="E311">
            <v>2.2867352585611558</v>
          </cell>
        </row>
        <row r="312">
          <cell r="B312" t="str">
            <v>Pause café/déjeuner</v>
          </cell>
          <cell r="C312" t="str">
            <v>Personne</v>
          </cell>
          <cell r="D312">
            <v>5000</v>
          </cell>
          <cell r="E312">
            <v>7.6224508618705187</v>
          </cell>
        </row>
        <row r="313">
          <cell r="B313" t="str">
            <v>Location salle niveau national</v>
          </cell>
          <cell r="C313" t="str">
            <v>Jour</v>
          </cell>
          <cell r="D313">
            <v>50000</v>
          </cell>
          <cell r="E313">
            <v>76.224508618705187</v>
          </cell>
        </row>
        <row r="314">
          <cell r="B314" t="str">
            <v>Location salle Préfectoral</v>
          </cell>
          <cell r="C314" t="str">
            <v>Jour</v>
          </cell>
          <cell r="D314">
            <v>20000</v>
          </cell>
          <cell r="E314">
            <v>30.489803447482075</v>
          </cell>
        </row>
        <row r="315">
          <cell r="B315" t="str">
            <v>Reprografie</v>
          </cell>
          <cell r="C315" t="str">
            <v>page</v>
          </cell>
          <cell r="D315">
            <v>25</v>
          </cell>
          <cell r="E315">
            <v>3.8112254309352597E-2</v>
          </cell>
        </row>
        <row r="316">
          <cell r="B316" t="str">
            <v>Material didiatique</v>
          </cell>
          <cell r="C316" t="str">
            <v xml:space="preserve">formation </v>
          </cell>
          <cell r="D316">
            <v>25000</v>
          </cell>
          <cell r="E316">
            <v>38.112254309352593</v>
          </cell>
        </row>
        <row r="317">
          <cell r="B317" t="str">
            <v>Panneaux métalliques</v>
          </cell>
          <cell r="C317" t="str">
            <v>Panneau</v>
          </cell>
          <cell r="D317">
            <v>20000</v>
          </cell>
          <cell r="E317">
            <v>30.489803447482075</v>
          </cell>
        </row>
        <row r="318">
          <cell r="B318" t="str">
            <v xml:space="preserve">Per diem agents de sécurité </v>
          </cell>
          <cell r="C318" t="str">
            <v>Personne/jour</v>
          </cell>
          <cell r="D318">
            <v>20000</v>
          </cell>
          <cell r="E318">
            <v>30.489803447482075</v>
          </cell>
        </row>
        <row r="319">
          <cell r="B319" t="str">
            <v>Transport participants communautaires</v>
          </cell>
          <cell r="C319" t="str">
            <v>Participant</v>
          </cell>
          <cell r="D319">
            <v>2500</v>
          </cell>
          <cell r="E319">
            <v>3.8112254309352593</v>
          </cell>
        </row>
        <row r="320">
          <cell r="B320" t="str">
            <v>Location matériel de sonorisation</v>
          </cell>
          <cell r="C320" t="str">
            <v>Jour</v>
          </cell>
          <cell r="D320">
            <v>30000</v>
          </cell>
          <cell r="E320">
            <v>45.734705171223112</v>
          </cell>
        </row>
        <row r="321">
          <cell r="B321" t="str">
            <v>Location chaises, bâches</v>
          </cell>
          <cell r="C321" t="str">
            <v>Jour</v>
          </cell>
          <cell r="D321">
            <v>45000</v>
          </cell>
          <cell r="E321">
            <v>68.602057756834668</v>
          </cell>
        </row>
        <row r="322">
          <cell r="B322" t="str">
            <v>Couverture médiatique national</v>
          </cell>
          <cell r="C322" t="str">
            <v>Jour</v>
          </cell>
          <cell r="D322">
            <v>510000</v>
          </cell>
          <cell r="E322">
            <v>777.48998791079293</v>
          </cell>
        </row>
        <row r="323">
          <cell r="B323" t="str">
            <v>Couverture médiatique Régions</v>
          </cell>
          <cell r="C323" t="str">
            <v>Jour</v>
          </cell>
          <cell r="D323">
            <v>210000</v>
          </cell>
          <cell r="E323">
            <v>320.14293619856181</v>
          </cell>
        </row>
        <row r="324">
          <cell r="B324" t="str">
            <v xml:space="preserve">Couverture médiatique </v>
          </cell>
          <cell r="C324" t="str">
            <v>Jour</v>
          </cell>
          <cell r="D324">
            <v>50000</v>
          </cell>
          <cell r="E324">
            <v>76.224508618705187</v>
          </cell>
        </row>
        <row r="325">
          <cell r="B325" t="str">
            <v xml:space="preserve">Traduction spot radio </v>
          </cell>
          <cell r="C325" t="str">
            <v>unité</v>
          </cell>
          <cell r="D325">
            <v>10000</v>
          </cell>
          <cell r="E325">
            <v>15.244901723741037</v>
          </cell>
        </row>
        <row r="326">
          <cell r="B326" t="str">
            <v>T-shirts</v>
          </cell>
          <cell r="C326" t="str">
            <v>unité</v>
          </cell>
          <cell r="D326">
            <v>3500</v>
          </cell>
          <cell r="E326">
            <v>5.3357156033093629</v>
          </cell>
        </row>
        <row r="327">
          <cell r="B327" t="str">
            <v>Dossard</v>
          </cell>
          <cell r="C327" t="str">
            <v>unité</v>
          </cell>
          <cell r="D327">
            <v>2000</v>
          </cell>
          <cell r="E327">
            <v>3.0489803447482076</v>
          </cell>
        </row>
        <row r="328">
          <cell r="B328" t="str">
            <v>Casquette</v>
          </cell>
          <cell r="C328" t="str">
            <v>unité</v>
          </cell>
          <cell r="D328">
            <v>2500</v>
          </cell>
          <cell r="E328">
            <v>3.8112254309352593</v>
          </cell>
        </row>
        <row r="329">
          <cell r="B329" t="str">
            <v>Mégaphone</v>
          </cell>
          <cell r="C329" t="str">
            <v>unité</v>
          </cell>
          <cell r="D329">
            <v>17000</v>
          </cell>
          <cell r="E329">
            <v>25.916332930359765</v>
          </cell>
        </row>
        <row r="330">
          <cell r="B330" t="str">
            <v xml:space="preserve">Ligne vert </v>
          </cell>
          <cell r="C330" t="str">
            <v>jour</v>
          </cell>
          <cell r="D330">
            <v>200000</v>
          </cell>
          <cell r="E330">
            <v>304.89803447482075</v>
          </cell>
        </row>
        <row r="331">
          <cell r="B331" t="str">
            <v>Carburant diesel</v>
          </cell>
          <cell r="C331" t="str">
            <v>litre</v>
          </cell>
          <cell r="D331">
            <v>870</v>
          </cell>
          <cell r="E331">
            <v>1.3263064499654702</v>
          </cell>
        </row>
        <row r="332">
          <cell r="B332" t="str">
            <v>Carburant essence</v>
          </cell>
          <cell r="C332" t="str">
            <v>litre</v>
          </cell>
          <cell r="D332">
            <v>880</v>
          </cell>
          <cell r="E332">
            <v>1.3415513516892112</v>
          </cell>
        </row>
        <row r="333">
          <cell r="B333" t="str">
            <v>location véhicule</v>
          </cell>
          <cell r="C333" t="str">
            <v>jour</v>
          </cell>
          <cell r="D333">
            <v>70000</v>
          </cell>
          <cell r="E333">
            <v>106.71431206618726</v>
          </cell>
        </row>
        <row r="334">
          <cell r="B334" t="str">
            <v>location moto</v>
          </cell>
          <cell r="C334" t="str">
            <v>jour</v>
          </cell>
          <cell r="D334">
            <v>10000</v>
          </cell>
          <cell r="E334">
            <v>15.244901723741037</v>
          </cell>
        </row>
        <row r="335">
          <cell r="B335" t="str">
            <v>Agrafeuses FM</v>
          </cell>
          <cell r="C335" t="str">
            <v>Unité</v>
          </cell>
          <cell r="D335">
            <v>26775</v>
          </cell>
          <cell r="E335">
            <v>40.818224365316631</v>
          </cell>
        </row>
        <row r="336">
          <cell r="B336" t="str">
            <v>Agrafeuses GF</v>
          </cell>
          <cell r="C336" t="str">
            <v>Unité</v>
          </cell>
          <cell r="D336">
            <v>28875</v>
          </cell>
          <cell r="E336">
            <v>44.019653727302249</v>
          </cell>
        </row>
        <row r="337">
          <cell r="B337" t="str">
            <v>Agrafeuses PF</v>
          </cell>
          <cell r="C337" t="str">
            <v>Unité</v>
          </cell>
          <cell r="D337">
            <v>23365</v>
          </cell>
          <cell r="E337">
            <v>35.619712877520932</v>
          </cell>
        </row>
        <row r="338">
          <cell r="B338" t="str">
            <v>Assurance véhicule SLP</v>
          </cell>
          <cell r="C338" t="str">
            <v>Véhicule/an</v>
          </cell>
          <cell r="D338">
            <v>130000</v>
          </cell>
          <cell r="E338">
            <v>198.18372240863349</v>
          </cell>
        </row>
        <row r="339">
          <cell r="B339" t="str">
            <v xml:space="preserve">Assurance moto SLP </v>
          </cell>
          <cell r="C339" t="str">
            <v>Moto/an</v>
          </cell>
          <cell r="D339">
            <v>50000</v>
          </cell>
          <cell r="E339">
            <v>76.224508618705187</v>
          </cell>
        </row>
        <row r="340">
          <cell r="B340" t="str">
            <v>Assurance véhicule 3ieme personne</v>
          </cell>
          <cell r="C340" t="str">
            <v>Véhicule/an</v>
          </cell>
          <cell r="D340">
            <v>130000</v>
          </cell>
          <cell r="E340">
            <v>198.18372240863349</v>
          </cell>
        </row>
        <row r="341">
          <cell r="B341" t="str">
            <v>Assurance voyage Afrique</v>
          </cell>
          <cell r="C341" t="str">
            <v>Voyage</v>
          </cell>
          <cell r="D341">
            <v>50000</v>
          </cell>
          <cell r="E341">
            <v>76.224508618705187</v>
          </cell>
        </row>
        <row r="342">
          <cell r="B342" t="str">
            <v>Assurance voyage International</v>
          </cell>
          <cell r="C342" t="str">
            <v>Voyage</v>
          </cell>
          <cell r="D342">
            <v>75000</v>
          </cell>
          <cell r="E342">
            <v>114.33676292805778</v>
          </cell>
        </row>
        <row r="343">
          <cell r="B343" t="str">
            <v xml:space="preserve">Assurances et autres papiers administratifs véhicules de mission </v>
          </cell>
          <cell r="C343" t="str">
            <v>Véhicule</v>
          </cell>
          <cell r="D343">
            <v>250000</v>
          </cell>
          <cell r="E343">
            <v>381.12254309352596</v>
          </cell>
        </row>
        <row r="344">
          <cell r="B344" t="str">
            <v>Abonnement HF VHF</v>
          </cell>
          <cell r="C344" t="str">
            <v>Mois</v>
          </cell>
          <cell r="D344">
            <v>150000</v>
          </cell>
          <cell r="E344">
            <v>228.67352585611556</v>
          </cell>
        </row>
        <row r="345">
          <cell r="B345" t="str">
            <v xml:space="preserve">Abonnement Blackberry ligne fixe </v>
          </cell>
          <cell r="C345" t="str">
            <v>Mois</v>
          </cell>
          <cell r="D345">
            <v>125000</v>
          </cell>
          <cell r="E345">
            <v>190.56127154676298</v>
          </cell>
        </row>
        <row r="346">
          <cell r="B346" t="str">
            <v>Audit annuel SLP</v>
          </cell>
          <cell r="C346" t="str">
            <v>Audit</v>
          </cell>
          <cell r="D346">
            <v>4400000</v>
          </cell>
          <cell r="E346">
            <v>6707.7567584460567</v>
          </cell>
        </row>
        <row r="347">
          <cell r="B347" t="str">
            <v>Audit annuel PR</v>
          </cell>
          <cell r="C347" t="str">
            <v>Audit</v>
          </cell>
          <cell r="D347">
            <v>20000000</v>
          </cell>
          <cell r="E347">
            <v>30489.803447482078</v>
          </cell>
        </row>
        <row r="348">
          <cell r="B348" t="str">
            <v>Vérification légal contrat de service</v>
          </cell>
          <cell r="C348" t="str">
            <v>Contrat</v>
          </cell>
          <cell r="D348">
            <v>2000000</v>
          </cell>
          <cell r="E348">
            <v>3048.9803447482077</v>
          </cell>
        </row>
        <row r="349">
          <cell r="B349" t="str">
            <v xml:space="preserve">Redevance Internet Unité central </v>
          </cell>
          <cell r="C349" t="str">
            <v>Mois</v>
          </cell>
          <cell r="D349">
            <v>550000</v>
          </cell>
          <cell r="E349">
            <v>838.46959480575708</v>
          </cell>
        </row>
        <row r="350">
          <cell r="B350" t="str">
            <v xml:space="preserve">Redevance téléphone fixe Unité central </v>
          </cell>
          <cell r="C350" t="str">
            <v>Mois</v>
          </cell>
          <cell r="D350">
            <v>300000</v>
          </cell>
          <cell r="E350">
            <v>457.34705171223112</v>
          </cell>
        </row>
        <row r="351">
          <cell r="B351" t="str">
            <v xml:space="preserve">Couts mensuel Blackberry </v>
          </cell>
          <cell r="C351" t="str">
            <v>Mois</v>
          </cell>
          <cell r="D351">
            <v>150000</v>
          </cell>
          <cell r="E351">
            <v>228.67352585611556</v>
          </cell>
        </row>
        <row r="352">
          <cell r="B352" t="str">
            <v xml:space="preserve">Couts mensuel Mobiles </v>
          </cell>
          <cell r="C352" t="str">
            <v>Mois</v>
          </cell>
          <cell r="D352">
            <v>30000</v>
          </cell>
          <cell r="E352">
            <v>45.734705171223112</v>
          </cell>
        </row>
        <row r="353">
          <cell r="B353" t="str">
            <v>Communication FICR Cameroon</v>
          </cell>
          <cell r="C353" t="str">
            <v>Mois</v>
          </cell>
          <cell r="D353">
            <v>400000</v>
          </cell>
          <cell r="E353">
            <v>609.79606894964149</v>
          </cell>
        </row>
        <row r="354">
          <cell r="B354" t="str">
            <v>Communication FICR Geneve</v>
          </cell>
          <cell r="C354" t="str">
            <v>Mois</v>
          </cell>
          <cell r="D354">
            <v>400000</v>
          </cell>
          <cell r="E354">
            <v>609.79606894964149</v>
          </cell>
        </row>
        <row r="355">
          <cell r="B355" t="str">
            <v>Support fourniture bureau FICR Yaoundé</v>
          </cell>
          <cell r="C355" t="str">
            <v>Mois</v>
          </cell>
          <cell r="D355">
            <v>400000</v>
          </cell>
          <cell r="E355">
            <v>609.79606894964149</v>
          </cell>
        </row>
        <row r="356">
          <cell r="B356" t="str">
            <v xml:space="preserve">Gardiennage mensuel </v>
          </cell>
          <cell r="C356" t="str">
            <v>Mois</v>
          </cell>
          <cell r="D356">
            <v>100000</v>
          </cell>
          <cell r="E356">
            <v>152.44901723741037</v>
          </cell>
        </row>
        <row r="357">
          <cell r="B357" t="str">
            <v>Batteries</v>
          </cell>
          <cell r="C357" t="str">
            <v>Batterie</v>
          </cell>
          <cell r="D357">
            <v>90000</v>
          </cell>
          <cell r="E357">
            <v>137.20411551366934</v>
          </cell>
        </row>
        <row r="358">
          <cell r="B358" t="str">
            <v>Billet d'avion intercontinental</v>
          </cell>
          <cell r="C358" t="str">
            <v>Voyage</v>
          </cell>
          <cell r="D358">
            <v>1050000</v>
          </cell>
          <cell r="E358">
            <v>1600.714680992809</v>
          </cell>
        </row>
        <row r="359">
          <cell r="B359" t="str">
            <v>Billets d'avion Afrique</v>
          </cell>
          <cell r="C359" t="str">
            <v>Voyage</v>
          </cell>
          <cell r="D359">
            <v>800000</v>
          </cell>
          <cell r="E359">
            <v>1219.592137899283</v>
          </cell>
        </row>
        <row r="360">
          <cell r="B360" t="str">
            <v>Billet d´avion GVA - Youndé</v>
          </cell>
          <cell r="C360" t="str">
            <v>Voyage</v>
          </cell>
          <cell r="D360">
            <v>730000</v>
          </cell>
          <cell r="E360">
            <v>1112.8778258330958</v>
          </cell>
        </row>
        <row r="361">
          <cell r="B361" t="str">
            <v>Billet d´avion CAR-Cameroon</v>
          </cell>
          <cell r="C361" t="str">
            <v>Voyage</v>
          </cell>
          <cell r="D361">
            <v>313400</v>
          </cell>
          <cell r="E361">
            <v>477.77522002204415</v>
          </cell>
        </row>
        <row r="362">
          <cell r="B362" t="str">
            <v>Billet d´avion Dakar- CAR</v>
          </cell>
          <cell r="C362" t="str">
            <v>Voyage</v>
          </cell>
          <cell r="D362">
            <v>1077005</v>
          </cell>
          <cell r="E362">
            <v>1641.8835380977716</v>
          </cell>
        </row>
        <row r="363">
          <cell r="B363" t="str">
            <v>Billet d´avion Cameroon Dakar</v>
          </cell>
          <cell r="C363" t="str">
            <v>Voyage</v>
          </cell>
          <cell r="D363">
            <v>680000</v>
          </cell>
          <cell r="E363">
            <v>1036.6533172143907</v>
          </cell>
        </row>
        <row r="364">
          <cell r="B364" t="str">
            <v>Billet d´avion Guatemala Suisse consultant logistique</v>
          </cell>
          <cell r="C364" t="str">
            <v>Voyage</v>
          </cell>
          <cell r="D364">
            <v>1884760</v>
          </cell>
          <cell r="E364">
            <v>2873.2980972838159</v>
          </cell>
        </row>
        <row r="365">
          <cell r="B365" t="str">
            <v>Hébergement Bangui</v>
          </cell>
          <cell r="C365" t="str">
            <v>Nuit</v>
          </cell>
          <cell r="D365">
            <v>175000</v>
          </cell>
          <cell r="E365">
            <v>266.78578016546817</v>
          </cell>
        </row>
        <row r="366">
          <cell r="B366" t="str">
            <v>Hébergement international</v>
          </cell>
          <cell r="C366" t="str">
            <v>Nuit</v>
          </cell>
          <cell r="D366">
            <v>150000</v>
          </cell>
          <cell r="E366">
            <v>228.67352585611556</v>
          </cell>
        </row>
        <row r="367">
          <cell r="B367" t="str">
            <v>Hébergement Genève</v>
          </cell>
          <cell r="C367" t="str">
            <v>Nuit</v>
          </cell>
          <cell r="D367">
            <v>107700</v>
          </cell>
          <cell r="E367">
            <v>164.18759156469099</v>
          </cell>
        </row>
        <row r="368">
          <cell r="B368" t="str">
            <v xml:space="preserve">Pr diem international </v>
          </cell>
          <cell r="C368" t="str">
            <v>Jour</v>
          </cell>
          <cell r="D368">
            <v>40000</v>
          </cell>
          <cell r="E368">
            <v>60.979606894964149</v>
          </cell>
        </row>
        <row r="369">
          <cell r="B369" t="str">
            <v>Visa Europe</v>
          </cell>
          <cell r="C369" t="str">
            <v>unité</v>
          </cell>
          <cell r="D369">
            <v>80000</v>
          </cell>
          <cell r="E369">
            <v>121.9592137899283</v>
          </cell>
        </row>
        <row r="370">
          <cell r="B370" t="str">
            <v>Visa CAR</v>
          </cell>
          <cell r="C370" t="str">
            <v>unité</v>
          </cell>
          <cell r="D370">
            <v>100000</v>
          </cell>
          <cell r="E370">
            <v>152.44901723741037</v>
          </cell>
        </row>
        <row r="371">
          <cell r="B371" t="str">
            <v>Visa Cameroon</v>
          </cell>
          <cell r="C371" t="str">
            <v>unité</v>
          </cell>
          <cell r="D371">
            <v>75000</v>
          </cell>
          <cell r="E371">
            <v>114.33676292805778</v>
          </cell>
        </row>
        <row r="372">
          <cell r="B372" t="str">
            <v>Boîtes de bics 48 pc</v>
          </cell>
          <cell r="C372" t="str">
            <v>Boite</v>
          </cell>
          <cell r="D372">
            <v>5000</v>
          </cell>
          <cell r="E372">
            <v>7.6224508618705187</v>
          </cell>
        </row>
        <row r="373">
          <cell r="B373" t="str">
            <v>Boîtes de crayon de papier</v>
          </cell>
          <cell r="C373" t="str">
            <v>Boite</v>
          </cell>
          <cell r="D373">
            <v>1495</v>
          </cell>
          <cell r="E373">
            <v>2.2791128076992853</v>
          </cell>
        </row>
        <row r="374">
          <cell r="B374" t="str">
            <v>Boîtes de gommes</v>
          </cell>
          <cell r="C374" t="str">
            <v>Boite</v>
          </cell>
          <cell r="D374">
            <v>3000</v>
          </cell>
          <cell r="E374">
            <v>4.5734705171223116</v>
          </cell>
        </row>
        <row r="375">
          <cell r="B375" t="str">
            <v>Boîtes de mines</v>
          </cell>
          <cell r="C375" t="str">
            <v>Boite</v>
          </cell>
          <cell r="D375">
            <v>800</v>
          </cell>
          <cell r="E375">
            <v>1.2195921378992831</v>
          </cell>
        </row>
        <row r="376">
          <cell r="B376" t="str">
            <v>Boîtes de trombones</v>
          </cell>
          <cell r="C376" t="str">
            <v>Boite</v>
          </cell>
          <cell r="D376">
            <v>4465</v>
          </cell>
          <cell r="E376">
            <v>6.8068486196503732</v>
          </cell>
        </row>
        <row r="377">
          <cell r="B377" t="str">
            <v>Boite d´archivage</v>
          </cell>
          <cell r="C377" t="str">
            <v>Boite</v>
          </cell>
          <cell r="D377">
            <v>7500</v>
          </cell>
          <cell r="E377">
            <v>11.433676292805778</v>
          </cell>
        </row>
        <row r="378">
          <cell r="B378" t="str">
            <v>Cahier de transmission</v>
          </cell>
          <cell r="C378" t="str">
            <v>Cahier</v>
          </cell>
          <cell r="D378">
            <v>12000</v>
          </cell>
          <cell r="E378">
            <v>18.293882068489246</v>
          </cell>
        </row>
        <row r="379">
          <cell r="B379" t="str">
            <v>Calculatrices</v>
          </cell>
          <cell r="C379" t="str">
            <v>Calculatrice</v>
          </cell>
          <cell r="D379">
            <v>5000</v>
          </cell>
          <cell r="E379">
            <v>7.6224508618705187</v>
          </cell>
        </row>
        <row r="380">
          <cell r="B380" t="str">
            <v>Carburant diesel</v>
          </cell>
          <cell r="C380" t="str">
            <v>Litre</v>
          </cell>
          <cell r="D380">
            <v>870</v>
          </cell>
          <cell r="E380">
            <v>1.3263064499654702</v>
          </cell>
        </row>
        <row r="381">
          <cell r="B381" t="str">
            <v>Carburant essence</v>
          </cell>
          <cell r="C381" t="str">
            <v>Litre</v>
          </cell>
          <cell r="D381">
            <v>880</v>
          </cell>
          <cell r="E381">
            <v>1.3415513516892112</v>
          </cell>
        </row>
        <row r="382">
          <cell r="B382" t="str">
            <v>Ciseaux</v>
          </cell>
          <cell r="C382" t="str">
            <v>Paire</v>
          </cell>
          <cell r="D382">
            <v>1500</v>
          </cell>
          <cell r="E382">
            <v>2.2867352585611558</v>
          </cell>
        </row>
        <row r="383">
          <cell r="B383" t="str">
            <v>Classeurs chronos</v>
          </cell>
          <cell r="C383" t="str">
            <v>Classeur</v>
          </cell>
          <cell r="D383">
            <v>4500</v>
          </cell>
          <cell r="E383">
            <v>6.8602057756834673</v>
          </cell>
        </row>
        <row r="384">
          <cell r="B384" t="str">
            <v>Contrat de consultance (audit)</v>
          </cell>
          <cell r="C384" t="str">
            <v>Contrat</v>
          </cell>
          <cell r="D384">
            <v>7500000</v>
          </cell>
          <cell r="E384">
            <v>11433.676292805778</v>
          </cell>
        </row>
        <row r="385">
          <cell r="B385" t="str">
            <v>Contrat d'entretien des unités radios y compris déplacements des  (5% du coût d'achat)</v>
          </cell>
          <cell r="C385" t="str">
            <v>Contrat</v>
          </cell>
          <cell r="D385">
            <v>4479510</v>
          </cell>
          <cell r="E385">
            <v>6828.9689720515216</v>
          </cell>
        </row>
        <row r="386">
          <cell r="B386" t="str">
            <v>Contrat d'entretien du parc informatique</v>
          </cell>
          <cell r="C386" t="str">
            <v>Trimestre</v>
          </cell>
          <cell r="D386">
            <v>650000</v>
          </cell>
          <cell r="E386">
            <v>990.91861204316751</v>
          </cell>
        </row>
        <row r="387">
          <cell r="B387" t="str">
            <v>Courrier express SLP</v>
          </cell>
          <cell r="C387" t="str">
            <v>Frais/mois</v>
          </cell>
          <cell r="D387">
            <v>20000</v>
          </cell>
          <cell r="E387">
            <v>30.489803447482075</v>
          </cell>
        </row>
        <row r="388">
          <cell r="B388" t="str">
            <v>Courrier express PR</v>
          </cell>
          <cell r="C388" t="str">
            <v>Frais/mois</v>
          </cell>
          <cell r="D388">
            <v>150000</v>
          </cell>
          <cell r="E388">
            <v>228.67352585611556</v>
          </cell>
        </row>
        <row r="389">
          <cell r="B389" t="str">
            <v>Désodorisant</v>
          </cell>
          <cell r="C389" t="str">
            <v>Désodorisant</v>
          </cell>
          <cell r="D389">
            <v>1300</v>
          </cell>
          <cell r="E389">
            <v>1.9818372240863349</v>
          </cell>
        </row>
        <row r="390">
          <cell r="B390" t="str">
            <v>Eau et électricité SLP</v>
          </cell>
          <cell r="C390" t="str">
            <v>Mois</v>
          </cell>
          <cell r="D390">
            <v>344000</v>
          </cell>
          <cell r="E390">
            <v>524.42461929669173</v>
          </cell>
        </row>
        <row r="391">
          <cell r="B391" t="str">
            <v xml:space="preserve">Entretien  des véhicules  </v>
          </cell>
          <cell r="C391" t="str">
            <v>Véhicule/mois</v>
          </cell>
          <cell r="D391">
            <v>152500</v>
          </cell>
          <cell r="E391">
            <v>232.48475128705084</v>
          </cell>
        </row>
        <row r="392">
          <cell r="B392" t="str">
            <v>Entretien group électrogène PR</v>
          </cell>
          <cell r="C392" t="str">
            <v>Mois</v>
          </cell>
          <cell r="D392">
            <v>120000</v>
          </cell>
          <cell r="E392">
            <v>182.93882068489245</v>
          </cell>
        </row>
        <row r="393">
          <cell r="B393" t="str">
            <v>Entretien Moto SLP</v>
          </cell>
          <cell r="C393" t="str">
            <v>Moto/mois</v>
          </cell>
          <cell r="D393">
            <v>30000</v>
          </cell>
          <cell r="E393">
            <v>45.734705171223112</v>
          </cell>
        </row>
        <row r="394">
          <cell r="B394" t="str">
            <v>Entretien bureau  SLP</v>
          </cell>
          <cell r="C394" t="str">
            <v>Mois</v>
          </cell>
          <cell r="D394">
            <v>150000</v>
          </cell>
          <cell r="E394">
            <v>228.67352585611556</v>
          </cell>
        </row>
        <row r="395">
          <cell r="B395" t="str">
            <v>Entretien bureau  PR</v>
          </cell>
          <cell r="C395" t="str">
            <v>Mois</v>
          </cell>
          <cell r="D395">
            <v>50000</v>
          </cell>
          <cell r="E395">
            <v>76.224508618705187</v>
          </cell>
        </row>
        <row r="396">
          <cell r="B396" t="str">
            <v xml:space="preserve">Entretien group électrogène </v>
          </cell>
          <cell r="C396" t="str">
            <v>Mois</v>
          </cell>
          <cell r="D396">
            <v>90000</v>
          </cell>
          <cell r="E396">
            <v>137.20411551366934</v>
          </cell>
        </row>
        <row r="397">
          <cell r="B397" t="str">
            <v>Entretien matériel informatique PR</v>
          </cell>
          <cell r="C397" t="str">
            <v>Mois</v>
          </cell>
          <cell r="D397">
            <v>250000</v>
          </cell>
          <cell r="E397">
            <v>381.12254309352596</v>
          </cell>
        </row>
        <row r="398">
          <cell r="B398" t="str">
            <v>Entretien photocopieuse</v>
          </cell>
          <cell r="C398" t="str">
            <v>Mois</v>
          </cell>
          <cell r="D398">
            <v>120000</v>
          </cell>
          <cell r="E398">
            <v>182.93882068489245</v>
          </cell>
        </row>
        <row r="399">
          <cell r="B399" t="str">
            <v>Fourniture bureau PR</v>
          </cell>
          <cell r="C399" t="str">
            <v>Mois</v>
          </cell>
          <cell r="D399">
            <v>500000</v>
          </cell>
          <cell r="E399">
            <v>762.24508618705192</v>
          </cell>
        </row>
        <row r="400">
          <cell r="B400" t="str">
            <v>Fourniture nettoyage PR</v>
          </cell>
          <cell r="C400" t="str">
            <v>Mois</v>
          </cell>
          <cell r="D400">
            <v>100000</v>
          </cell>
          <cell r="E400">
            <v>152.44901723741037</v>
          </cell>
        </row>
        <row r="401">
          <cell r="B401" t="str">
            <v>Fourniture informatique PR</v>
          </cell>
          <cell r="C401" t="str">
            <v>Mois</v>
          </cell>
          <cell r="D401">
            <v>250000</v>
          </cell>
          <cell r="E401">
            <v>381.12254309352596</v>
          </cell>
        </row>
        <row r="402">
          <cell r="B402" t="str">
            <v>Fourniture informatique central et préfectures 31 locations</v>
          </cell>
          <cell r="C402" t="str">
            <v>Contribution</v>
          </cell>
          <cell r="D402">
            <v>50000</v>
          </cell>
          <cell r="E402">
            <v>76.224508618705187</v>
          </cell>
        </row>
        <row r="403">
          <cell r="B403" t="str">
            <v>Fourniture informatique pour préfectures</v>
          </cell>
          <cell r="C403" t="str">
            <v>Contribution</v>
          </cell>
          <cell r="D403">
            <v>40000</v>
          </cell>
          <cell r="E403">
            <v>60.979606894964149</v>
          </cell>
        </row>
        <row r="404">
          <cell r="B404" t="str">
            <v>Fourniture bureau SLP</v>
          </cell>
          <cell r="C404" t="str">
            <v>Mois</v>
          </cell>
          <cell r="D404">
            <v>150000</v>
          </cell>
          <cell r="E404">
            <v>228.67352585611556</v>
          </cell>
        </row>
        <row r="405">
          <cell r="B405" t="str">
            <v xml:space="preserve">Fourniture nettoyage SLP </v>
          </cell>
          <cell r="C405" t="str">
            <v>Mois</v>
          </cell>
          <cell r="D405">
            <v>60000</v>
          </cell>
          <cell r="E405">
            <v>91.469410342446224</v>
          </cell>
        </row>
        <row r="406">
          <cell r="B406" t="str">
            <v xml:space="preserve">Perforation </v>
          </cell>
          <cell r="C406" t="str">
            <v>unité</v>
          </cell>
          <cell r="D406">
            <v>18000</v>
          </cell>
          <cell r="E406">
            <v>27.440823102733869</v>
          </cell>
        </row>
        <row r="407">
          <cell r="B407" t="str">
            <v>Material didiatique</v>
          </cell>
          <cell r="C407" t="str">
            <v>unit+e</v>
          </cell>
          <cell r="D407">
            <v>25000</v>
          </cell>
          <cell r="E407">
            <v>38.112254309352593</v>
          </cell>
        </row>
        <row r="408">
          <cell r="B408" t="str">
            <v>Herbergement Yaoundé et Bangui</v>
          </cell>
          <cell r="C408" t="str">
            <v>nuit</v>
          </cell>
          <cell r="D408">
            <v>80775</v>
          </cell>
          <cell r="E408">
            <v>123.14069367351823</v>
          </cell>
        </row>
        <row r="409">
          <cell r="B409" t="str">
            <v xml:space="preserve">Herbergement Dakar </v>
          </cell>
          <cell r="C409" t="str">
            <v>nuit</v>
          </cell>
          <cell r="D409">
            <v>60000</v>
          </cell>
          <cell r="E409">
            <v>91.469410342446224</v>
          </cell>
        </row>
        <row r="410">
          <cell r="B410" t="str">
            <v>Pr diem Dakar FICR</v>
          </cell>
          <cell r="C410" t="str">
            <v>Jour</v>
          </cell>
          <cell r="D410">
            <v>40388</v>
          </cell>
          <cell r="E410">
            <v>61.571109081845307</v>
          </cell>
        </row>
        <row r="411">
          <cell r="B411" t="str">
            <v>Pr diem Geneve FICR</v>
          </cell>
          <cell r="C411" t="str">
            <v>Jour</v>
          </cell>
          <cell r="D411">
            <v>40388</v>
          </cell>
          <cell r="E411">
            <v>61.571109081845307</v>
          </cell>
        </row>
        <row r="412">
          <cell r="B412" t="str">
            <v>Pr diem Yaoundé  FICR</v>
          </cell>
          <cell r="C412" t="str">
            <v>Jour</v>
          </cell>
          <cell r="D412">
            <v>29618</v>
          </cell>
          <cell r="E412">
            <v>45.152349925376207</v>
          </cell>
        </row>
        <row r="413">
          <cell r="B413" t="str">
            <v>Pr diem CAR</v>
          </cell>
          <cell r="C413" t="str">
            <v>Jour</v>
          </cell>
          <cell r="D413">
            <v>40388</v>
          </cell>
          <cell r="E413">
            <v>61.571109081845307</v>
          </cell>
        </row>
        <row r="414">
          <cell r="B414" t="str">
            <v>Megaphones</v>
          </cell>
          <cell r="C414" t="str">
            <v xml:space="preserve">unité </v>
          </cell>
          <cell r="D414">
            <v>18500</v>
          </cell>
          <cell r="E414">
            <v>28.20306818892092</v>
          </cell>
        </row>
        <row r="415">
          <cell r="B415" t="str">
            <v>Pils megaphones</v>
          </cell>
          <cell r="C415" t="str">
            <v>Paquet</v>
          </cell>
          <cell r="D415">
            <v>2500</v>
          </cell>
          <cell r="E415">
            <v>3.8112254309352593</v>
          </cell>
        </row>
        <row r="416">
          <cell r="B416" t="str">
            <v xml:space="preserve">Frais bancaire </v>
          </cell>
          <cell r="C416" t="str">
            <v>Frais/mois</v>
          </cell>
          <cell r="D416">
            <v>100000</v>
          </cell>
          <cell r="E416">
            <v>152.44901723741037</v>
          </cell>
        </row>
        <row r="417">
          <cell r="B417" t="str">
            <v xml:space="preserve">Frais bureau Yaoundé </v>
          </cell>
          <cell r="C417" t="str">
            <v>Mois</v>
          </cell>
          <cell r="D417">
            <v>1056140</v>
          </cell>
          <cell r="E417">
            <v>1610.0750506511861</v>
          </cell>
        </row>
        <row r="418">
          <cell r="B418" t="str">
            <v xml:space="preserve">Abonnement ligne téléphone </v>
          </cell>
          <cell r="C418" t="str">
            <v>Mois</v>
          </cell>
          <cell r="D418">
            <v>360000</v>
          </cell>
          <cell r="E418">
            <v>548.81646205467734</v>
          </cell>
        </row>
        <row r="419">
          <cell r="B419" t="str">
            <v>Abonnement internet mensuel niveau central</v>
          </cell>
          <cell r="C419" t="str">
            <v>Mois</v>
          </cell>
          <cell r="D419">
            <v>400000</v>
          </cell>
          <cell r="E419">
            <v>609.79606894964149</v>
          </cell>
        </row>
        <row r="420">
          <cell r="B420" t="str">
            <v xml:space="preserve">Location bureau </v>
          </cell>
          <cell r="C420" t="str">
            <v>Mois</v>
          </cell>
          <cell r="D420">
            <v>75000</v>
          </cell>
          <cell r="E420">
            <v>114.33676292805778</v>
          </cell>
        </row>
        <row r="421">
          <cell r="B421" t="str">
            <v>Location hall Bangui</v>
          </cell>
          <cell r="C421" t="str">
            <v>Jour</v>
          </cell>
          <cell r="D421">
            <v>50000</v>
          </cell>
          <cell r="E421">
            <v>76.224508618705187</v>
          </cell>
        </row>
        <row r="422">
          <cell r="B422" t="str">
            <v xml:space="preserve">Transport local FICR </v>
          </cell>
          <cell r="C422" t="str">
            <v>Mois</v>
          </cell>
          <cell r="D422">
            <v>915455</v>
          </cell>
          <cell r="E422">
            <v>1395.6021507507353</v>
          </cell>
        </row>
        <row r="423">
          <cell r="B423" t="str">
            <v>Pause café /déjeuner</v>
          </cell>
          <cell r="C423" t="str">
            <v>Personne/jour</v>
          </cell>
          <cell r="D423">
            <v>5000</v>
          </cell>
          <cell r="E423">
            <v>7.6224508618705187</v>
          </cell>
        </row>
        <row r="424">
          <cell r="B424" t="str">
            <v>Pausé café Yaoundé</v>
          </cell>
          <cell r="C424" t="str">
            <v>Personne/jour</v>
          </cell>
          <cell r="D424">
            <v>4500</v>
          </cell>
          <cell r="E424">
            <v>6.8602057756834673</v>
          </cell>
        </row>
        <row r="425">
          <cell r="B425" t="str">
            <v xml:space="preserve">Déjeuner  Yaoundé </v>
          </cell>
          <cell r="C425" t="str">
            <v>personne</v>
          </cell>
          <cell r="D425">
            <v>14000</v>
          </cell>
          <cell r="E425">
            <v>21.342862413237452</v>
          </cell>
        </row>
        <row r="426">
          <cell r="B426" t="str">
            <v xml:space="preserve">Fourniture bureau réunion </v>
          </cell>
          <cell r="C426" t="str">
            <v>personne</v>
          </cell>
          <cell r="D426">
            <v>3600</v>
          </cell>
          <cell r="E426">
            <v>5.4881646205467733</v>
          </cell>
        </row>
        <row r="427">
          <cell r="B427" t="str">
            <v>Reprographie</v>
          </cell>
          <cell r="C427" t="str">
            <v>page</v>
          </cell>
          <cell r="D427">
            <v>25</v>
          </cell>
          <cell r="E427">
            <v>3.8112254309352597E-2</v>
          </cell>
        </row>
        <row r="428">
          <cell r="B428" t="str">
            <v>pr diem participante residence</v>
          </cell>
          <cell r="C428" t="str">
            <v>jour</v>
          </cell>
          <cell r="D428">
            <v>2500</v>
          </cell>
          <cell r="E428">
            <v>3.8112254309352593</v>
          </cell>
        </row>
        <row r="429">
          <cell r="B429" t="str">
            <v>Facilitateur</v>
          </cell>
          <cell r="C429" t="str">
            <v>Jour</v>
          </cell>
          <cell r="D429">
            <v>15000</v>
          </cell>
          <cell r="E429">
            <v>22.867352585611556</v>
          </cell>
        </row>
        <row r="430">
          <cell r="B430" t="str">
            <v>Frais facilitateur</v>
          </cell>
          <cell r="C430" t="str">
            <v>Jour</v>
          </cell>
          <cell r="D430">
            <v>10000</v>
          </cell>
          <cell r="E430">
            <v>15.244901723741037</v>
          </cell>
        </row>
        <row r="431">
          <cell r="B431" t="str">
            <v xml:space="preserve">Communication réunion </v>
          </cell>
          <cell r="C431" t="str">
            <v>Jour</v>
          </cell>
          <cell r="D431">
            <v>2500</v>
          </cell>
          <cell r="E431">
            <v>3.8112254309352593</v>
          </cell>
        </row>
        <row r="432">
          <cell r="B432" t="str">
            <v>Insecticides</v>
          </cell>
          <cell r="C432" t="str">
            <v>Insecticide</v>
          </cell>
          <cell r="D432">
            <v>2750</v>
          </cell>
          <cell r="E432">
            <v>4.1923479740287855</v>
          </cell>
        </row>
        <row r="433">
          <cell r="B433" t="str">
            <v xml:space="preserve">Kits de Produits d'entretien </v>
          </cell>
          <cell r="C433" t="str">
            <v>kit</v>
          </cell>
          <cell r="D433">
            <v>1063000</v>
          </cell>
          <cell r="E433">
            <v>1620.5330532336723</v>
          </cell>
        </row>
        <row r="434">
          <cell r="B434" t="str">
            <v>Logiciel comptable multi projet</v>
          </cell>
          <cell r="C434" t="str">
            <v>Logiciel</v>
          </cell>
          <cell r="D434">
            <v>1093940</v>
          </cell>
          <cell r="E434">
            <v>1667.7007791669271</v>
          </cell>
        </row>
        <row r="435">
          <cell r="B435" t="str">
            <v>Logiciel MS office</v>
          </cell>
          <cell r="C435" t="str">
            <v>Logiciel</v>
          </cell>
          <cell r="D435">
            <v>250000</v>
          </cell>
          <cell r="E435">
            <v>381.12254309352596</v>
          </cell>
        </row>
        <row r="436">
          <cell r="B436" t="str">
            <v>Logiciel XP</v>
          </cell>
          <cell r="C436" t="str">
            <v>Logiciel</v>
          </cell>
          <cell r="D436">
            <v>136000</v>
          </cell>
          <cell r="E436">
            <v>207.33066344287812</v>
          </cell>
        </row>
        <row r="437">
          <cell r="B437" t="str">
            <v xml:space="preserve">Loyer bureau </v>
          </cell>
          <cell r="C437" t="str">
            <v>Mois</v>
          </cell>
          <cell r="D437">
            <v>2500000</v>
          </cell>
          <cell r="E437">
            <v>3811.2254309352597</v>
          </cell>
        </row>
        <row r="438">
          <cell r="B438" t="str">
            <v>Loyer maison délégués</v>
          </cell>
          <cell r="C438" t="str">
            <v>Mois</v>
          </cell>
          <cell r="D438">
            <v>2000000</v>
          </cell>
          <cell r="E438">
            <v>3048.9803447482077</v>
          </cell>
        </row>
        <row r="439">
          <cell r="B439" t="str">
            <v>installation meublement maison délégués</v>
          </cell>
          <cell r="C439" t="str">
            <v xml:space="preserve">unité </v>
          </cell>
          <cell r="D439">
            <v>500000</v>
          </cell>
          <cell r="E439">
            <v>762.24508618705192</v>
          </cell>
        </row>
        <row r="440">
          <cell r="B440" t="str">
            <v>utilité maison délégués</v>
          </cell>
          <cell r="C440" t="str">
            <v>Mois</v>
          </cell>
          <cell r="D440">
            <v>350000</v>
          </cell>
          <cell r="E440">
            <v>533.57156033093634</v>
          </cell>
        </row>
        <row r="441">
          <cell r="B441" t="str">
            <v xml:space="preserve">utilité bureau UGP </v>
          </cell>
          <cell r="C441" t="str">
            <v>Mois</v>
          </cell>
          <cell r="D441">
            <v>850000</v>
          </cell>
          <cell r="E441">
            <v>1295.8166465179881</v>
          </cell>
        </row>
        <row r="442">
          <cell r="B442" t="str">
            <v>sécurité maison délégués</v>
          </cell>
          <cell r="C442" t="str">
            <v>Mois</v>
          </cell>
          <cell r="D442">
            <v>950000</v>
          </cell>
          <cell r="E442">
            <v>1448.2656637553987</v>
          </cell>
        </row>
        <row r="443">
          <cell r="B443" t="str">
            <v xml:space="preserve">sécurité bureau UGP </v>
          </cell>
          <cell r="C443" t="str">
            <v>Mois</v>
          </cell>
          <cell r="D443">
            <v>2400000</v>
          </cell>
          <cell r="E443">
            <v>3658.776413697849</v>
          </cell>
        </row>
        <row r="444">
          <cell r="B444" t="str">
            <v>fonctionnement groupe électrogène maison délégués  inclus entretiens</v>
          </cell>
          <cell r="C444" t="str">
            <v>mois</v>
          </cell>
          <cell r="D444">
            <v>274000</v>
          </cell>
          <cell r="E444">
            <v>417.71030723050444</v>
          </cell>
        </row>
        <row r="445">
          <cell r="B445" t="str">
            <v>fonctionnement group électrogène bureau UPG inclus entretien</v>
          </cell>
          <cell r="C445" t="str">
            <v>mois</v>
          </cell>
          <cell r="D445">
            <v>825000</v>
          </cell>
          <cell r="E445">
            <v>1257.7043922086357</v>
          </cell>
        </row>
        <row r="446">
          <cell r="B446" t="str">
            <v>Marqueur</v>
          </cell>
          <cell r="C446" t="str">
            <v>Marqueur</v>
          </cell>
          <cell r="D446">
            <v>400</v>
          </cell>
          <cell r="E446">
            <v>0.60979606894964156</v>
          </cell>
        </row>
        <row r="447">
          <cell r="B447" t="str">
            <v>Minuterie</v>
          </cell>
          <cell r="C447" t="str">
            <v>Minuterie</v>
          </cell>
          <cell r="D447">
            <v>5245</v>
          </cell>
          <cell r="E447">
            <v>7.9959509541021747</v>
          </cell>
        </row>
        <row r="448">
          <cell r="B448" t="str">
            <v>Mobiles GSM</v>
          </cell>
          <cell r="C448" t="str">
            <v>Mobile GSM</v>
          </cell>
          <cell r="D448">
            <v>15000</v>
          </cell>
          <cell r="E448">
            <v>22.867352585611556</v>
          </cell>
        </row>
        <row r="449">
          <cell r="B449" t="str">
            <v xml:space="preserve">Frais nettoyage mensuel </v>
          </cell>
          <cell r="C449" t="str">
            <v>Mois</v>
          </cell>
          <cell r="D449">
            <v>350000</v>
          </cell>
          <cell r="E449">
            <v>533.57156033093634</v>
          </cell>
        </row>
        <row r="450">
          <cell r="B450" t="str">
            <v>Papier hygiénique</v>
          </cell>
          <cell r="C450" t="str">
            <v>Unité</v>
          </cell>
          <cell r="D450">
            <v>2400</v>
          </cell>
          <cell r="E450">
            <v>3.6587764136978493</v>
          </cell>
        </row>
        <row r="451">
          <cell r="B451" t="str">
            <v>Paquet plastiques reliure</v>
          </cell>
          <cell r="C451" t="str">
            <v>Paquet</v>
          </cell>
          <cell r="D451">
            <v>15000</v>
          </cell>
          <cell r="E451">
            <v>22.867352585611556</v>
          </cell>
        </row>
        <row r="452">
          <cell r="B452" t="str">
            <v>Paquets couvertures cartonnées</v>
          </cell>
          <cell r="C452" t="str">
            <v>Paquet</v>
          </cell>
          <cell r="D452">
            <v>13000</v>
          </cell>
          <cell r="E452">
            <v>19.818372240863351</v>
          </cell>
        </row>
        <row r="453">
          <cell r="B453" t="str">
            <v>Paquets de chemises dures</v>
          </cell>
          <cell r="C453" t="str">
            <v>Paquet</v>
          </cell>
          <cell r="D453">
            <v>7615</v>
          </cell>
          <cell r="E453">
            <v>11.6089926626288</v>
          </cell>
        </row>
        <row r="454">
          <cell r="B454" t="str">
            <v xml:space="preserve">Paquets de chemises légères </v>
          </cell>
          <cell r="C454" t="str">
            <v>Paquet</v>
          </cell>
          <cell r="D454">
            <v>9190</v>
          </cell>
          <cell r="E454">
            <v>14.010064684118014</v>
          </cell>
        </row>
        <row r="455">
          <cell r="B455" t="str">
            <v>Paquets enveloppes A3</v>
          </cell>
          <cell r="C455" t="str">
            <v>Paquet</v>
          </cell>
          <cell r="D455">
            <v>3500</v>
          </cell>
          <cell r="E455">
            <v>5.3357156033093629</v>
          </cell>
        </row>
        <row r="456">
          <cell r="B456" t="str">
            <v>Paquets enveloppes A4</v>
          </cell>
          <cell r="C456" t="str">
            <v>Paquet</v>
          </cell>
          <cell r="D456">
            <v>2500</v>
          </cell>
          <cell r="E456">
            <v>3.8112254309352593</v>
          </cell>
        </row>
        <row r="457">
          <cell r="B457" t="str">
            <v>Paquets enveloppes FM</v>
          </cell>
          <cell r="C457" t="str">
            <v>Paquet</v>
          </cell>
          <cell r="D457">
            <v>1500</v>
          </cell>
          <cell r="E457">
            <v>2.2867352585611558</v>
          </cell>
        </row>
        <row r="458">
          <cell r="B458" t="str">
            <v>Paquets enveloppes PF</v>
          </cell>
          <cell r="C458" t="str">
            <v>Paquet</v>
          </cell>
          <cell r="D458">
            <v>350</v>
          </cell>
          <cell r="E458">
            <v>0.53357156033093633</v>
          </cell>
        </row>
        <row r="459">
          <cell r="B459" t="str">
            <v>Paquets spirales</v>
          </cell>
          <cell r="C459" t="str">
            <v>Paquet</v>
          </cell>
          <cell r="D459">
            <v>31760</v>
          </cell>
          <cell r="E459">
            <v>48.417807874601536</v>
          </cell>
        </row>
        <row r="460">
          <cell r="B460" t="str">
            <v>Parafeurs</v>
          </cell>
          <cell r="C460" t="str">
            <v>Parafeur</v>
          </cell>
          <cell r="D460">
            <v>24150</v>
          </cell>
          <cell r="E460">
            <v>36.816437662834609</v>
          </cell>
        </row>
        <row r="461">
          <cell r="B461" t="str">
            <v>Péage</v>
          </cell>
          <cell r="C461" t="str">
            <v>voyage</v>
          </cell>
          <cell r="D461">
            <v>15</v>
          </cell>
          <cell r="E461">
            <v>2.2867352585611556E-2</v>
          </cell>
        </row>
        <row r="462">
          <cell r="B462" t="str">
            <v>Per diem et hôtel  international</v>
          </cell>
          <cell r="C462" t="str">
            <v>Personne/jour</v>
          </cell>
          <cell r="D462">
            <v>181200</v>
          </cell>
          <cell r="E462">
            <v>276.2376192341876</v>
          </cell>
        </row>
        <row r="463">
          <cell r="B463" t="str">
            <v>Pneu Citadine</v>
          </cell>
          <cell r="C463" t="str">
            <v>Pneu</v>
          </cell>
          <cell r="D463">
            <v>120000</v>
          </cell>
          <cell r="E463">
            <v>182.93882068489245</v>
          </cell>
        </row>
        <row r="464">
          <cell r="B464" t="str">
            <v>Pneu pour véhicule 4X4</v>
          </cell>
          <cell r="C464" t="str">
            <v>Pneu</v>
          </cell>
          <cell r="D464">
            <v>150000</v>
          </cell>
          <cell r="E464">
            <v>228.67352585611556</v>
          </cell>
        </row>
        <row r="465">
          <cell r="B465" t="str">
            <v>Pneus moto DT</v>
          </cell>
          <cell r="C465" t="str">
            <v>Pneu</v>
          </cell>
          <cell r="D465">
            <v>40000</v>
          </cell>
          <cell r="E465">
            <v>60.979606894964149</v>
          </cell>
        </row>
        <row r="466">
          <cell r="B466" t="str">
            <v>Poubelles</v>
          </cell>
          <cell r="C466" t="str">
            <v>Poubelle</v>
          </cell>
          <cell r="D466">
            <v>4500</v>
          </cell>
          <cell r="E466">
            <v>6.8602057756834673</v>
          </cell>
        </row>
        <row r="467">
          <cell r="B467" t="str">
            <v>Raclettes avec manche</v>
          </cell>
          <cell r="C467" t="str">
            <v>Raclette</v>
          </cell>
          <cell r="D467">
            <v>4500</v>
          </cell>
          <cell r="E467">
            <v>6.8602057756834673</v>
          </cell>
        </row>
        <row r="468">
          <cell r="B468" t="str">
            <v>Rames papier A3</v>
          </cell>
          <cell r="C468" t="str">
            <v>Rame</v>
          </cell>
          <cell r="D468">
            <v>11290</v>
          </cell>
          <cell r="E468">
            <v>17.211494046103631</v>
          </cell>
        </row>
        <row r="469">
          <cell r="B469" t="str">
            <v>Rames papier A4</v>
          </cell>
          <cell r="C469" t="str">
            <v>Rame</v>
          </cell>
          <cell r="D469">
            <v>5000</v>
          </cell>
          <cell r="E469">
            <v>7.6224508618705187</v>
          </cell>
        </row>
        <row r="470">
          <cell r="B470" t="str">
            <v>Rames papier A4 (Carton)</v>
          </cell>
          <cell r="C470" t="str">
            <v>Rame</v>
          </cell>
          <cell r="D470">
            <v>30000</v>
          </cell>
          <cell r="E470">
            <v>45.734705171223112</v>
          </cell>
        </row>
        <row r="471">
          <cell r="B471" t="str">
            <v>Registres</v>
          </cell>
          <cell r="C471" t="str">
            <v>Registre</v>
          </cell>
          <cell r="D471">
            <v>15000</v>
          </cell>
          <cell r="E471">
            <v>22.867352585611556</v>
          </cell>
        </row>
        <row r="472">
          <cell r="B472" t="str">
            <v>Règles</v>
          </cell>
          <cell r="C472" t="str">
            <v>Règle</v>
          </cell>
          <cell r="D472">
            <v>200</v>
          </cell>
          <cell r="E472">
            <v>0.30489803447482078</v>
          </cell>
        </row>
        <row r="473">
          <cell r="B473" t="str">
            <v>Savon liquide (bidons de 4 litres)</v>
          </cell>
          <cell r="C473" t="str">
            <v>Bidon</v>
          </cell>
          <cell r="D473">
            <v>4500</v>
          </cell>
          <cell r="E473">
            <v>6.8602057756834673</v>
          </cell>
        </row>
        <row r="474">
          <cell r="B474" t="str">
            <v>Savonnettes</v>
          </cell>
          <cell r="C474" t="str">
            <v>Savonnette</v>
          </cell>
          <cell r="D474">
            <v>200</v>
          </cell>
          <cell r="E474">
            <v>0.30489803447482078</v>
          </cell>
        </row>
        <row r="475">
          <cell r="B475" t="str">
            <v>Seaux</v>
          </cell>
          <cell r="C475" t="str">
            <v>Sceau</v>
          </cell>
          <cell r="D475">
            <v>4500</v>
          </cell>
          <cell r="E475">
            <v>6.8602057756834673</v>
          </cell>
        </row>
        <row r="476">
          <cell r="B476" t="str">
            <v>Serrières</v>
          </cell>
          <cell r="C476" t="str">
            <v>Serrières</v>
          </cell>
          <cell r="D476">
            <v>2400</v>
          </cell>
          <cell r="E476">
            <v>3.6587764136978493</v>
          </cell>
        </row>
        <row r="477">
          <cell r="B477" t="str">
            <v>Stylos</v>
          </cell>
          <cell r="C477" t="str">
            <v>Stylo</v>
          </cell>
          <cell r="D477">
            <v>100</v>
          </cell>
          <cell r="E477">
            <v>0.15244901723741039</v>
          </cell>
        </row>
        <row r="478">
          <cell r="B478" t="str">
            <v>Torchons</v>
          </cell>
          <cell r="C478" t="str">
            <v>Torchon</v>
          </cell>
          <cell r="D478">
            <v>2000</v>
          </cell>
          <cell r="E478">
            <v>3.0489803447482076</v>
          </cell>
        </row>
        <row r="479">
          <cell r="B479" t="str">
            <v xml:space="preserve">Transport materiel archivage aux FOSA </v>
          </cell>
          <cell r="C479" t="str">
            <v>Unité sante</v>
          </cell>
          <cell r="D479">
            <v>33500</v>
          </cell>
          <cell r="E479">
            <v>51.070420774532479</v>
          </cell>
        </row>
        <row r="480">
          <cell r="B480" t="str">
            <v>Tubes de colle</v>
          </cell>
          <cell r="C480" t="str">
            <v>Tube</v>
          </cell>
          <cell r="D480">
            <v>1200</v>
          </cell>
          <cell r="E480">
            <v>1.8293882068489247</v>
          </cell>
        </row>
        <row r="481">
          <cell r="B481" t="str">
            <v>Carburant</v>
          </cell>
          <cell r="C481" t="str">
            <v>Litre</v>
          </cell>
          <cell r="D481">
            <v>870</v>
          </cell>
          <cell r="E481">
            <v>1.3263064499654702</v>
          </cell>
        </row>
        <row r="482">
          <cell r="B482" t="str">
            <v>Carburant essence</v>
          </cell>
          <cell r="C482" t="str">
            <v>Litre</v>
          </cell>
          <cell r="D482">
            <v>880</v>
          </cell>
          <cell r="E482">
            <v>1.3415513516892112</v>
          </cell>
        </row>
        <row r="483">
          <cell r="B483" t="str">
            <v>Billet d´avion Afrique</v>
          </cell>
          <cell r="C483" t="str">
            <v>voyage</v>
          </cell>
          <cell r="D483">
            <v>650000</v>
          </cell>
          <cell r="E483">
            <v>990.91861204316751</v>
          </cell>
        </row>
        <row r="484">
          <cell r="B484" t="str">
            <v xml:space="preserve">Atelier et information staff local et délégués PR </v>
          </cell>
          <cell r="C484" t="str">
            <v>Atelier/personne</v>
          </cell>
          <cell r="D484">
            <v>5000</v>
          </cell>
          <cell r="E484">
            <v>7.6224508618705187</v>
          </cell>
        </row>
        <row r="485">
          <cell r="B485" t="str">
            <v>Frais transport participants</v>
          </cell>
          <cell r="C485" t="str">
            <v>jour</v>
          </cell>
          <cell r="D485">
            <v>2500</v>
          </cell>
          <cell r="E485">
            <v>3.8112254309352593</v>
          </cell>
        </row>
        <row r="486">
          <cell r="B486" t="str">
            <v>Frais transport non résidents</v>
          </cell>
          <cell r="C486" t="str">
            <v>aller/retour</v>
          </cell>
          <cell r="D486">
            <v>15000</v>
          </cell>
          <cell r="E486">
            <v>22.867352585611556</v>
          </cell>
        </row>
        <row r="487">
          <cell r="B487" t="str">
            <v xml:space="preserve">Frais facilitation </v>
          </cell>
          <cell r="C487" t="str">
            <v>jour</v>
          </cell>
          <cell r="D487">
            <v>5000</v>
          </cell>
          <cell r="E487">
            <v>7.6224508618705187</v>
          </cell>
        </row>
        <row r="488">
          <cell r="B488" t="str">
            <v xml:space="preserve">Frais formation </v>
          </cell>
          <cell r="C488" t="str">
            <v>jour</v>
          </cell>
          <cell r="D488">
            <v>20000</v>
          </cell>
          <cell r="E488">
            <v>30.489803447482075</v>
          </cell>
        </row>
        <row r="489">
          <cell r="B489" t="str">
            <v>Reprographie</v>
          </cell>
          <cell r="C489" t="str">
            <v>page</v>
          </cell>
          <cell r="D489">
            <v>25</v>
          </cell>
          <cell r="E489">
            <v>3.8112254309352597E-2</v>
          </cell>
        </row>
        <row r="490">
          <cell r="B490" t="str">
            <v>Pause café et déjeuner</v>
          </cell>
          <cell r="C490" t="str">
            <v>jour</v>
          </cell>
          <cell r="D490">
            <v>5000</v>
          </cell>
          <cell r="E490">
            <v>7.6224508618705187</v>
          </cell>
        </row>
        <row r="491">
          <cell r="B491" t="str">
            <v xml:space="preserve">Pause Café </v>
          </cell>
          <cell r="C491" t="str">
            <v>Personne/jour</v>
          </cell>
          <cell r="D491">
            <v>1500</v>
          </cell>
          <cell r="E491">
            <v>2.2867352585611558</v>
          </cell>
        </row>
        <row r="492">
          <cell r="B492" t="str">
            <v>Paque craie dénombrement</v>
          </cell>
          <cell r="C492" t="str">
            <v>Paquet</v>
          </cell>
          <cell r="D492">
            <v>2000</v>
          </cell>
          <cell r="E492">
            <v>3.0489803447482076</v>
          </cell>
        </row>
        <row r="493">
          <cell r="B493" t="str">
            <v xml:space="preserve">Déjeuner </v>
          </cell>
          <cell r="C493" t="str">
            <v>Personne/jour</v>
          </cell>
          <cell r="D493">
            <v>4000</v>
          </cell>
          <cell r="E493">
            <v>6.0979606894964151</v>
          </cell>
        </row>
        <row r="494">
          <cell r="B494" t="str">
            <v xml:space="preserve">Hébergement formation </v>
          </cell>
          <cell r="C494" t="str">
            <v>nuit</v>
          </cell>
          <cell r="D494">
            <v>25000</v>
          </cell>
          <cell r="E494">
            <v>38.112254309352593</v>
          </cell>
        </row>
        <row r="495">
          <cell r="B495" t="str">
            <v>Hébergement l´étranger</v>
          </cell>
          <cell r="C495" t="str">
            <v>nuit</v>
          </cell>
          <cell r="D495">
            <v>70000</v>
          </cell>
          <cell r="E495">
            <v>106.71431206618726</v>
          </cell>
        </row>
        <row r="496">
          <cell r="B496" t="str">
            <v>Pr diem voyage</v>
          </cell>
          <cell r="C496" t="str">
            <v>jour</v>
          </cell>
          <cell r="D496">
            <v>40000</v>
          </cell>
          <cell r="E496">
            <v>60.979606894964149</v>
          </cell>
        </row>
        <row r="497">
          <cell r="B497" t="str">
            <v>Per diem résidence</v>
          </cell>
          <cell r="C497" t="str">
            <v>Personne/jour</v>
          </cell>
          <cell r="D497">
            <v>2500</v>
          </cell>
          <cell r="E497">
            <v>3.8112254309352593</v>
          </cell>
        </row>
        <row r="498">
          <cell r="B498" t="str">
            <v>Materiel de distribution par site</v>
          </cell>
          <cell r="C498" t="str">
            <v>unité</v>
          </cell>
          <cell r="D498">
            <v>6559.77</v>
          </cell>
          <cell r="E498">
            <v>10.000304898034475</v>
          </cell>
        </row>
        <row r="499">
          <cell r="B499" t="str">
            <v xml:space="preserve">Per diem participants national non résidence central </v>
          </cell>
          <cell r="C499" t="str">
            <v>Personne/jour</v>
          </cell>
          <cell r="D499">
            <v>15000</v>
          </cell>
          <cell r="E499">
            <v>22.867352585611556</v>
          </cell>
        </row>
        <row r="500">
          <cell r="B500" t="str">
            <v>Pr diem participants préfectoral non résidence</v>
          </cell>
          <cell r="C500" t="str">
            <v>Personne/jour</v>
          </cell>
          <cell r="D500">
            <v>10000</v>
          </cell>
          <cell r="E500">
            <v>15.244901723741037</v>
          </cell>
        </row>
        <row r="501">
          <cell r="B501" t="str">
            <v>Per diem participants sous préfectures  non résidence</v>
          </cell>
          <cell r="C501" t="str">
            <v>Personne/jour</v>
          </cell>
          <cell r="D501">
            <v>5000</v>
          </cell>
          <cell r="E501">
            <v>7.6224508618705187</v>
          </cell>
        </row>
        <row r="502">
          <cell r="B502" t="str">
            <v>Per diem facilitateur</v>
          </cell>
          <cell r="C502" t="str">
            <v>Personne/jour</v>
          </cell>
          <cell r="D502">
            <v>15000</v>
          </cell>
          <cell r="E502">
            <v>22.867352585611556</v>
          </cell>
        </row>
        <row r="503">
          <cell r="B503" t="str">
            <v>Per diem chauffeur national</v>
          </cell>
          <cell r="C503" t="str">
            <v>Personne/jour</v>
          </cell>
          <cell r="D503">
            <v>15000</v>
          </cell>
          <cell r="E503">
            <v>22.867352585611556</v>
          </cell>
        </row>
        <row r="504">
          <cell r="B504" t="str">
            <v>Transport local voyage</v>
          </cell>
          <cell r="C504" t="str">
            <v>jour</v>
          </cell>
          <cell r="D504">
            <v>5000</v>
          </cell>
          <cell r="E504">
            <v>7.6224508618705187</v>
          </cell>
        </row>
        <row r="505">
          <cell r="B505" t="str">
            <v>Location vehicule</v>
          </cell>
          <cell r="C505" t="str">
            <v>jour</v>
          </cell>
          <cell r="D505">
            <v>70000</v>
          </cell>
          <cell r="E505">
            <v>106.71431206618726</v>
          </cell>
        </row>
        <row r="506">
          <cell r="B506" t="str">
            <v>Visa voyage</v>
          </cell>
          <cell r="C506" t="str">
            <v>voyage</v>
          </cell>
          <cell r="D506">
            <v>50000</v>
          </cell>
          <cell r="E506">
            <v>76.224508618705187</v>
          </cell>
        </row>
        <row r="507">
          <cell r="B507" t="str">
            <v>Location salle Bangui</v>
          </cell>
          <cell r="C507" t="str">
            <v>Jour</v>
          </cell>
          <cell r="D507">
            <v>50000</v>
          </cell>
          <cell r="E507">
            <v>76.224508618705187</v>
          </cell>
        </row>
        <row r="508">
          <cell r="B508" t="str">
            <v>Location salle région</v>
          </cell>
          <cell r="C508" t="str">
            <v>Jour</v>
          </cell>
          <cell r="D508">
            <v>20000</v>
          </cell>
          <cell r="E508">
            <v>30.489803447482075</v>
          </cell>
        </row>
        <row r="509">
          <cell r="B509" t="str">
            <v>Location salle district</v>
          </cell>
          <cell r="C509" t="str">
            <v>Jour</v>
          </cell>
          <cell r="D509">
            <v>10000</v>
          </cell>
          <cell r="E509">
            <v>15.244901723741037</v>
          </cell>
        </row>
        <row r="510">
          <cell r="B510" t="str">
            <v>Honoraire formateur</v>
          </cell>
          <cell r="C510" t="str">
            <v>Jour</v>
          </cell>
          <cell r="D510">
            <v>20000</v>
          </cell>
          <cell r="E510">
            <v>30.489803447482075</v>
          </cell>
        </row>
        <row r="511">
          <cell r="B511" t="str">
            <v xml:space="preserve">Secrétaire pool PR diem </v>
          </cell>
          <cell r="C511" t="str">
            <v>jour</v>
          </cell>
          <cell r="D511">
            <v>5000</v>
          </cell>
          <cell r="E511">
            <v>7.6224508618705187</v>
          </cell>
        </row>
        <row r="512">
          <cell r="B512" t="str">
            <v xml:space="preserve">chauffeur pool  PR diem </v>
          </cell>
          <cell r="C512" t="str">
            <v>Jour</v>
          </cell>
          <cell r="D512">
            <v>2500</v>
          </cell>
          <cell r="E512">
            <v>3.8112254309352593</v>
          </cell>
        </row>
        <row r="513">
          <cell r="B513" t="str">
            <v xml:space="preserve">Carte de communication </v>
          </cell>
          <cell r="C513" t="str">
            <v>carte</v>
          </cell>
          <cell r="D513">
            <v>5000</v>
          </cell>
          <cell r="E513">
            <v>7.6224508618705187</v>
          </cell>
        </row>
        <row r="514">
          <cell r="B514" t="str">
            <v>Kit fourniture bureau</v>
          </cell>
          <cell r="C514" t="str">
            <v>kit</v>
          </cell>
          <cell r="D514">
            <v>3600</v>
          </cell>
          <cell r="E514">
            <v>5.4881646205467733</v>
          </cell>
        </row>
        <row r="515">
          <cell r="B515" t="str">
            <v>Kit stylo et block</v>
          </cell>
          <cell r="C515" t="str">
            <v>kit</v>
          </cell>
          <cell r="D515">
            <v>700</v>
          </cell>
          <cell r="E515">
            <v>1.0671431206618727</v>
          </cell>
        </row>
        <row r="516">
          <cell r="B516" t="str">
            <v>Matériel didactique</v>
          </cell>
          <cell r="C516" t="str">
            <v>Forfait</v>
          </cell>
          <cell r="D516">
            <v>25000</v>
          </cell>
          <cell r="E516">
            <v>38.112254309352593</v>
          </cell>
        </row>
        <row r="517">
          <cell r="B517" t="str">
            <v xml:space="preserve">MILDA </v>
          </cell>
          <cell r="C517" t="str">
            <v xml:space="preserve">unité </v>
          </cell>
          <cell r="D517">
            <v>1371.9471846399999</v>
          </cell>
          <cell r="E517">
            <v>2.09152</v>
          </cell>
        </row>
        <row r="518">
          <cell r="B518" t="str">
            <v>LKIT TDR SD Bioline Mal Pf (HRP2),kit/25</v>
          </cell>
          <cell r="C518" t="str">
            <v>unité</v>
          </cell>
          <cell r="D518">
            <v>468.35</v>
          </cell>
          <cell r="E518">
            <v>0.71399497223141151</v>
          </cell>
        </row>
        <row r="519">
          <cell r="B519" t="str">
            <v>Artem 20mg + lumef 120mg disp tabs/6/PAC 30</v>
          </cell>
          <cell r="C519" t="str">
            <v>20mg</v>
          </cell>
          <cell r="D519">
            <v>215.19762646666666</v>
          </cell>
          <cell r="E519">
            <v>0.32806666666666667</v>
          </cell>
        </row>
        <row r="520">
          <cell r="B520" t="str">
            <v>Artem 20mg + lumef 120mg disp tabs/12/PAC 30</v>
          </cell>
          <cell r="C520" t="str">
            <v>10mg</v>
          </cell>
          <cell r="D520">
            <v>423.748222</v>
          </cell>
          <cell r="E520">
            <v>0.64600000000000002</v>
          </cell>
        </row>
        <row r="521">
          <cell r="B521" t="str">
            <v>Artem 20mg + lumef 120mg disp tabs/18/PAC 30</v>
          </cell>
          <cell r="C521" t="str">
            <v>20mg</v>
          </cell>
          <cell r="D521">
            <v>465.29216533333334</v>
          </cell>
          <cell r="E521">
            <v>0.70933333333333337</v>
          </cell>
        </row>
        <row r="522">
          <cell r="B522" t="str">
            <v>Artem 20mg + lumef 120mg disp tabs/24/PAC 30</v>
          </cell>
          <cell r="C522" t="str">
            <v>20mg</v>
          </cell>
          <cell r="D522">
            <v>631.46793866666667</v>
          </cell>
          <cell r="E522">
            <v>0.96266666666666667</v>
          </cell>
        </row>
        <row r="523">
          <cell r="B523" t="str">
            <v>Amod 135mg+Arte 50mg/3/PAC-25</v>
          </cell>
          <cell r="C523" t="str">
            <v>25mg</v>
          </cell>
          <cell r="D523">
            <v>102.66</v>
          </cell>
          <cell r="E523">
            <v>0.15650416109592549</v>
          </cell>
        </row>
        <row r="524">
          <cell r="B524" t="str">
            <v>Amod 135mg+Arte 50mg/3/PAC-50</v>
          </cell>
          <cell r="C524" t="str">
            <v>50mg</v>
          </cell>
          <cell r="D524">
            <v>223.02</v>
          </cell>
          <cell r="E524">
            <v>0.33999179824287262</v>
          </cell>
        </row>
        <row r="525">
          <cell r="B525" t="str">
            <v>Amod 135mg+Arte 50mg/3/PAC-100</v>
          </cell>
          <cell r="C525" t="str">
            <v>100mg</v>
          </cell>
          <cell r="D525">
            <v>397.51</v>
          </cell>
          <cell r="E525">
            <v>0.60600008842042996</v>
          </cell>
        </row>
        <row r="526">
          <cell r="B526" t="str">
            <v>Amod 135mg+Arte 50mg/6/PAC-100</v>
          </cell>
          <cell r="C526" t="str">
            <v>70mg</v>
          </cell>
          <cell r="D526">
            <v>705.81</v>
          </cell>
          <cell r="E526">
            <v>1.0760004085633661</v>
          </cell>
        </row>
        <row r="527">
          <cell r="B527" t="str">
            <v>Alcohol désinfectant,propanol 70% (UN1274) bidon  5 litre</v>
          </cell>
          <cell r="C527" t="str">
            <v xml:space="preserve">bottles </v>
          </cell>
          <cell r="D527">
            <v>20334.667000000001</v>
          </cell>
          <cell r="E527">
            <v>31</v>
          </cell>
        </row>
        <row r="528">
          <cell r="B528" t="str">
            <v>Compreeses 10 x 10com 12 ply steril 1 pce 100 paquets</v>
          </cell>
          <cell r="C528" t="str">
            <v xml:space="preserve">pcs </v>
          </cell>
          <cell r="D528">
            <v>29.518065</v>
          </cell>
          <cell r="E528">
            <v>4.4999999999999998E-2</v>
          </cell>
        </row>
        <row r="529">
          <cell r="B529" t="str">
            <v>Coton hydrophile 500g</v>
          </cell>
          <cell r="C529" t="str">
            <v>strips</v>
          </cell>
          <cell r="D529">
            <v>1353.895248</v>
          </cell>
          <cell r="E529">
            <v>2.0640000000000001</v>
          </cell>
        </row>
        <row r="530">
          <cell r="B530" t="str">
            <v xml:space="preserve">Eau distillée 5 litres </v>
          </cell>
          <cell r="C530" t="str">
            <v xml:space="preserve">pcs </v>
          </cell>
          <cell r="D530">
            <v>3619.3083431999999</v>
          </cell>
          <cell r="E530">
            <v>5.5175999999999998</v>
          </cell>
        </row>
        <row r="531">
          <cell r="B531" t="str">
            <v>Giemsa solution 500kl (UN1992) bouteille en plastic</v>
          </cell>
          <cell r="C531" t="str">
            <v>rolls</v>
          </cell>
          <cell r="D531">
            <v>11856.422774999999</v>
          </cell>
          <cell r="E531">
            <v>18.074999999999999</v>
          </cell>
        </row>
        <row r="532">
          <cell r="B532" t="str">
            <v>Huile a immersion refraction index 1,510-1,521 100ml</v>
          </cell>
          <cell r="C532" t="str">
            <v>bidon</v>
          </cell>
          <cell r="D532">
            <v>4329.3161999999993</v>
          </cell>
          <cell r="E532">
            <v>6.6</v>
          </cell>
        </row>
        <row r="533">
          <cell r="B533" t="str">
            <v>Methanol bidon 1 litre UN 230</v>
          </cell>
          <cell r="C533" t="str">
            <v>blt</v>
          </cell>
          <cell r="D533">
            <v>4722.8904000000002</v>
          </cell>
          <cell r="E533">
            <v>7.2</v>
          </cell>
        </row>
        <row r="534">
          <cell r="B534" t="str">
            <v>Lamelles microcopes 22x22mm boite de 1000</v>
          </cell>
          <cell r="C534" t="str">
            <v>kits</v>
          </cell>
          <cell r="D534">
            <v>10.036142100000001</v>
          </cell>
          <cell r="E534">
            <v>1.5300000000000001E-2</v>
          </cell>
        </row>
        <row r="535">
          <cell r="B535" t="str">
            <v xml:space="preserve">Lamellse microscopes 76x26mm </v>
          </cell>
          <cell r="C535" t="str">
            <v xml:space="preserve">pcs </v>
          </cell>
          <cell r="D535">
            <v>10.495312</v>
          </cell>
          <cell r="E535">
            <v>1.6E-2</v>
          </cell>
        </row>
        <row r="536">
          <cell r="B536" t="str">
            <v>Tube de prélevement sanguin EDTA K4ml</v>
          </cell>
          <cell r="C536" t="str">
            <v xml:space="preserve">bottle </v>
          </cell>
          <cell r="D536">
            <v>64.939743000000007</v>
          </cell>
          <cell r="E536">
            <v>9.9000000000000005E-2</v>
          </cell>
        </row>
        <row r="537">
          <cell r="B537" t="str">
            <v>Vaccinostyles boites de 200psc</v>
          </cell>
          <cell r="C537" t="str">
            <v>bottle</v>
          </cell>
          <cell r="D537">
            <v>4.2637205000000007</v>
          </cell>
          <cell r="E537">
            <v>6.5000000000000006E-3</v>
          </cell>
        </row>
        <row r="538">
          <cell r="B538" t="str">
            <v>Bracelets (avec transport freight)</v>
          </cell>
          <cell r="C538" t="str">
            <v>unité</v>
          </cell>
          <cell r="D538">
            <v>50</v>
          </cell>
          <cell r="E538">
            <v>7.6224508618705195E-2</v>
          </cell>
        </row>
        <row r="539">
          <cell r="B539" t="str">
            <v>Avis de recrutement</v>
          </cell>
          <cell r="C539" t="str">
            <v>unité</v>
          </cell>
          <cell r="D539">
            <v>150000</v>
          </cell>
          <cell r="E539">
            <v>228.67352585611556</v>
          </cell>
        </row>
        <row r="540">
          <cell r="B540" t="str">
            <v xml:space="preserve">Primes de motivation superviseurs de santé </v>
          </cell>
          <cell r="C540" t="str">
            <v>jour</v>
          </cell>
          <cell r="D540">
            <v>5000</v>
          </cell>
          <cell r="E540">
            <v>7.6224508618705187</v>
          </cell>
        </row>
        <row r="541">
          <cell r="B541" t="str">
            <v>Frais transport superviseurs de santé</v>
          </cell>
          <cell r="C541" t="str">
            <v>jour</v>
          </cell>
          <cell r="D541">
            <v>5000</v>
          </cell>
          <cell r="E541">
            <v>7.6224508618705187</v>
          </cell>
        </row>
        <row r="542">
          <cell r="B542" t="str">
            <v xml:space="preserve">Carte de communication </v>
          </cell>
          <cell r="C542" t="str">
            <v>carte</v>
          </cell>
          <cell r="D542">
            <v>5000</v>
          </cell>
          <cell r="E542">
            <v>7.6224508618705187</v>
          </cell>
        </row>
        <row r="543">
          <cell r="B543" t="str">
            <v xml:space="preserve">Primes de motivation agents de santé </v>
          </cell>
          <cell r="C543" t="str">
            <v>jour</v>
          </cell>
          <cell r="D543">
            <v>2500</v>
          </cell>
          <cell r="E543">
            <v>3.8112254309352593</v>
          </cell>
        </row>
        <row r="544">
          <cell r="B544" t="str">
            <v>Primes de motivation agents FOSA</v>
          </cell>
          <cell r="C544" t="str">
            <v>moits</v>
          </cell>
          <cell r="D544">
            <v>15000</v>
          </cell>
          <cell r="E544">
            <v>22.867352585611556</v>
          </cell>
        </row>
        <row r="545">
          <cell r="B545" t="str">
            <v>Indemnité point focal logistique préfecture</v>
          </cell>
          <cell r="C545" t="str">
            <v>jour</v>
          </cell>
          <cell r="D545">
            <v>8300</v>
          </cell>
          <cell r="E545">
            <v>12.653268430705062</v>
          </cell>
        </row>
        <row r="546">
          <cell r="B546" t="str">
            <v>Indemnité logisticien sous préfecture</v>
          </cell>
          <cell r="C546" t="str">
            <v>jour</v>
          </cell>
          <cell r="D546">
            <v>8300</v>
          </cell>
          <cell r="E546">
            <v>12.653268430705062</v>
          </cell>
        </row>
        <row r="547">
          <cell r="B547" t="str">
            <v>Indemnité magasinier sous préfecture</v>
          </cell>
          <cell r="C547" t="str">
            <v>jour</v>
          </cell>
          <cell r="D547">
            <v>7920</v>
          </cell>
          <cell r="E547">
            <v>12.073962165202902</v>
          </cell>
        </row>
        <row r="548">
          <cell r="B548" t="str">
            <v>Indemnité gardienne  sous préfecture</v>
          </cell>
          <cell r="C548" t="str">
            <v>jour</v>
          </cell>
          <cell r="D548">
            <v>7920</v>
          </cell>
          <cell r="E548">
            <v>12.073962165202902</v>
          </cell>
        </row>
        <row r="549">
          <cell r="B549" t="str">
            <v>Salaire Chargés des programmes National</v>
          </cell>
          <cell r="C549" t="str">
            <v>Mois</v>
          </cell>
          <cell r="D549">
            <v>665500</v>
          </cell>
          <cell r="E549">
            <v>1014.5482097149661</v>
          </cell>
        </row>
        <row r="550">
          <cell r="B550" t="str">
            <v>Salaire de Lutte antivectorelle</v>
          </cell>
          <cell r="C550" t="str">
            <v>Mois</v>
          </cell>
          <cell r="D550">
            <v>242000</v>
          </cell>
          <cell r="E550">
            <v>368.9266217145331</v>
          </cell>
        </row>
        <row r="551">
          <cell r="B551" t="str">
            <v>Salaire  mensuel suivi et des statistiques</v>
          </cell>
          <cell r="C551" t="str">
            <v>Mois</v>
          </cell>
          <cell r="D551">
            <v>242000</v>
          </cell>
          <cell r="E551">
            <v>368.9266217145331</v>
          </cell>
        </row>
        <row r="552">
          <cell r="B552" t="str">
            <v xml:space="preserve">Salaire de chauffeurs </v>
          </cell>
          <cell r="C552" t="str">
            <v>Mois</v>
          </cell>
          <cell r="D552">
            <v>121000</v>
          </cell>
          <cell r="E552">
            <v>184.46331085726655</v>
          </cell>
        </row>
        <row r="553">
          <cell r="B553" t="str">
            <v>Chargés de prise en charge</v>
          </cell>
          <cell r="C553" t="str">
            <v>Mois</v>
          </cell>
          <cell r="D553">
            <v>665500</v>
          </cell>
          <cell r="E553">
            <v>1014.5482097149661</v>
          </cell>
        </row>
        <row r="554">
          <cell r="B554" t="str">
            <v xml:space="preserve">Chargé ICE mobilisation </v>
          </cell>
          <cell r="C554" t="str">
            <v>Mois</v>
          </cell>
          <cell r="D554">
            <v>242000</v>
          </cell>
          <cell r="E554">
            <v>368.9266217145331</v>
          </cell>
        </row>
        <row r="555">
          <cell r="B555" t="str">
            <v>Chargé d´IEC et mobilisation social</v>
          </cell>
          <cell r="C555" t="str">
            <v>Mois</v>
          </cell>
          <cell r="D555">
            <v>242000</v>
          </cell>
          <cell r="E555">
            <v>368.9266217145331</v>
          </cell>
        </row>
        <row r="556">
          <cell r="B556" t="str">
            <v xml:space="preserve">Assistants des charges de unité (4) </v>
          </cell>
          <cell r="C556" t="str">
            <v>Mois</v>
          </cell>
          <cell r="D556">
            <v>181500</v>
          </cell>
          <cell r="E556">
            <v>276.69496628589985</v>
          </cell>
        </row>
        <row r="557">
          <cell r="B557" t="str">
            <v xml:space="preserve">Secrétaire de direction </v>
          </cell>
          <cell r="C557" t="str">
            <v>Mois</v>
          </cell>
          <cell r="D557">
            <v>121000</v>
          </cell>
          <cell r="E557">
            <v>184.46331085726655</v>
          </cell>
        </row>
        <row r="558">
          <cell r="B558" t="str">
            <v>Gestionnaire comptable</v>
          </cell>
          <cell r="C558" t="str">
            <v>Mois</v>
          </cell>
          <cell r="D558">
            <v>726000</v>
          </cell>
          <cell r="E558">
            <v>1106.7798651435994</v>
          </cell>
        </row>
        <row r="559">
          <cell r="B559" t="str">
            <v>Gestionnaire base des données</v>
          </cell>
          <cell r="C559" t="str">
            <v>Mois</v>
          </cell>
          <cell r="D559">
            <v>484000</v>
          </cell>
          <cell r="E559">
            <v>737.8532434290662</v>
          </cell>
        </row>
        <row r="560">
          <cell r="B560" t="str">
            <v>Comptable caissier</v>
          </cell>
          <cell r="C560" t="str">
            <v>Mois</v>
          </cell>
          <cell r="D560">
            <v>484000</v>
          </cell>
          <cell r="E560">
            <v>737.8532434290662</v>
          </cell>
        </row>
        <row r="561">
          <cell r="B561" t="str">
            <v>Technicien surface</v>
          </cell>
          <cell r="C561" t="str">
            <v>Mois</v>
          </cell>
          <cell r="D561">
            <v>60500</v>
          </cell>
          <cell r="E561">
            <v>92.231655428633275</v>
          </cell>
        </row>
        <row r="562">
          <cell r="B562" t="str">
            <v>Logisticien</v>
          </cell>
          <cell r="C562" t="str">
            <v>Mois</v>
          </cell>
          <cell r="D562">
            <v>484000</v>
          </cell>
          <cell r="E562">
            <v>737.8532434290662</v>
          </cell>
        </row>
        <row r="563">
          <cell r="B563" t="str">
            <v>Pharmacien</v>
          </cell>
          <cell r="C563" t="str">
            <v>Mois</v>
          </cell>
          <cell r="D563">
            <v>968000</v>
          </cell>
          <cell r="E563">
            <v>1475.7064868581324</v>
          </cell>
        </row>
        <row r="564">
          <cell r="B564" t="str">
            <v>Agent de sécurité</v>
          </cell>
          <cell r="C564" t="str">
            <v>Mois</v>
          </cell>
          <cell r="D564">
            <v>96800</v>
          </cell>
          <cell r="E564">
            <v>147.57064868581324</v>
          </cell>
        </row>
        <row r="565">
          <cell r="B565" t="str">
            <v>Responsable passation de marché</v>
          </cell>
          <cell r="C565" t="str">
            <v>Mois</v>
          </cell>
          <cell r="D565">
            <v>484000</v>
          </cell>
          <cell r="E565">
            <v>737.8532434290662</v>
          </cell>
        </row>
        <row r="566">
          <cell r="B566" t="str">
            <v>Salaire  délègue Chef d´unité FICR</v>
          </cell>
          <cell r="C566" t="str">
            <v>Mois</v>
          </cell>
          <cell r="D566">
            <v>3872689.8887093882</v>
          </cell>
          <cell r="E566">
            <v>5903.8776759900238</v>
          </cell>
        </row>
        <row r="567">
          <cell r="B567" t="str">
            <v>Salaire délégué finance</v>
          </cell>
          <cell r="C567" t="str">
            <v>Mois</v>
          </cell>
          <cell r="D567">
            <v>3689038.8386286125</v>
          </cell>
          <cell r="E567">
            <v>5623.9034549956968</v>
          </cell>
        </row>
        <row r="568">
          <cell r="B568" t="str">
            <v>Salaire délégué régional finance</v>
          </cell>
          <cell r="C568" t="str">
            <v>Mois</v>
          </cell>
          <cell r="D568">
            <v>4054703.8897863943</v>
          </cell>
          <cell r="E568">
            <v>6181.3562318664099</v>
          </cell>
        </row>
        <row r="569">
          <cell r="B569" t="str">
            <v>Salaire délégué logistique</v>
          </cell>
          <cell r="C569" t="str">
            <v>Mois</v>
          </cell>
          <cell r="D569">
            <v>3590654.3475139108</v>
          </cell>
          <cell r="E569">
            <v>5473.9172651773069</v>
          </cell>
        </row>
        <row r="570">
          <cell r="B570" t="str">
            <v xml:space="preserve">Salaire délégué S &amp; E </v>
          </cell>
          <cell r="C570" t="str">
            <v>Mois</v>
          </cell>
          <cell r="D570">
            <v>3721833.669000179</v>
          </cell>
          <cell r="E570">
            <v>5673.8988516018262</v>
          </cell>
        </row>
        <row r="571">
          <cell r="B571" t="str">
            <v>Salaire délégué légal</v>
          </cell>
          <cell r="C571" t="str">
            <v>Mois</v>
          </cell>
          <cell r="D571">
            <v>7757592.8917609034</v>
          </cell>
          <cell r="E571">
            <v>11826.374124768701</v>
          </cell>
        </row>
        <row r="572">
          <cell r="B572" t="str">
            <v>Expert Logistique basé à Genève</v>
          </cell>
          <cell r="C572" t="str">
            <v>Mois</v>
          </cell>
          <cell r="D572">
            <v>4913807.8555478938</v>
          </cell>
          <cell r="E572">
            <v>7491.0517847174333</v>
          </cell>
        </row>
        <row r="573">
          <cell r="B573" t="str">
            <v>Salaire délégué Malaria</v>
          </cell>
          <cell r="C573" t="str">
            <v>Mois</v>
          </cell>
          <cell r="D573">
            <v>7757592.8917609034</v>
          </cell>
          <cell r="E573">
            <v>11826.374124768701</v>
          </cell>
        </row>
        <row r="574">
          <cell r="B574" t="str">
            <v xml:space="preserve">DSA délégués </v>
          </cell>
          <cell r="C574" t="str">
            <v>Jour</v>
          </cell>
          <cell r="D574">
            <v>40387.722132471732</v>
          </cell>
          <cell r="E574">
            <v>61.570685475529238</v>
          </cell>
        </row>
        <row r="575">
          <cell r="B575" t="str">
            <v>R&amp; R délègues</v>
          </cell>
          <cell r="C575" t="str">
            <v>Voyage</v>
          </cell>
          <cell r="D575">
            <v>888529.88691437803</v>
          </cell>
          <cell r="E575">
            <v>1354.5550804616432</v>
          </cell>
        </row>
        <row r="576">
          <cell r="B576" t="str">
            <v xml:space="preserve">Frais mensuel charge salaries ( payroll ) </v>
          </cell>
          <cell r="C576" t="str">
            <v>personne/mois</v>
          </cell>
          <cell r="D576">
            <v>21540.118470651589</v>
          </cell>
          <cell r="E576">
            <v>32.837698920282257</v>
          </cell>
        </row>
        <row r="577">
          <cell r="B577" t="str">
            <v>Recrutement délégués</v>
          </cell>
          <cell r="C577" t="str">
            <v>personnes</v>
          </cell>
          <cell r="D577">
            <v>800000</v>
          </cell>
          <cell r="E577">
            <v>1219.592137899283</v>
          </cell>
        </row>
        <row r="578">
          <cell r="B578" t="str">
            <v xml:space="preserve">Briefing et débriefing délégués </v>
          </cell>
          <cell r="C578" t="str">
            <v>personne</v>
          </cell>
          <cell r="D578">
            <v>1884760</v>
          </cell>
          <cell r="E578">
            <v>2873.2980972838159</v>
          </cell>
        </row>
        <row r="579">
          <cell r="B579" t="str">
            <v xml:space="preserve">Salaires financier </v>
          </cell>
          <cell r="C579" t="str">
            <v>Mois</v>
          </cell>
          <cell r="D579">
            <v>968000</v>
          </cell>
          <cell r="E579">
            <v>1475.7064868581324</v>
          </cell>
        </row>
        <row r="580">
          <cell r="B580" t="str">
            <v>Salaires Assistant Finance</v>
          </cell>
          <cell r="C580" t="str">
            <v>Mois</v>
          </cell>
          <cell r="D580">
            <v>605000</v>
          </cell>
          <cell r="E580">
            <v>922.3165542863328</v>
          </cell>
        </row>
        <row r="581">
          <cell r="B581" t="str">
            <v>Salaires spécialiste  S &amp; E PR</v>
          </cell>
          <cell r="C581" t="str">
            <v>Mois</v>
          </cell>
          <cell r="D581">
            <v>847000</v>
          </cell>
          <cell r="E581">
            <v>1291.243176000866</v>
          </cell>
        </row>
        <row r="582">
          <cell r="B582" t="str">
            <v>Salaires analyste données</v>
          </cell>
          <cell r="C582" t="str">
            <v>Mois</v>
          </cell>
          <cell r="D582">
            <v>968000</v>
          </cell>
          <cell r="E582">
            <v>1475.7064868581324</v>
          </cell>
        </row>
        <row r="583">
          <cell r="B583" t="str">
            <v>Salaires logisticien</v>
          </cell>
          <cell r="C583" t="str">
            <v>Mois</v>
          </cell>
          <cell r="D583">
            <v>968000</v>
          </cell>
          <cell r="E583">
            <v>1475.7064868581324</v>
          </cell>
        </row>
        <row r="584">
          <cell r="B584" t="str">
            <v>Salaires logisticien Pharmacist</v>
          </cell>
          <cell r="C584" t="str">
            <v>Mois</v>
          </cell>
          <cell r="D584">
            <v>968000</v>
          </cell>
          <cell r="E584">
            <v>1475.7064868581324</v>
          </cell>
        </row>
        <row r="585">
          <cell r="B585" t="str">
            <v xml:space="preserve">Salaires operateur Radio </v>
          </cell>
          <cell r="C585" t="str">
            <v>Mois</v>
          </cell>
          <cell r="D585">
            <v>363000</v>
          </cell>
          <cell r="E585">
            <v>553.3899325717997</v>
          </cell>
        </row>
        <row r="586">
          <cell r="B586" t="str">
            <v xml:space="preserve">Salaires chef d´administration PR </v>
          </cell>
          <cell r="C586" t="str">
            <v>Mois</v>
          </cell>
          <cell r="D586">
            <v>968000</v>
          </cell>
          <cell r="E586">
            <v>1475.7064868581324</v>
          </cell>
        </row>
        <row r="587">
          <cell r="B587" t="str">
            <v xml:space="preserve">Salaires chef de sécurité </v>
          </cell>
          <cell r="C587" t="str">
            <v>Mois</v>
          </cell>
          <cell r="D587">
            <v>1171280</v>
          </cell>
          <cell r="E587">
            <v>1785.6048490983403</v>
          </cell>
        </row>
        <row r="588">
          <cell r="B588" t="str">
            <v>Salaires chef de flotte</v>
          </cell>
          <cell r="C588" t="str">
            <v>Mois</v>
          </cell>
          <cell r="D588">
            <v>242000</v>
          </cell>
          <cell r="E588">
            <v>368.9266217145331</v>
          </cell>
        </row>
        <row r="589">
          <cell r="B589" t="str">
            <v xml:space="preserve">Salaries assistant d´administration </v>
          </cell>
          <cell r="C589" t="str">
            <v>Mois</v>
          </cell>
          <cell r="D589">
            <v>665500</v>
          </cell>
          <cell r="E589">
            <v>1014.5482097149661</v>
          </cell>
        </row>
        <row r="590">
          <cell r="B590" t="str">
            <v xml:space="preserve">Salaires chauffeur PR </v>
          </cell>
          <cell r="C590" t="str">
            <v>Mois</v>
          </cell>
          <cell r="D590">
            <v>193600</v>
          </cell>
          <cell r="E590">
            <v>295.14129737162648</v>
          </cell>
        </row>
        <row r="591">
          <cell r="B591" t="str">
            <v>Salaire Planton PR</v>
          </cell>
          <cell r="C591" t="str">
            <v>Mois</v>
          </cell>
          <cell r="D591">
            <v>73810</v>
          </cell>
          <cell r="E591">
            <v>112.5226196229326</v>
          </cell>
        </row>
        <row r="592">
          <cell r="B592" t="str">
            <v xml:space="preserve">Carburant diesel </v>
          </cell>
          <cell r="C592" t="str">
            <v>Litre</v>
          </cell>
          <cell r="D592">
            <v>870</v>
          </cell>
          <cell r="E592">
            <v>1.3263064499654702</v>
          </cell>
        </row>
        <row r="593">
          <cell r="B593" t="str">
            <v>Carburant essence</v>
          </cell>
          <cell r="C593" t="str">
            <v>Litre</v>
          </cell>
          <cell r="D593">
            <v>880</v>
          </cell>
          <cell r="E593">
            <v>1.3415513516892112</v>
          </cell>
        </row>
        <row r="594">
          <cell r="B594" t="str">
            <v xml:space="preserve">Carte de communication </v>
          </cell>
          <cell r="C594" t="str">
            <v>carte</v>
          </cell>
          <cell r="D594">
            <v>5000</v>
          </cell>
          <cell r="E594">
            <v>7.6224508618705187</v>
          </cell>
        </row>
        <row r="595">
          <cell r="B595" t="str">
            <v xml:space="preserve">Consultant national </v>
          </cell>
          <cell r="C595" t="str">
            <v>unité</v>
          </cell>
          <cell r="D595">
            <v>1500000</v>
          </cell>
          <cell r="E595">
            <v>2286.7352585611557</v>
          </cell>
        </row>
        <row r="596">
          <cell r="B596" t="str">
            <v>Consultant international</v>
          </cell>
          <cell r="C596" t="str">
            <v>par jour</v>
          </cell>
          <cell r="D596">
            <v>200000</v>
          </cell>
          <cell r="E596">
            <v>304.89803447482075</v>
          </cell>
        </row>
        <row r="597">
          <cell r="B597" t="str">
            <v>Cartes de zone</v>
          </cell>
          <cell r="C597" t="str">
            <v>unité</v>
          </cell>
          <cell r="D597">
            <v>25000</v>
          </cell>
          <cell r="E597">
            <v>38.112254309352593</v>
          </cell>
        </row>
        <row r="598">
          <cell r="B598" t="str">
            <v>Contrat de traduction  manual 50 page</v>
          </cell>
          <cell r="C598" t="str">
            <v>unite</v>
          </cell>
          <cell r="D598">
            <v>1800000</v>
          </cell>
          <cell r="E598">
            <v>2744.0823102733871</v>
          </cell>
        </row>
        <row r="599">
          <cell r="B599" t="str">
            <v>Traduction par pages</v>
          </cell>
          <cell r="C599" t="str">
            <v>pages</v>
          </cell>
          <cell r="D599">
            <v>10000</v>
          </cell>
          <cell r="E599">
            <v>15.244901723741037</v>
          </cell>
        </row>
        <row r="600">
          <cell r="B600" t="str">
            <v>Billet d´avion international</v>
          </cell>
          <cell r="C600" t="str">
            <v>voyage</v>
          </cell>
          <cell r="D600">
            <v>750000</v>
          </cell>
          <cell r="E600">
            <v>1143.3676292805778</v>
          </cell>
        </row>
        <row r="601">
          <cell r="B601" t="str">
            <v>Hébergement Bangui</v>
          </cell>
          <cell r="C601" t="str">
            <v>nuit</v>
          </cell>
          <cell r="D601">
            <v>150000</v>
          </cell>
          <cell r="E601">
            <v>228.67352585611556</v>
          </cell>
        </row>
        <row r="602">
          <cell r="B602" t="str">
            <v>Pr diem CAR staff international</v>
          </cell>
          <cell r="C602" t="str">
            <v>Jour</v>
          </cell>
          <cell r="D602">
            <v>40000</v>
          </cell>
          <cell r="E602">
            <v>60.979606894964149</v>
          </cell>
        </row>
        <row r="603">
          <cell r="B603" t="str">
            <v>Visa CAR</v>
          </cell>
          <cell r="C603" t="str">
            <v>unité</v>
          </cell>
          <cell r="D603">
            <v>220000</v>
          </cell>
          <cell r="E603">
            <v>335.38783792230282</v>
          </cell>
        </row>
        <row r="604">
          <cell r="B604" t="str">
            <v>Perdîmes et hôtel central  Bangui</v>
          </cell>
          <cell r="C604" t="str">
            <v>Personne/jour</v>
          </cell>
          <cell r="D604">
            <v>75000</v>
          </cell>
          <cell r="E604">
            <v>114.33676292805778</v>
          </cell>
        </row>
        <row r="605">
          <cell r="B605" t="str">
            <v xml:space="preserve">Péage routier </v>
          </cell>
          <cell r="C605" t="str">
            <v>Unité</v>
          </cell>
          <cell r="D605">
            <v>45</v>
          </cell>
          <cell r="E605">
            <v>6.8602057756834672E-2</v>
          </cell>
        </row>
        <row r="606">
          <cell r="B606" t="str">
            <v>Collecte des données personnel de santé)</v>
          </cell>
          <cell r="C606" t="str">
            <v>Personne/jour</v>
          </cell>
          <cell r="D606">
            <v>20000</v>
          </cell>
          <cell r="E606">
            <v>30.489803447482075</v>
          </cell>
        </row>
        <row r="607">
          <cell r="B607" t="str">
            <v>Saisie des données (2 informaticiens/3 jours)</v>
          </cell>
          <cell r="C607" t="str">
            <v>Personne/jour</v>
          </cell>
          <cell r="D607">
            <v>20000</v>
          </cell>
          <cell r="E607">
            <v>30.489803447482075</v>
          </cell>
        </row>
        <row r="608">
          <cell r="B608" t="str">
            <v>Logiciel STATA</v>
          </cell>
          <cell r="C608" t="str">
            <v>unité</v>
          </cell>
          <cell r="D608">
            <v>229584.95</v>
          </cell>
          <cell r="E608">
            <v>350</v>
          </cell>
        </row>
        <row r="609">
          <cell r="B609" t="str">
            <v>Sac à dos</v>
          </cell>
          <cell r="C609" t="str">
            <v>unité</v>
          </cell>
          <cell r="D609">
            <v>4000</v>
          </cell>
          <cell r="E609">
            <v>6.0979606894964151</v>
          </cell>
        </row>
        <row r="610">
          <cell r="B610" t="str">
            <v>Déplacement animateurs District</v>
          </cell>
          <cell r="C610" t="str">
            <v>Personne/jour</v>
          </cell>
          <cell r="D610">
            <v>2500</v>
          </cell>
          <cell r="E610">
            <v>3.8112254309352593</v>
          </cell>
        </row>
        <row r="611">
          <cell r="B611" t="str">
            <v xml:space="preserve">Entretien véhicule </v>
          </cell>
          <cell r="C611" t="str">
            <v>unité</v>
          </cell>
          <cell r="D611">
            <v>30000</v>
          </cell>
          <cell r="E611">
            <v>45.734705171223112</v>
          </cell>
        </row>
        <row r="612">
          <cell r="B612" t="str">
            <v>Entretien moto</v>
          </cell>
          <cell r="C612" t="str">
            <v>unité</v>
          </cell>
          <cell r="D612">
            <v>10000</v>
          </cell>
          <cell r="E612">
            <v>15.244901723741037</v>
          </cell>
        </row>
        <row r="613">
          <cell r="B613" t="str">
            <v>Frais de supervision mensuelle de l'agent communautaire</v>
          </cell>
          <cell r="C613" t="str">
            <v>jour</v>
          </cell>
          <cell r="D613">
            <v>2500</v>
          </cell>
          <cell r="E613">
            <v>3.8112254309352593</v>
          </cell>
        </row>
        <row r="614">
          <cell r="B614" t="str">
            <v>Boite pour TDR, lamelles, CTA, gans, boite pour les SHARPs, coton, alcool, etc.</v>
          </cell>
          <cell r="C614" t="str">
            <v>unité</v>
          </cell>
          <cell r="D614">
            <v>7500</v>
          </cell>
          <cell r="E614">
            <v>11.433676292805778</v>
          </cell>
        </row>
        <row r="615">
          <cell r="B615" t="str">
            <v>Hébergement terrain</v>
          </cell>
          <cell r="C615" t="str">
            <v>nuit</v>
          </cell>
          <cell r="D615">
            <v>25000</v>
          </cell>
          <cell r="E615">
            <v>38.112254309352593</v>
          </cell>
        </row>
        <row r="616">
          <cell r="B616" t="str">
            <v xml:space="preserve">Analyse de parasitaemia au niveau de l'hopital central a Bangui </v>
          </cell>
          <cell r="C616" t="str">
            <v>forfait</v>
          </cell>
          <cell r="D616">
            <v>13119140</v>
          </cell>
          <cell r="E616">
            <v>20000</v>
          </cell>
        </row>
        <row r="617">
          <cell r="B617" t="str">
            <v xml:space="preserve">Per diem Consultants nationaux sur le terrain </v>
          </cell>
          <cell r="C617" t="str">
            <v>Personne/jour</v>
          </cell>
          <cell r="D617">
            <v>15000</v>
          </cell>
          <cell r="E617">
            <v>22.867352585611556</v>
          </cell>
        </row>
        <row r="618">
          <cell r="B618" t="str">
            <v xml:space="preserve">Hébergement Consultants nationaux sur le terrain </v>
          </cell>
          <cell r="C618" t="str">
            <v>nuit</v>
          </cell>
          <cell r="D618">
            <v>25000</v>
          </cell>
          <cell r="E618">
            <v>38.112254309352593</v>
          </cell>
        </row>
        <row r="619">
          <cell r="B619" t="str">
            <v xml:space="preserve">Multiplication des questionnaires </v>
          </cell>
          <cell r="C619" t="str">
            <v>page</v>
          </cell>
          <cell r="D619">
            <v>25</v>
          </cell>
          <cell r="E619">
            <v>3.8112254309352597E-2</v>
          </cell>
        </row>
        <row r="620">
          <cell r="B620" t="str">
            <v>Pauses café  préfectures</v>
          </cell>
          <cell r="C620" t="str">
            <v>Personne/pause</v>
          </cell>
          <cell r="D620">
            <v>1500</v>
          </cell>
          <cell r="E620">
            <v>2.2867352585611558</v>
          </cell>
        </row>
        <row r="621">
          <cell r="B621" t="str">
            <v xml:space="preserve">Pauses café agents communautaire </v>
          </cell>
          <cell r="C621" t="str">
            <v>Personne/pause</v>
          </cell>
          <cell r="D621">
            <v>1500</v>
          </cell>
          <cell r="E621">
            <v>2.2867352585611558</v>
          </cell>
        </row>
        <row r="622">
          <cell r="B622" t="str">
            <v>Pauses café national</v>
          </cell>
          <cell r="C622" t="str">
            <v>Personne/pause</v>
          </cell>
          <cell r="D622">
            <v>1500</v>
          </cell>
          <cell r="E622">
            <v>2.2867352585611558</v>
          </cell>
        </row>
        <row r="623">
          <cell r="B623" t="str">
            <v xml:space="preserve">Carburant diesel </v>
          </cell>
          <cell r="C623" t="str">
            <v>Litre</v>
          </cell>
          <cell r="D623">
            <v>870</v>
          </cell>
          <cell r="E623">
            <v>1.3263064499654702</v>
          </cell>
        </row>
        <row r="624">
          <cell r="B624" t="str">
            <v>Carburant essence</v>
          </cell>
          <cell r="C624" t="str">
            <v>Litre</v>
          </cell>
          <cell r="D624">
            <v>880</v>
          </cell>
          <cell r="E624">
            <v>1.3415513516892112</v>
          </cell>
        </row>
        <row r="625">
          <cell r="B625" t="str">
            <v>Péage routier (au Km)</v>
          </cell>
          <cell r="C625" t="str">
            <v>unité</v>
          </cell>
          <cell r="D625">
            <v>45</v>
          </cell>
          <cell r="E625">
            <v>6.8602057756834672E-2</v>
          </cell>
        </row>
        <row r="626">
          <cell r="B626" t="str">
            <v xml:space="preserve">Pr diem logisticien </v>
          </cell>
          <cell r="C626" t="str">
            <v>Personne/jour</v>
          </cell>
          <cell r="D626">
            <v>15000</v>
          </cell>
          <cell r="E626">
            <v>22.867352585611556</v>
          </cell>
        </row>
        <row r="627">
          <cell r="B627" t="str">
            <v>Pr diem chauffeur</v>
          </cell>
          <cell r="C627" t="str">
            <v>Personne/jour</v>
          </cell>
          <cell r="D627">
            <v>15000</v>
          </cell>
          <cell r="E627">
            <v>22.867352585611556</v>
          </cell>
        </row>
        <row r="628">
          <cell r="B628" t="str">
            <v xml:space="preserve">Per diem Agent de Saisie des données </v>
          </cell>
          <cell r="C628" t="str">
            <v>Personne/jour</v>
          </cell>
          <cell r="D628">
            <v>15000</v>
          </cell>
          <cell r="E628">
            <v>22.867352585611556</v>
          </cell>
        </row>
        <row r="629">
          <cell r="B629" t="str">
            <v xml:space="preserve">per diem enquêteur terrain </v>
          </cell>
          <cell r="C629" t="str">
            <v>Personne/jour</v>
          </cell>
          <cell r="D629">
            <v>15000</v>
          </cell>
          <cell r="E629">
            <v>22.867352585611556</v>
          </cell>
        </row>
        <row r="630">
          <cell r="B630" t="str">
            <v>Per diem résidents Atelier (Workshop)</v>
          </cell>
          <cell r="C630" t="str">
            <v>Personne/jour</v>
          </cell>
          <cell r="D630">
            <v>15000</v>
          </cell>
          <cell r="E630">
            <v>22.867352585611556</v>
          </cell>
        </row>
        <row r="631">
          <cell r="B631" t="str">
            <v>Per diem agents de santé (National)</v>
          </cell>
          <cell r="C631" t="str">
            <v>Personne/jour</v>
          </cell>
          <cell r="D631">
            <v>15000</v>
          </cell>
          <cell r="E631">
            <v>22.867352585611556</v>
          </cell>
        </row>
        <row r="632">
          <cell r="B632" t="str">
            <v xml:space="preserve">Pr diem convoyeurs </v>
          </cell>
          <cell r="C632" t="str">
            <v>Personne/ jour</v>
          </cell>
          <cell r="D632">
            <v>15000</v>
          </cell>
          <cell r="E632">
            <v>22.867352585611556</v>
          </cell>
        </row>
        <row r="633">
          <cell r="B633" t="str">
            <v>Trousses de secours</v>
          </cell>
          <cell r="C633" t="str">
            <v>unité</v>
          </cell>
          <cell r="D633">
            <v>45000</v>
          </cell>
          <cell r="E633">
            <v>68.602057756834668</v>
          </cell>
        </row>
        <row r="634">
          <cell r="B634" t="str">
            <v>transport résidents</v>
          </cell>
          <cell r="C634" t="str">
            <v>Personne/jour</v>
          </cell>
          <cell r="D634">
            <v>2500</v>
          </cell>
          <cell r="E634">
            <v>3.8112254309352593</v>
          </cell>
        </row>
        <row r="635">
          <cell r="B635" t="str">
            <v>Frais d'insertion aux Journaux recherche enquêteurs</v>
          </cell>
          <cell r="C635" t="str">
            <v>unité</v>
          </cell>
          <cell r="D635">
            <v>150000</v>
          </cell>
          <cell r="E635">
            <v>228.67352585611556</v>
          </cell>
        </row>
        <row r="636">
          <cell r="B636" t="str">
            <v>pr diem résidents</v>
          </cell>
          <cell r="C636" t="str">
            <v>Personne/jour</v>
          </cell>
          <cell r="D636">
            <v>2500</v>
          </cell>
          <cell r="E636">
            <v>3.8112254309352593</v>
          </cell>
        </row>
        <row r="637">
          <cell r="B637" t="str">
            <v xml:space="preserve">Location vehicule </v>
          </cell>
          <cell r="C637" t="str">
            <v>jour</v>
          </cell>
          <cell r="D637">
            <v>70000</v>
          </cell>
          <cell r="E637">
            <v>106.71431206618726</v>
          </cell>
        </row>
        <row r="638">
          <cell r="B638" t="str">
            <v>Per diem infirmière</v>
          </cell>
          <cell r="C638" t="str">
            <v>Personne/jour</v>
          </cell>
          <cell r="D638">
            <v>1000</v>
          </cell>
          <cell r="E638">
            <v>1.5244901723741038</v>
          </cell>
        </row>
        <row r="639">
          <cell r="B639" t="str">
            <v>Location moto</v>
          </cell>
          <cell r="C639" t="str">
            <v>jour</v>
          </cell>
          <cell r="D639">
            <v>10000</v>
          </cell>
          <cell r="E639">
            <v>15.244901723741037</v>
          </cell>
        </row>
        <row r="640">
          <cell r="B640" t="str">
            <v xml:space="preserve">formateur niveau central </v>
          </cell>
          <cell r="C640" t="str">
            <v>Personne/ jour</v>
          </cell>
          <cell r="D640">
            <v>20000</v>
          </cell>
          <cell r="E640">
            <v>30.489803447482075</v>
          </cell>
        </row>
        <row r="641">
          <cell r="B641" t="str">
            <v>Frais d´intervention formateur</v>
          </cell>
          <cell r="C641" t="str">
            <v>Jour</v>
          </cell>
          <cell r="D641">
            <v>20000</v>
          </cell>
          <cell r="E641">
            <v>30.489803447482075</v>
          </cell>
        </row>
        <row r="642">
          <cell r="B642" t="str">
            <v>Bic et Bloc Note</v>
          </cell>
          <cell r="C642" t="str">
            <v>unité</v>
          </cell>
          <cell r="D642">
            <v>700</v>
          </cell>
          <cell r="E642">
            <v>1.0671431206618727</v>
          </cell>
        </row>
        <row r="643">
          <cell r="B643" t="str">
            <v xml:space="preserve">PR diem participants non résidents </v>
          </cell>
          <cell r="C643" t="str">
            <v>jour</v>
          </cell>
          <cell r="D643">
            <v>15000</v>
          </cell>
          <cell r="E643">
            <v>22.867352585611556</v>
          </cell>
        </row>
        <row r="644">
          <cell r="B644" t="str">
            <v>Reliure</v>
          </cell>
          <cell r="C644" t="str">
            <v>unité</v>
          </cell>
          <cell r="D644">
            <v>300</v>
          </cell>
          <cell r="E644">
            <v>0.45734705171223117</v>
          </cell>
        </row>
        <row r="645">
          <cell r="B645" t="str">
            <v xml:space="preserve">Collection donnée fiche </v>
          </cell>
          <cell r="C645" t="str">
            <v>page</v>
          </cell>
          <cell r="D645">
            <v>25</v>
          </cell>
          <cell r="E645">
            <v>3.8112254309352597E-2</v>
          </cell>
        </row>
        <row r="646">
          <cell r="B646" t="str">
            <v>Guide local</v>
          </cell>
          <cell r="C646" t="str">
            <v>personne/jour</v>
          </cell>
          <cell r="D646">
            <v>1000</v>
          </cell>
          <cell r="E646">
            <v>1.5244901723741038</v>
          </cell>
        </row>
        <row r="647">
          <cell r="B647" t="str">
            <v xml:space="preserve">frais mission collection donnés </v>
          </cell>
          <cell r="C647" t="str">
            <v>jour</v>
          </cell>
          <cell r="D647">
            <v>10000</v>
          </cell>
          <cell r="E647">
            <v>15.244901723741037</v>
          </cell>
        </row>
        <row r="648">
          <cell r="B648" t="str">
            <v>pris en charge équipe régionale</v>
          </cell>
          <cell r="C648" t="str">
            <v>jour</v>
          </cell>
          <cell r="D648">
            <v>15000</v>
          </cell>
          <cell r="E648">
            <v>22.867352585611556</v>
          </cell>
        </row>
        <row r="649">
          <cell r="B649" t="str">
            <v>pris en charge équipe local</v>
          </cell>
          <cell r="C649" t="str">
            <v>jour</v>
          </cell>
          <cell r="D649">
            <v>5000</v>
          </cell>
          <cell r="E649">
            <v>7.6224508618705187</v>
          </cell>
        </row>
        <row r="650">
          <cell r="B650" t="str">
            <v>frais mission cadre préfecture</v>
          </cell>
          <cell r="C650" t="str">
            <v>jour</v>
          </cell>
          <cell r="D650">
            <v>5000</v>
          </cell>
          <cell r="E650">
            <v>7.6224508618705187</v>
          </cell>
        </row>
        <row r="651">
          <cell r="B651" t="str">
            <v>frais mission chauffeur préfecture</v>
          </cell>
          <cell r="C651" t="str">
            <v>jour</v>
          </cell>
          <cell r="D651">
            <v>15000</v>
          </cell>
          <cell r="E651">
            <v>22.867352585611556</v>
          </cell>
        </row>
        <row r="652">
          <cell r="B652" t="str">
            <v xml:space="preserve">PR diem superviseur régional </v>
          </cell>
          <cell r="C652" t="str">
            <v>Personne/jour</v>
          </cell>
          <cell r="D652">
            <v>15000</v>
          </cell>
          <cell r="E652">
            <v>22.867352585611556</v>
          </cell>
        </row>
        <row r="653">
          <cell r="B653" t="str">
            <v>PR diem superviseur préfectoral</v>
          </cell>
          <cell r="C653" t="str">
            <v>Personne/jour</v>
          </cell>
          <cell r="D653">
            <v>15000</v>
          </cell>
          <cell r="E653">
            <v>22.867352585611556</v>
          </cell>
        </row>
        <row r="654">
          <cell r="B654" t="str">
            <v xml:space="preserve">PR diem superviseur national </v>
          </cell>
          <cell r="C654" t="str">
            <v>Personne/jour</v>
          </cell>
          <cell r="D654">
            <v>15000</v>
          </cell>
          <cell r="E654">
            <v>22.867352585611556</v>
          </cell>
        </row>
        <row r="655">
          <cell r="B655" t="str">
            <v>Pr diem facilitateur</v>
          </cell>
          <cell r="C655" t="str">
            <v>Personne/jour</v>
          </cell>
          <cell r="D655">
            <v>15000</v>
          </cell>
          <cell r="E655">
            <v>22.867352585611556</v>
          </cell>
        </row>
        <row r="656">
          <cell r="B656" t="str">
            <v>Pr diem superviseur proximité</v>
          </cell>
          <cell r="C656" t="str">
            <v>Personne/jour</v>
          </cell>
          <cell r="D656">
            <v>5000</v>
          </cell>
          <cell r="E656">
            <v>7.6224508618705187</v>
          </cell>
        </row>
        <row r="657">
          <cell r="B657" t="str">
            <v>Frais transport superviseur proximité</v>
          </cell>
          <cell r="C657" t="str">
            <v>Personne/jour</v>
          </cell>
          <cell r="D657">
            <v>5000</v>
          </cell>
          <cell r="E657">
            <v>7.6224508618705187</v>
          </cell>
        </row>
        <row r="658">
          <cell r="B658" t="str">
            <v xml:space="preserve">Frais facilitation </v>
          </cell>
          <cell r="C658" t="str">
            <v>Personne/jour</v>
          </cell>
          <cell r="D658">
            <v>15000</v>
          </cell>
          <cell r="E658">
            <v>22.867352585611556</v>
          </cell>
        </row>
        <row r="659">
          <cell r="B659" t="str">
            <v>frais transport distributeurs communautaires</v>
          </cell>
          <cell r="C659" t="str">
            <v>Personne/jour</v>
          </cell>
          <cell r="D659">
            <v>2500</v>
          </cell>
          <cell r="E659">
            <v>3.8112254309352593</v>
          </cell>
        </row>
        <row r="660">
          <cell r="B660" t="str">
            <v xml:space="preserve">Déjeuner </v>
          </cell>
          <cell r="C660" t="str">
            <v>Personne/jour</v>
          </cell>
          <cell r="D660">
            <v>4000</v>
          </cell>
          <cell r="E660">
            <v>6.0979606894964151</v>
          </cell>
        </row>
        <row r="661">
          <cell r="B661" t="str">
            <v>Pause café /déjeuner</v>
          </cell>
          <cell r="C661" t="str">
            <v>Personne/jour</v>
          </cell>
          <cell r="D661">
            <v>5000</v>
          </cell>
          <cell r="E661">
            <v>7.6224508618705187</v>
          </cell>
        </row>
        <row r="662">
          <cell r="B662" t="str">
            <v>Location salle national</v>
          </cell>
          <cell r="C662" t="str">
            <v>jour</v>
          </cell>
          <cell r="D662">
            <v>50000</v>
          </cell>
          <cell r="E662">
            <v>76.224508618705187</v>
          </cell>
        </row>
        <row r="663">
          <cell r="B663" t="str">
            <v>Location salle préfecture</v>
          </cell>
          <cell r="C663" t="str">
            <v>jour</v>
          </cell>
          <cell r="D663">
            <v>20000</v>
          </cell>
          <cell r="E663">
            <v>30.489803447482075</v>
          </cell>
        </row>
        <row r="664">
          <cell r="B664" t="str">
            <v>Location salle sous préfecture</v>
          </cell>
          <cell r="C664" t="str">
            <v>jour</v>
          </cell>
          <cell r="D664">
            <v>10000</v>
          </cell>
          <cell r="E664">
            <v>15.244901723741037</v>
          </cell>
        </row>
        <row r="665">
          <cell r="B665" t="str">
            <v xml:space="preserve">Fourniture bureau </v>
          </cell>
          <cell r="C665" t="str">
            <v>Participant</v>
          </cell>
          <cell r="D665">
            <v>3600</v>
          </cell>
          <cell r="E665">
            <v>5.4881646205467733</v>
          </cell>
        </row>
        <row r="666">
          <cell r="B666" t="str">
            <v>Frais de préparation rapport Financier FICR</v>
          </cell>
          <cell r="C666" t="str">
            <v>unité</v>
          </cell>
          <cell r="D666">
            <v>107699.89820378943</v>
          </cell>
          <cell r="E666">
            <v>164.18743637736839</v>
          </cell>
        </row>
        <row r="667">
          <cell r="B667" t="str">
            <v>Frais de préparation rapport Narratif FICR</v>
          </cell>
          <cell r="C667" t="str">
            <v>unité</v>
          </cell>
          <cell r="D667">
            <v>269249.74550947361</v>
          </cell>
          <cell r="E667">
            <v>410.46859094342102</v>
          </cell>
        </row>
        <row r="668">
          <cell r="B668" t="str">
            <v>Fourniture bureau 2</v>
          </cell>
          <cell r="C668" t="str">
            <v>Participant</v>
          </cell>
          <cell r="D668">
            <v>700</v>
          </cell>
          <cell r="E668">
            <v>1.0671431206618727</v>
          </cell>
        </row>
        <row r="669">
          <cell r="B669" t="str">
            <v>Reprographie</v>
          </cell>
          <cell r="C669" t="str">
            <v>Page</v>
          </cell>
          <cell r="D669">
            <v>25</v>
          </cell>
          <cell r="E669">
            <v>3.8112254309352597E-2</v>
          </cell>
        </row>
        <row r="670">
          <cell r="B670" t="str">
            <v>Matériel didactique</v>
          </cell>
          <cell r="C670" t="str">
            <v>Forfait</v>
          </cell>
          <cell r="D670">
            <v>25000</v>
          </cell>
          <cell r="E670">
            <v>38.112254309352593</v>
          </cell>
        </row>
        <row r="671">
          <cell r="B671" t="str">
            <v>Production des outils de collecte des données page</v>
          </cell>
          <cell r="C671" t="str">
            <v>Outil</v>
          </cell>
          <cell r="D671">
            <v>2000</v>
          </cell>
          <cell r="E671">
            <v>3.0489803447482076</v>
          </cell>
        </row>
        <row r="672">
          <cell r="B672" t="str">
            <v>Enquête RAMP 5 jour formation et 6 jour enquête 18 participants</v>
          </cell>
          <cell r="C672" t="str">
            <v>Enquête</v>
          </cell>
          <cell r="D672">
            <v>25000000</v>
          </cell>
          <cell r="E672">
            <v>38112.254309352596</v>
          </cell>
        </row>
        <row r="673">
          <cell r="B673" t="str">
            <v>Carburant</v>
          </cell>
          <cell r="C673" t="str">
            <v>Litre</v>
          </cell>
          <cell r="D673">
            <v>870</v>
          </cell>
          <cell r="E673">
            <v>1.3263064499654702</v>
          </cell>
        </row>
        <row r="674">
          <cell r="B674" t="str">
            <v>Carburant essence</v>
          </cell>
          <cell r="C674" t="str">
            <v>Litre</v>
          </cell>
          <cell r="D674">
            <v>880</v>
          </cell>
          <cell r="E674">
            <v>1.3415513516892112</v>
          </cell>
        </row>
        <row r="675">
          <cell r="B675" t="str">
            <v>Billet d´avion Afrique</v>
          </cell>
          <cell r="C675" t="str">
            <v>voyage</v>
          </cell>
          <cell r="D675">
            <v>650000</v>
          </cell>
          <cell r="E675">
            <v>990.91861204316751</v>
          </cell>
        </row>
        <row r="676">
          <cell r="B676" t="str">
            <v xml:space="preserve">Atelier et information staff local et délégués PR </v>
          </cell>
          <cell r="C676" t="str">
            <v>Atelier/personne</v>
          </cell>
          <cell r="D676">
            <v>5000</v>
          </cell>
          <cell r="E676">
            <v>7.6224508618705187</v>
          </cell>
        </row>
        <row r="677">
          <cell r="B677" t="str">
            <v>Frais transport participants</v>
          </cell>
          <cell r="C677" t="str">
            <v>jour</v>
          </cell>
          <cell r="D677">
            <v>2500</v>
          </cell>
          <cell r="E677">
            <v>3.8112254309352593</v>
          </cell>
        </row>
        <row r="678">
          <cell r="B678" t="str">
            <v>Frais transport non résidents</v>
          </cell>
          <cell r="C678" t="str">
            <v>aller/retour</v>
          </cell>
          <cell r="D678">
            <v>15000</v>
          </cell>
          <cell r="E678">
            <v>22.867352585611556</v>
          </cell>
        </row>
        <row r="679">
          <cell r="B679" t="str">
            <v xml:space="preserve">Frais facilitation </v>
          </cell>
          <cell r="C679" t="str">
            <v>jour</v>
          </cell>
          <cell r="D679">
            <v>5000</v>
          </cell>
          <cell r="E679">
            <v>7.6224508618705187</v>
          </cell>
        </row>
        <row r="680">
          <cell r="B680" t="str">
            <v xml:space="preserve">Frais formation </v>
          </cell>
          <cell r="C680" t="str">
            <v>jour</v>
          </cell>
          <cell r="D680">
            <v>20000</v>
          </cell>
          <cell r="E680">
            <v>30.489803447482075</v>
          </cell>
        </row>
        <row r="681">
          <cell r="B681" t="str">
            <v>Reprographie</v>
          </cell>
          <cell r="C681" t="str">
            <v>page</v>
          </cell>
          <cell r="D681">
            <v>25</v>
          </cell>
          <cell r="E681">
            <v>3.8112254309352597E-2</v>
          </cell>
        </row>
        <row r="682">
          <cell r="B682" t="str">
            <v>Pause café et déjeuner</v>
          </cell>
          <cell r="C682" t="str">
            <v>jour</v>
          </cell>
          <cell r="D682">
            <v>5000</v>
          </cell>
          <cell r="E682">
            <v>7.6224508618705187</v>
          </cell>
        </row>
        <row r="683">
          <cell r="B683" t="str">
            <v xml:space="preserve">Pause Café </v>
          </cell>
          <cell r="C683" t="str">
            <v>Personne/jour</v>
          </cell>
          <cell r="D683">
            <v>1500</v>
          </cell>
          <cell r="E683">
            <v>2.2867352585611558</v>
          </cell>
        </row>
        <row r="684">
          <cell r="B684" t="str">
            <v>Paque craie dénombrement</v>
          </cell>
          <cell r="C684" t="str">
            <v>Paquet</v>
          </cell>
          <cell r="D684">
            <v>2000</v>
          </cell>
          <cell r="E684">
            <v>3.0489803447482076</v>
          </cell>
        </row>
        <row r="685">
          <cell r="B685" t="str">
            <v xml:space="preserve">Déjeuner </v>
          </cell>
          <cell r="C685" t="str">
            <v>Personne/jour</v>
          </cell>
          <cell r="D685">
            <v>4000</v>
          </cell>
          <cell r="E685">
            <v>6.0979606894964151</v>
          </cell>
        </row>
        <row r="686">
          <cell r="B686" t="str">
            <v xml:space="preserve">Hébergement formation </v>
          </cell>
          <cell r="C686" t="str">
            <v>nuit</v>
          </cell>
          <cell r="D686">
            <v>25000</v>
          </cell>
          <cell r="E686">
            <v>38.112254309352593</v>
          </cell>
        </row>
        <row r="687">
          <cell r="B687" t="str">
            <v>Hébergement l´étranger</v>
          </cell>
          <cell r="C687" t="str">
            <v>nuit</v>
          </cell>
          <cell r="D687">
            <v>70000</v>
          </cell>
          <cell r="E687">
            <v>106.71431206618726</v>
          </cell>
        </row>
        <row r="688">
          <cell r="B688" t="str">
            <v>Pr diem voyage</v>
          </cell>
          <cell r="C688" t="str">
            <v>jour</v>
          </cell>
          <cell r="D688">
            <v>40000</v>
          </cell>
          <cell r="E688">
            <v>60.979606894964149</v>
          </cell>
        </row>
        <row r="689">
          <cell r="B689" t="str">
            <v>Per diem résidence</v>
          </cell>
          <cell r="C689" t="str">
            <v>Personne/jour</v>
          </cell>
          <cell r="D689">
            <v>2500</v>
          </cell>
          <cell r="E689">
            <v>3.8112254309352593</v>
          </cell>
        </row>
        <row r="690">
          <cell r="B690" t="str">
            <v xml:space="preserve">Per diem participants national non résidence central </v>
          </cell>
          <cell r="C690" t="str">
            <v>Personne/jour</v>
          </cell>
          <cell r="D690">
            <v>15000</v>
          </cell>
          <cell r="E690">
            <v>22.867352585611556</v>
          </cell>
        </row>
        <row r="691">
          <cell r="B691" t="str">
            <v>Pr diem participants préfectoral non résidence</v>
          </cell>
          <cell r="C691" t="str">
            <v>Personne/jour</v>
          </cell>
          <cell r="D691">
            <v>10000</v>
          </cell>
          <cell r="E691">
            <v>15.244901723741037</v>
          </cell>
        </row>
        <row r="692">
          <cell r="B692" t="str">
            <v>Per diem participants sous préfectures  non résidence</v>
          </cell>
          <cell r="C692" t="str">
            <v>Personne/jour</v>
          </cell>
          <cell r="D692">
            <v>5000</v>
          </cell>
          <cell r="E692">
            <v>7.6224508618705187</v>
          </cell>
        </row>
        <row r="693">
          <cell r="B693" t="str">
            <v>Per diem facilitateur</v>
          </cell>
          <cell r="C693" t="str">
            <v>Personne/jour</v>
          </cell>
          <cell r="D693">
            <v>15000</v>
          </cell>
          <cell r="E693">
            <v>22.867352585611556</v>
          </cell>
        </row>
        <row r="694">
          <cell r="B694" t="str">
            <v>Per diem chauffeur national</v>
          </cell>
          <cell r="C694" t="str">
            <v>Personne/jour</v>
          </cell>
          <cell r="D694">
            <v>15000</v>
          </cell>
          <cell r="E694">
            <v>22.867352585611556</v>
          </cell>
        </row>
        <row r="695">
          <cell r="B695" t="str">
            <v>Transport local voyage</v>
          </cell>
          <cell r="C695" t="str">
            <v>jour</v>
          </cell>
          <cell r="D695">
            <v>5000</v>
          </cell>
          <cell r="E695">
            <v>7.6224508618705187</v>
          </cell>
        </row>
        <row r="696">
          <cell r="B696" t="str">
            <v>Location vehicule</v>
          </cell>
          <cell r="C696" t="str">
            <v>jour</v>
          </cell>
          <cell r="D696">
            <v>70000</v>
          </cell>
          <cell r="E696">
            <v>106.71431206618726</v>
          </cell>
        </row>
        <row r="697">
          <cell r="B697" t="str">
            <v>Visa voyage</v>
          </cell>
          <cell r="C697" t="str">
            <v>voyage</v>
          </cell>
          <cell r="D697">
            <v>50000</v>
          </cell>
          <cell r="E697">
            <v>76.224508618705187</v>
          </cell>
        </row>
        <row r="698">
          <cell r="B698" t="str">
            <v>Location salle Bangui</v>
          </cell>
          <cell r="C698" t="str">
            <v>Jour</v>
          </cell>
          <cell r="D698">
            <v>50000</v>
          </cell>
          <cell r="E698">
            <v>76.224508618705187</v>
          </cell>
        </row>
        <row r="699">
          <cell r="B699" t="str">
            <v>Location salle région</v>
          </cell>
          <cell r="C699" t="str">
            <v>Jour</v>
          </cell>
          <cell r="D699">
            <v>20000</v>
          </cell>
          <cell r="E699">
            <v>30.489803447482075</v>
          </cell>
        </row>
        <row r="700">
          <cell r="B700" t="str">
            <v>Location salle district</v>
          </cell>
          <cell r="C700" t="str">
            <v>Jour</v>
          </cell>
          <cell r="D700">
            <v>10000</v>
          </cell>
          <cell r="E700">
            <v>15.244901723741037</v>
          </cell>
        </row>
        <row r="701">
          <cell r="B701" t="str">
            <v>Honoraire formateur</v>
          </cell>
          <cell r="C701" t="str">
            <v>Jour</v>
          </cell>
          <cell r="D701">
            <v>20000</v>
          </cell>
          <cell r="E701">
            <v>30.489803447482075</v>
          </cell>
        </row>
        <row r="702">
          <cell r="B702" t="str">
            <v xml:space="preserve">Secrétaire pool PR diem </v>
          </cell>
          <cell r="C702" t="str">
            <v>jour</v>
          </cell>
          <cell r="D702">
            <v>5000</v>
          </cell>
          <cell r="E702">
            <v>7.6224508618705187</v>
          </cell>
        </row>
        <row r="703">
          <cell r="B703" t="str">
            <v xml:space="preserve">chauffeur pool  PR diem </v>
          </cell>
          <cell r="C703" t="str">
            <v>Jour</v>
          </cell>
          <cell r="D703">
            <v>2500</v>
          </cell>
          <cell r="E703">
            <v>3.8112254309352593</v>
          </cell>
        </row>
        <row r="704">
          <cell r="B704" t="str">
            <v xml:space="preserve">Carte de communication </v>
          </cell>
          <cell r="C704" t="str">
            <v>carte</v>
          </cell>
          <cell r="D704">
            <v>5000</v>
          </cell>
          <cell r="E704">
            <v>7.6224508618705187</v>
          </cell>
        </row>
        <row r="705">
          <cell r="B705" t="str">
            <v>Kit fourniture bureau</v>
          </cell>
          <cell r="C705" t="str">
            <v>kit</v>
          </cell>
          <cell r="D705">
            <v>3600</v>
          </cell>
          <cell r="E705">
            <v>5.4881646205467733</v>
          </cell>
        </row>
        <row r="706">
          <cell r="B706" t="str">
            <v>Kit stylo et block</v>
          </cell>
          <cell r="C706" t="str">
            <v>kit</v>
          </cell>
          <cell r="D706">
            <v>700</v>
          </cell>
          <cell r="E706">
            <v>1.0671431206618727</v>
          </cell>
        </row>
        <row r="707">
          <cell r="B707" t="str">
            <v>Matériel didactique</v>
          </cell>
          <cell r="C707" t="str">
            <v>Forfait</v>
          </cell>
          <cell r="D707">
            <v>25000</v>
          </cell>
          <cell r="E707">
            <v>38.112254309352593</v>
          </cell>
        </row>
        <row r="708">
          <cell r="B708" t="str">
            <v>Carburant</v>
          </cell>
          <cell r="C708" t="str">
            <v>Litre</v>
          </cell>
          <cell r="D708">
            <v>870</v>
          </cell>
          <cell r="E708">
            <v>1.3263064499654702</v>
          </cell>
        </row>
        <row r="709">
          <cell r="B709" t="str">
            <v>Carburant essence</v>
          </cell>
          <cell r="C709" t="str">
            <v>Litre</v>
          </cell>
          <cell r="D709">
            <v>880</v>
          </cell>
          <cell r="E709">
            <v>1.3415513516892112</v>
          </cell>
        </row>
        <row r="710">
          <cell r="B710" t="str">
            <v>Frais transport participants</v>
          </cell>
          <cell r="C710" t="str">
            <v>jour</v>
          </cell>
          <cell r="D710">
            <v>2500</v>
          </cell>
          <cell r="E710">
            <v>3.8112254309352593</v>
          </cell>
        </row>
        <row r="711">
          <cell r="B711" t="str">
            <v>Reprographie</v>
          </cell>
          <cell r="C711" t="str">
            <v>page</v>
          </cell>
          <cell r="D711">
            <v>25</v>
          </cell>
          <cell r="E711">
            <v>3.8112254309352597E-2</v>
          </cell>
        </row>
        <row r="712">
          <cell r="B712" t="str">
            <v>Pause café et déjeuner</v>
          </cell>
          <cell r="C712" t="str">
            <v>jour</v>
          </cell>
          <cell r="D712">
            <v>5000</v>
          </cell>
          <cell r="E712">
            <v>7.6224508618705187</v>
          </cell>
        </row>
        <row r="713">
          <cell r="B713" t="str">
            <v xml:space="preserve">Pause Café </v>
          </cell>
          <cell r="C713" t="str">
            <v>Personne/jour</v>
          </cell>
          <cell r="D713">
            <v>1500</v>
          </cell>
          <cell r="E713">
            <v>2.2867352585611558</v>
          </cell>
        </row>
        <row r="714">
          <cell r="B714" t="str">
            <v xml:space="preserve">Déjeuner </v>
          </cell>
          <cell r="C714" t="str">
            <v>Personne/jour</v>
          </cell>
          <cell r="D714">
            <v>4500</v>
          </cell>
          <cell r="E714">
            <v>6.8602057756834673</v>
          </cell>
        </row>
        <row r="715">
          <cell r="B715" t="str">
            <v>Per diem résidence</v>
          </cell>
          <cell r="C715" t="str">
            <v>Personne/jour</v>
          </cell>
          <cell r="D715">
            <v>2500</v>
          </cell>
          <cell r="E715">
            <v>3.8112254309352593</v>
          </cell>
        </row>
        <row r="716">
          <cell r="B716" t="str">
            <v>Per diem participants national non résidence</v>
          </cell>
          <cell r="C716" t="str">
            <v>Personne/jour</v>
          </cell>
          <cell r="D716">
            <v>15000</v>
          </cell>
          <cell r="E716">
            <v>22.867352585611556</v>
          </cell>
        </row>
        <row r="717">
          <cell r="B717" t="str">
            <v>Per diem participants régional, district non résidence</v>
          </cell>
          <cell r="C717" t="str">
            <v>Personne/jour</v>
          </cell>
          <cell r="D717">
            <v>5000</v>
          </cell>
          <cell r="E717">
            <v>7.6224508618705187</v>
          </cell>
        </row>
        <row r="718">
          <cell r="B718" t="str">
            <v>Per diem facilitateur</v>
          </cell>
          <cell r="C718" t="str">
            <v>Personne/jour</v>
          </cell>
          <cell r="D718">
            <v>20000</v>
          </cell>
          <cell r="E718">
            <v>30.489803447482075</v>
          </cell>
        </row>
        <row r="719">
          <cell r="B719" t="str">
            <v>Per diem chauffeur national</v>
          </cell>
          <cell r="C719" t="str">
            <v>Personne/jour</v>
          </cell>
          <cell r="D719">
            <v>15000</v>
          </cell>
          <cell r="E719">
            <v>22.867352585611556</v>
          </cell>
        </row>
        <row r="720">
          <cell r="B720" t="str">
            <v>Location salle Bangui</v>
          </cell>
          <cell r="C720" t="str">
            <v>Jour</v>
          </cell>
          <cell r="D720">
            <v>50000</v>
          </cell>
          <cell r="E720">
            <v>76.224508618705187</v>
          </cell>
        </row>
        <row r="721">
          <cell r="B721" t="str">
            <v>Location salle région</v>
          </cell>
          <cell r="C721" t="str">
            <v>Jour</v>
          </cell>
          <cell r="D721">
            <v>20000</v>
          </cell>
          <cell r="E721">
            <v>30.489803447482075</v>
          </cell>
        </row>
        <row r="722">
          <cell r="B722" t="str">
            <v>Location salle district</v>
          </cell>
          <cell r="C722" t="str">
            <v>Jour</v>
          </cell>
          <cell r="D722">
            <v>10000</v>
          </cell>
          <cell r="E722">
            <v>15.244901723741037</v>
          </cell>
        </row>
        <row r="723">
          <cell r="B723" t="str">
            <v>Honoraire formateur</v>
          </cell>
          <cell r="C723" t="str">
            <v>Jour</v>
          </cell>
          <cell r="D723">
            <v>20000</v>
          </cell>
          <cell r="E723">
            <v>30.489803447482075</v>
          </cell>
        </row>
        <row r="724">
          <cell r="B724" t="str">
            <v>Kit fourniture bureau</v>
          </cell>
          <cell r="C724" t="str">
            <v>kit</v>
          </cell>
          <cell r="D724">
            <v>3600</v>
          </cell>
          <cell r="E724">
            <v>5.4881646205467733</v>
          </cell>
        </row>
        <row r="725">
          <cell r="B725" t="str">
            <v>Kit stylo et block</v>
          </cell>
          <cell r="C725" t="str">
            <v>kit</v>
          </cell>
          <cell r="D725">
            <v>1400</v>
          </cell>
          <cell r="E725">
            <v>2.1342862413237453</v>
          </cell>
        </row>
        <row r="726">
          <cell r="B726" t="str">
            <v>Matériel didactique</v>
          </cell>
          <cell r="C726" t="str">
            <v>Forfait</v>
          </cell>
          <cell r="D726">
            <v>25000</v>
          </cell>
          <cell r="E726">
            <v>38.112254309352593</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sheetData>
      <sheetData sheetId="2"/>
      <sheetData sheetId="3"/>
      <sheetData sheetId="4"/>
      <sheetData sheetId="5"/>
      <sheetData sheetId="6"/>
      <sheetData sheetId="7"/>
      <sheetData sheetId="8"/>
      <sheetData sheetId="9"/>
      <sheetData sheetId="10"/>
      <sheetData sheetId="11"/>
      <sheetData sheetId="12"/>
      <sheetData sheetId="13">
        <row r="2">
          <cell r="B2" t="str">
            <v xml:space="preserve">Consultant national </v>
          </cell>
        </row>
      </sheetData>
      <sheetData sheetId="14">
        <row r="4">
          <cell r="B4" t="str">
            <v>Ressources humaines</v>
          </cell>
        </row>
      </sheetData>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
      <sheetName val="Instructions fr"/>
      <sheetName val="Instructions sp"/>
      <sheetName val="Instructions ru"/>
      <sheetName val="Performance Framework"/>
      <sheetName val="Target assumptions"/>
      <sheetName val="HIV"/>
      <sheetName val="TB"/>
      <sheetName val="Malaria"/>
      <sheetName val="Drops"/>
      <sheetName val="Definitions"/>
      <sheetName val="HSS"/>
      <sheetName val="Translations"/>
      <sheetName val="$Ranges$"/>
      <sheetName val="$Meta$"/>
      <sheetName val="Calculs"/>
    </sheetNames>
    <sheetDataSet>
      <sheetData sheetId="0" refreshError="1"/>
      <sheetData sheetId="1" refreshError="1"/>
      <sheetData sheetId="2" refreshError="1"/>
      <sheetData sheetId="3" refreshError="1"/>
      <sheetData sheetId="4" refreshError="1">
        <row r="1">
          <cell r="AF1" t="str">
            <v>French</v>
          </cell>
        </row>
        <row r="4">
          <cell r="L4" t="str">
            <v>Fédération internationale des Sociétés de la Croix-Rouge et du Croissant-Rouge (FICR)</v>
          </cell>
        </row>
        <row r="5">
          <cell r="D5" t="str">
            <v>Paludisme</v>
          </cell>
        </row>
        <row r="6">
          <cell r="D6">
            <v>2013</v>
          </cell>
        </row>
        <row r="7">
          <cell r="D7" t="str">
            <v>Octobre</v>
          </cell>
        </row>
        <row r="23">
          <cell r="A23">
            <v>1</v>
          </cell>
        </row>
        <row r="38">
          <cell r="A38">
            <v>1</v>
          </cell>
        </row>
      </sheetData>
      <sheetData sheetId="5">
        <row r="2">
          <cell r="A2" t="str">
            <v>Selection svp…</v>
          </cell>
        </row>
      </sheetData>
      <sheetData sheetId="6">
        <row r="2">
          <cell r="A2" t="str">
            <v>Selection svp…</v>
          </cell>
        </row>
      </sheetData>
      <sheetData sheetId="7">
        <row r="2">
          <cell r="A2" t="str">
            <v>Selection svp…</v>
          </cell>
        </row>
      </sheetData>
      <sheetData sheetId="8">
        <row r="2">
          <cell r="A2" t="str">
            <v>Selection svp…</v>
          </cell>
        </row>
      </sheetData>
      <sheetData sheetId="9">
        <row r="1">
          <cell r="C1">
            <v>1</v>
          </cell>
        </row>
      </sheetData>
      <sheetData sheetId="10" refreshError="1">
        <row r="2">
          <cell r="A2" t="str">
            <v>Selection svp…</v>
          </cell>
        </row>
        <row r="3">
          <cell r="E3" t="str">
            <v>R11</v>
          </cell>
          <cell r="S3">
            <v>10</v>
          </cell>
        </row>
      </sheetData>
      <sheetData sheetId="11">
        <row r="1">
          <cell r="C1">
            <v>1</v>
          </cell>
        </row>
      </sheetData>
      <sheetData sheetId="12" refreshError="1">
        <row r="1">
          <cell r="C1">
            <v>1</v>
          </cell>
        </row>
      </sheetData>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3"/>
      <sheetName val="Year 4"/>
      <sheetName val="Year 5"/>
      <sheetName val="All years"/>
      <sheetName val="Budget summary GF PH II"/>
      <sheetName val="UNIT COSTS_Malaria"/>
      <sheetName val="Detailed assumptions "/>
      <sheetName val="Working Summary category &amp; SDA"/>
      <sheetName val="Other PSM"/>
      <sheetName val="SDAs"/>
      <sheetName val="Attachment 1&amp; 2"/>
    </sheetNames>
    <sheetDataSet>
      <sheetData sheetId="0"/>
      <sheetData sheetId="1"/>
      <sheetData sheetId="2"/>
      <sheetData sheetId="3" refreshError="1"/>
      <sheetData sheetId="4"/>
      <sheetData sheetId="5" refreshError="1"/>
      <sheetData sheetId="6" refreshError="1"/>
      <sheetData sheetId="7">
        <row r="3">
          <cell r="A3" t="str">
            <v>Human Resources</v>
          </cell>
        </row>
        <row r="4">
          <cell r="A4" t="str">
            <v>Technical &amp; Management Assistance</v>
          </cell>
        </row>
        <row r="5">
          <cell r="A5" t="str">
            <v>Training</v>
          </cell>
        </row>
        <row r="6">
          <cell r="A6" t="str">
            <v>Health Products and Health Equipment</v>
          </cell>
        </row>
        <row r="7">
          <cell r="A7" t="str">
            <v>Pharmaceutical Products (Medicines)</v>
          </cell>
        </row>
        <row r="8">
          <cell r="A8" t="str">
            <v>Procurement and Supply Management Costs (PSM)</v>
          </cell>
        </row>
        <row r="9">
          <cell r="A9" t="str">
            <v>Infrastructure and Other Equipment</v>
          </cell>
        </row>
        <row r="10">
          <cell r="A10" t="str">
            <v>Communication Materials</v>
          </cell>
        </row>
        <row r="11">
          <cell r="A11" t="str">
            <v>Monitoring and Evaluation (M&amp;E)</v>
          </cell>
        </row>
        <row r="12">
          <cell r="A12" t="str">
            <v>Living Support to Clients/Target Population</v>
          </cell>
        </row>
        <row r="13">
          <cell r="A13" t="str">
            <v>Planning and Administration</v>
          </cell>
        </row>
        <row r="14">
          <cell r="A14" t="str">
            <v>Overheads</v>
          </cell>
        </row>
        <row r="15">
          <cell r="A15" t="str">
            <v>Other</v>
          </cell>
        </row>
      </sheetData>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433"/>
  <sheetViews>
    <sheetView showGridLines="0" workbookViewId="0">
      <selection activeCell="D17" sqref="D17"/>
    </sheetView>
  </sheetViews>
  <sheetFormatPr defaultColWidth="8.625" defaultRowHeight="12.75" x14ac:dyDescent="0.2"/>
  <cols>
    <col min="1" max="1" width="2.125" style="189" customWidth="1"/>
    <col min="2" max="2" width="6.875" style="189" customWidth="1"/>
    <col min="3" max="3" width="8.625" style="189"/>
    <col min="4" max="4" width="8.5" style="189" customWidth="1"/>
    <col min="5" max="5" width="9.5" style="189" customWidth="1"/>
    <col min="6" max="16384" width="8.625" style="189"/>
  </cols>
  <sheetData>
    <row r="1" spans="1:56" x14ac:dyDescent="0.2">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row>
    <row r="2" spans="1:56" x14ac:dyDescent="0.2">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row>
    <row r="3" spans="1:56" x14ac:dyDescent="0.2">
      <c r="A3" s="218"/>
      <c r="B3" s="219"/>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row>
    <row r="4" spans="1:56" x14ac:dyDescent="0.2">
      <c r="A4" s="218"/>
      <c r="B4" s="219"/>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row>
    <row r="5" spans="1:56" ht="20.25" x14ac:dyDescent="0.3">
      <c r="A5" s="218"/>
      <c r="B5" s="219"/>
      <c r="C5" s="220" t="s">
        <v>272</v>
      </c>
      <c r="D5" s="218"/>
      <c r="E5" s="218"/>
      <c r="F5" s="221"/>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row>
    <row r="6" spans="1:56" x14ac:dyDescent="0.2">
      <c r="A6" s="218"/>
      <c r="B6" s="219"/>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row>
    <row r="7" spans="1:56" x14ac:dyDescent="0.2">
      <c r="A7" s="218"/>
      <c r="B7" s="219"/>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row>
    <row r="8" spans="1:56" ht="20.25" x14ac:dyDescent="0.3">
      <c r="A8" s="218"/>
      <c r="B8" s="219"/>
      <c r="C8" s="220" t="s">
        <v>273</v>
      </c>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row>
    <row r="9" spans="1:56" ht="20.25" x14ac:dyDescent="0.3">
      <c r="A9" s="218"/>
      <c r="B9" s="219"/>
      <c r="C9" s="220"/>
      <c r="D9" s="218"/>
      <c r="E9" s="218"/>
      <c r="F9" s="220"/>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row>
    <row r="10" spans="1:56" x14ac:dyDescent="0.2">
      <c r="A10" s="218"/>
      <c r="B10" s="219"/>
      <c r="C10" s="222"/>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row>
    <row r="11" spans="1:56" ht="20.25" x14ac:dyDescent="0.3">
      <c r="A11" s="218"/>
      <c r="B11" s="219"/>
      <c r="C11" s="220" t="s">
        <v>274</v>
      </c>
      <c r="D11" s="218"/>
      <c r="E11" s="218"/>
      <c r="F11" s="218"/>
      <c r="G11" s="223"/>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row>
    <row r="12" spans="1:56" ht="20.25" x14ac:dyDescent="0.3">
      <c r="A12" s="218"/>
      <c r="B12" s="219"/>
      <c r="C12" s="220"/>
      <c r="D12" s="218"/>
      <c r="E12" s="218"/>
      <c r="F12" s="218"/>
      <c r="G12" s="223"/>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row>
    <row r="13" spans="1:56" x14ac:dyDescent="0.2">
      <c r="A13" s="218"/>
      <c r="B13" s="219"/>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row>
    <row r="14" spans="1:56" ht="20.25" x14ac:dyDescent="0.3">
      <c r="A14" s="218"/>
      <c r="B14" s="219"/>
      <c r="C14" s="220" t="s">
        <v>275</v>
      </c>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row>
    <row r="15" spans="1:56" x14ac:dyDescent="0.2">
      <c r="A15" s="218"/>
      <c r="B15" s="219"/>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row>
    <row r="16" spans="1:56" x14ac:dyDescent="0.2">
      <c r="A16" s="218"/>
      <c r="B16" s="219"/>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row>
    <row r="17" spans="1:57" ht="18.75" x14ac:dyDescent="0.3">
      <c r="A17" s="218"/>
      <c r="B17" s="219"/>
      <c r="C17" s="218"/>
      <c r="D17" s="218"/>
      <c r="E17" s="218"/>
      <c r="F17" s="218"/>
      <c r="G17" s="218"/>
      <c r="H17" s="218"/>
      <c r="I17" s="218"/>
      <c r="J17" s="218"/>
      <c r="K17" s="218"/>
      <c r="L17" s="224" t="s">
        <v>276</v>
      </c>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row>
    <row r="18" spans="1:57" x14ac:dyDescent="0.2">
      <c r="A18" s="218"/>
      <c r="B18" s="219"/>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row>
    <row r="19" spans="1:57" x14ac:dyDescent="0.2">
      <c r="A19" s="218"/>
      <c r="B19" s="219"/>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row>
    <row r="20" spans="1:57" x14ac:dyDescent="0.2">
      <c r="A20" s="218"/>
      <c r="B20" s="219"/>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row>
    <row r="21" spans="1:57" x14ac:dyDescent="0.2">
      <c r="A21" s="218"/>
      <c r="B21" s="219"/>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row>
    <row r="22" spans="1:57" x14ac:dyDescent="0.2">
      <c r="A22" s="218"/>
      <c r="B22" s="21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row>
    <row r="23" spans="1:57" x14ac:dyDescent="0.2">
      <c r="A23" s="218"/>
      <c r="B23" s="219"/>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row>
    <row r="24" spans="1:57" x14ac:dyDescent="0.2">
      <c r="A24" s="218"/>
      <c r="B24" s="219"/>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row>
    <row r="25" spans="1:57" x14ac:dyDescent="0.2">
      <c r="A25" s="218"/>
      <c r="B25" s="219"/>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row>
    <row r="26" spans="1:57" x14ac:dyDescent="0.2">
      <c r="A26" s="218"/>
      <c r="B26" s="219"/>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row>
    <row r="27" spans="1:57" x14ac:dyDescent="0.2">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row>
    <row r="28" spans="1:57" x14ac:dyDescent="0.2">
      <c r="A28" s="218"/>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row>
    <row r="29" spans="1:57" x14ac:dyDescent="0.2">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row>
    <row r="30" spans="1:57" x14ac:dyDescent="0.2">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row>
    <row r="31" spans="1:57" x14ac:dyDescent="0.2">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row>
    <row r="32" spans="1:57" x14ac:dyDescent="0.2">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row>
    <row r="33" spans="1:57" x14ac:dyDescent="0.2">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row>
    <row r="34" spans="1:57" x14ac:dyDescent="0.2">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row>
    <row r="35" spans="1:57" x14ac:dyDescent="0.2">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row>
    <row r="36" spans="1:57" x14ac:dyDescent="0.2">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row>
    <row r="37" spans="1:57" x14ac:dyDescent="0.2">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row>
    <row r="38" spans="1:57" x14ac:dyDescent="0.2">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row>
    <row r="39" spans="1:57" x14ac:dyDescent="0.2">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row>
    <row r="40" spans="1:57" x14ac:dyDescent="0.2">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row>
    <row r="41" spans="1:57" x14ac:dyDescent="0.2">
      <c r="A41" s="218"/>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row>
    <row r="42" spans="1:57" x14ac:dyDescent="0.2">
      <c r="A42" s="218"/>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row>
    <row r="43" spans="1:57" x14ac:dyDescent="0.2">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row>
    <row r="44" spans="1:57" x14ac:dyDescent="0.2">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row>
    <row r="45" spans="1:57" x14ac:dyDescent="0.2">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row>
    <row r="46" spans="1:57" x14ac:dyDescent="0.2">
      <c r="A46" s="218"/>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row>
    <row r="47" spans="1:57" x14ac:dyDescent="0.2">
      <c r="A47" s="218"/>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row>
    <row r="48" spans="1:57" x14ac:dyDescent="0.2">
      <c r="A48" s="218"/>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row>
    <row r="49" spans="1:57" x14ac:dyDescent="0.2">
      <c r="A49" s="218"/>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row>
    <row r="50" spans="1:57" x14ac:dyDescent="0.2">
      <c r="A50" s="218"/>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row>
    <row r="51" spans="1:57" x14ac:dyDescent="0.2">
      <c r="A51" s="218"/>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row>
    <row r="52" spans="1:57" x14ac:dyDescent="0.2">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row>
    <row r="53" spans="1:57" x14ac:dyDescent="0.2">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row>
    <row r="54" spans="1:57" x14ac:dyDescent="0.2">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row>
    <row r="55" spans="1:57" x14ac:dyDescent="0.2">
      <c r="A55" s="218"/>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row>
    <row r="56" spans="1:57" x14ac:dyDescent="0.2">
      <c r="A56" s="218"/>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row>
    <row r="57" spans="1:57" x14ac:dyDescent="0.2">
      <c r="A57" s="218"/>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row>
    <row r="58" spans="1:57" x14ac:dyDescent="0.2">
      <c r="A58" s="218"/>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row>
    <row r="59" spans="1:57" x14ac:dyDescent="0.2">
      <c r="A59" s="218"/>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row>
    <row r="60" spans="1:57" x14ac:dyDescent="0.2">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row>
    <row r="61" spans="1:57" x14ac:dyDescent="0.2">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row>
    <row r="62" spans="1:57" x14ac:dyDescent="0.2">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row>
    <row r="63" spans="1:57" x14ac:dyDescent="0.2">
      <c r="A63" s="218"/>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row>
    <row r="64" spans="1:57"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row>
    <row r="65" spans="1:57" x14ac:dyDescent="0.2">
      <c r="A65" s="218"/>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row>
    <row r="66" spans="1:57" x14ac:dyDescent="0.2">
      <c r="A66" s="218"/>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row>
    <row r="67" spans="1:57" x14ac:dyDescent="0.2">
      <c r="A67" s="218"/>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row>
    <row r="68" spans="1:57" x14ac:dyDescent="0.2">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row>
    <row r="69" spans="1:57" x14ac:dyDescent="0.2">
      <c r="A69" s="218"/>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row>
    <row r="70" spans="1:57" x14ac:dyDescent="0.2">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row>
    <row r="71" spans="1:57" x14ac:dyDescent="0.2">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row>
    <row r="72" spans="1:57" x14ac:dyDescent="0.2">
      <c r="A72" s="218"/>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row>
    <row r="73" spans="1:57" x14ac:dyDescent="0.2">
      <c r="A73" s="218"/>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row>
    <row r="74" spans="1:57" x14ac:dyDescent="0.2">
      <c r="A74" s="218"/>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row>
    <row r="75" spans="1:57" x14ac:dyDescent="0.2">
      <c r="A75" s="218"/>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row>
    <row r="76" spans="1:57" x14ac:dyDescent="0.2">
      <c r="A76" s="218"/>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row>
    <row r="77" spans="1:57" x14ac:dyDescent="0.2">
      <c r="A77" s="218"/>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row>
    <row r="78" spans="1:57" x14ac:dyDescent="0.2">
      <c r="A78" s="218"/>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row>
    <row r="79" spans="1:57" x14ac:dyDescent="0.2">
      <c r="A79" s="218"/>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row>
    <row r="80" spans="1:57" x14ac:dyDescent="0.2">
      <c r="A80" s="218"/>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row>
    <row r="81" spans="1:57" x14ac:dyDescent="0.2">
      <c r="A81" s="218"/>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row>
    <row r="82" spans="1:57" x14ac:dyDescent="0.2">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row>
    <row r="83" spans="1:57" x14ac:dyDescent="0.2">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row>
    <row r="84" spans="1:57" x14ac:dyDescent="0.2">
      <c r="A84" s="218"/>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row>
    <row r="85" spans="1:57" x14ac:dyDescent="0.2">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row>
    <row r="86" spans="1:57" x14ac:dyDescent="0.2">
      <c r="A86" s="218"/>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row>
    <row r="87" spans="1:57" x14ac:dyDescent="0.2">
      <c r="A87" s="218"/>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row>
    <row r="88" spans="1:57" x14ac:dyDescent="0.2">
      <c r="A88" s="218"/>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row>
    <row r="89" spans="1:57" x14ac:dyDescent="0.2">
      <c r="A89" s="218"/>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row>
    <row r="90" spans="1:57" x14ac:dyDescent="0.2">
      <c r="A90" s="218"/>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row>
    <row r="91" spans="1:57" x14ac:dyDescent="0.2">
      <c r="A91" s="218"/>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row>
    <row r="92" spans="1:57" x14ac:dyDescent="0.2">
      <c r="A92" s="218"/>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row>
    <row r="93" spans="1:57" x14ac:dyDescent="0.2">
      <c r="A93" s="218"/>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row>
    <row r="94" spans="1:57" x14ac:dyDescent="0.2">
      <c r="A94" s="218"/>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row>
    <row r="95" spans="1:57" x14ac:dyDescent="0.2">
      <c r="A95" s="218"/>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row>
    <row r="96" spans="1:57" x14ac:dyDescent="0.2">
      <c r="A96" s="218"/>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row>
    <row r="97" spans="1:57" x14ac:dyDescent="0.2">
      <c r="A97" s="218"/>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row>
    <row r="98" spans="1:57" x14ac:dyDescent="0.2">
      <c r="A98" s="218"/>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row>
    <row r="99" spans="1:57" x14ac:dyDescent="0.2">
      <c r="A99" s="218"/>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row>
    <row r="100" spans="1:57" x14ac:dyDescent="0.2">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row>
    <row r="101" spans="1:57" x14ac:dyDescent="0.2">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row>
    <row r="102" spans="1:57" x14ac:dyDescent="0.2">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row>
    <row r="103" spans="1:57" x14ac:dyDescent="0.2">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row>
    <row r="104" spans="1:57" x14ac:dyDescent="0.2">
      <c r="A104" s="218"/>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row>
    <row r="105" spans="1:57"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row>
    <row r="106" spans="1:57" x14ac:dyDescent="0.2">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row>
    <row r="107" spans="1:57" x14ac:dyDescent="0.2">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row>
    <row r="108" spans="1:57" x14ac:dyDescent="0.2">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row>
    <row r="109" spans="1:57" x14ac:dyDescent="0.2">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row>
    <row r="110" spans="1:57" x14ac:dyDescent="0.2">
      <c r="A110" s="218"/>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row>
    <row r="111" spans="1:57" x14ac:dyDescent="0.2">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row>
    <row r="112" spans="1:57" x14ac:dyDescent="0.2">
      <c r="A112" s="218"/>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row>
    <row r="113" spans="1:57" x14ac:dyDescent="0.2">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row>
    <row r="114" spans="1:57" x14ac:dyDescent="0.2">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row>
    <row r="115" spans="1:57" x14ac:dyDescent="0.2">
      <c r="A115" s="218"/>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row>
    <row r="116" spans="1:57" x14ac:dyDescent="0.2">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row>
    <row r="117" spans="1:57" x14ac:dyDescent="0.2">
      <c r="A117" s="218"/>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row>
    <row r="118" spans="1:57" x14ac:dyDescent="0.2">
      <c r="A118" s="218"/>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row>
    <row r="119" spans="1:57" x14ac:dyDescent="0.2">
      <c r="A119" s="218"/>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row>
    <row r="120" spans="1:57" x14ac:dyDescent="0.2">
      <c r="A120" s="218"/>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row>
    <row r="121" spans="1:57" x14ac:dyDescent="0.2">
      <c r="A121" s="218"/>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row>
    <row r="122" spans="1:57" x14ac:dyDescent="0.2">
      <c r="A122" s="218"/>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row>
    <row r="123" spans="1:57" x14ac:dyDescent="0.2">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row>
    <row r="124" spans="1:57" x14ac:dyDescent="0.2">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row>
    <row r="125" spans="1:57" x14ac:dyDescent="0.2">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row>
    <row r="126" spans="1:57" x14ac:dyDescent="0.2">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row>
    <row r="127" spans="1:57" x14ac:dyDescent="0.2">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row>
    <row r="128" spans="1:57" x14ac:dyDescent="0.2">
      <c r="A128" s="218"/>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row>
    <row r="129" spans="1:57" x14ac:dyDescent="0.2">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row>
    <row r="130" spans="1:57" x14ac:dyDescent="0.2">
      <c r="A130" s="218"/>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row>
    <row r="131" spans="1:57" x14ac:dyDescent="0.2">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row>
    <row r="132" spans="1:57" x14ac:dyDescent="0.2">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row>
    <row r="133" spans="1:57" x14ac:dyDescent="0.2">
      <c r="A133" s="218"/>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row>
    <row r="134" spans="1:57" x14ac:dyDescent="0.2">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row>
    <row r="135" spans="1:57" x14ac:dyDescent="0.2">
      <c r="A135" s="218"/>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row>
    <row r="136" spans="1:57" x14ac:dyDescent="0.2">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row>
    <row r="137" spans="1:57" x14ac:dyDescent="0.2">
      <c r="A137" s="218"/>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row>
    <row r="138" spans="1:57" x14ac:dyDescent="0.2">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row>
    <row r="139" spans="1:57" x14ac:dyDescent="0.2">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row>
    <row r="140" spans="1:57" x14ac:dyDescent="0.2">
      <c r="A140" s="218"/>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row>
    <row r="141" spans="1:57" x14ac:dyDescent="0.2">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row>
    <row r="142" spans="1:57" x14ac:dyDescent="0.2">
      <c r="A142" s="218"/>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row>
    <row r="143" spans="1:57" x14ac:dyDescent="0.2">
      <c r="A143" s="218"/>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row>
    <row r="144" spans="1:57" x14ac:dyDescent="0.2">
      <c r="A144" s="218"/>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row>
    <row r="145" spans="1:57" x14ac:dyDescent="0.2">
      <c r="A145" s="218"/>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row>
    <row r="146" spans="1:57" x14ac:dyDescent="0.2">
      <c r="A146" s="218"/>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row>
    <row r="147" spans="1:57" x14ac:dyDescent="0.2">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row>
    <row r="148" spans="1:57" x14ac:dyDescent="0.2">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row>
    <row r="149" spans="1:57" x14ac:dyDescent="0.2">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row>
    <row r="150" spans="1:57" x14ac:dyDescent="0.2">
      <c r="A150" s="218"/>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row>
    <row r="151" spans="1:57" x14ac:dyDescent="0.2">
      <c r="A151" s="218"/>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row>
    <row r="152" spans="1:57" x14ac:dyDescent="0.2">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row>
    <row r="153" spans="1:57" x14ac:dyDescent="0.2">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row>
    <row r="154" spans="1:57" x14ac:dyDescent="0.2">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row>
    <row r="155" spans="1:57" x14ac:dyDescent="0.2">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row>
    <row r="156" spans="1:57" x14ac:dyDescent="0.2">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row>
    <row r="157" spans="1:57" x14ac:dyDescent="0.2">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row>
    <row r="158" spans="1:57" x14ac:dyDescent="0.2">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row>
    <row r="159" spans="1:57" x14ac:dyDescent="0.2">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row>
    <row r="160" spans="1:57" x14ac:dyDescent="0.2">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row>
    <row r="161" spans="1:57" x14ac:dyDescent="0.2">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row>
    <row r="162" spans="1:57" x14ac:dyDescent="0.2">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row>
    <row r="163" spans="1:57" x14ac:dyDescent="0.2">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row>
    <row r="164" spans="1:57" x14ac:dyDescent="0.2">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c r="AV164" s="218"/>
      <c r="AW164" s="218"/>
      <c r="AX164" s="218"/>
      <c r="AY164" s="218"/>
      <c r="AZ164" s="218"/>
      <c r="BA164" s="218"/>
      <c r="BB164" s="218"/>
      <c r="BC164" s="218"/>
      <c r="BD164" s="218"/>
      <c r="BE164" s="218"/>
    </row>
    <row r="165" spans="1:57" x14ac:dyDescent="0.2">
      <c r="A165" s="218"/>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row>
    <row r="166" spans="1:57" x14ac:dyDescent="0.2">
      <c r="A166" s="218"/>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row>
    <row r="167" spans="1:57" x14ac:dyDescent="0.2">
      <c r="A167" s="218"/>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8"/>
      <c r="AZ167" s="218"/>
      <c r="BA167" s="218"/>
      <c r="BB167" s="218"/>
      <c r="BC167" s="218"/>
      <c r="BD167" s="218"/>
      <c r="BE167" s="218"/>
    </row>
    <row r="168" spans="1:57" x14ac:dyDescent="0.2">
      <c r="A168" s="218"/>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row>
    <row r="169" spans="1:57" x14ac:dyDescent="0.2">
      <c r="A169" s="218"/>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row>
    <row r="170" spans="1:57" x14ac:dyDescent="0.2">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row>
    <row r="171" spans="1:57" x14ac:dyDescent="0.2">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row>
    <row r="172" spans="1:57" x14ac:dyDescent="0.2">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row>
    <row r="173" spans="1:57" x14ac:dyDescent="0.2">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row>
    <row r="174" spans="1:57" x14ac:dyDescent="0.2">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row>
    <row r="175" spans="1:57" x14ac:dyDescent="0.2">
      <c r="A175" s="218"/>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row>
    <row r="176" spans="1:57" x14ac:dyDescent="0.2">
      <c r="A176" s="218"/>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row>
    <row r="177" spans="1:57" x14ac:dyDescent="0.2">
      <c r="A177" s="218"/>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row>
    <row r="178" spans="1:57" x14ac:dyDescent="0.2">
      <c r="A178" s="218"/>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row>
    <row r="179" spans="1:57" x14ac:dyDescent="0.2">
      <c r="A179" s="218"/>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row>
    <row r="180" spans="1:57" x14ac:dyDescent="0.2">
      <c r="A180" s="218"/>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8"/>
      <c r="AZ180" s="218"/>
      <c r="BA180" s="218"/>
      <c r="BB180" s="218"/>
      <c r="BC180" s="218"/>
      <c r="BD180" s="218"/>
      <c r="BE180" s="218"/>
    </row>
    <row r="181" spans="1:57" x14ac:dyDescent="0.2">
      <c r="A181" s="218"/>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row>
    <row r="182" spans="1:57" x14ac:dyDescent="0.2">
      <c r="A182" s="218"/>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row>
    <row r="183" spans="1:57" x14ac:dyDescent="0.2">
      <c r="A183" s="218"/>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row>
    <row r="184" spans="1:57" x14ac:dyDescent="0.2">
      <c r="A184" s="218"/>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row>
    <row r="185" spans="1:57" x14ac:dyDescent="0.2">
      <c r="A185" s="218"/>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row>
    <row r="186" spans="1:57" x14ac:dyDescent="0.2">
      <c r="A186" s="218"/>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row>
    <row r="187" spans="1:57" x14ac:dyDescent="0.2">
      <c r="A187" s="218"/>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row>
    <row r="188" spans="1:57" x14ac:dyDescent="0.2">
      <c r="A188" s="218"/>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row>
    <row r="189" spans="1:57" x14ac:dyDescent="0.2">
      <c r="A189" s="218"/>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row>
    <row r="190" spans="1:57" x14ac:dyDescent="0.2">
      <c r="A190" s="218"/>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row>
    <row r="191" spans="1:57" x14ac:dyDescent="0.2">
      <c r="A191" s="218"/>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row>
    <row r="192" spans="1:57" x14ac:dyDescent="0.2">
      <c r="A192" s="218"/>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row>
    <row r="193" spans="1:57" x14ac:dyDescent="0.2">
      <c r="A193" s="218"/>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row>
    <row r="194" spans="1:57" x14ac:dyDescent="0.2">
      <c r="A194" s="218"/>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row>
    <row r="195" spans="1:57" x14ac:dyDescent="0.2">
      <c r="A195" s="218"/>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row>
    <row r="196" spans="1:57" x14ac:dyDescent="0.2">
      <c r="A196" s="218"/>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row>
    <row r="197" spans="1:57" x14ac:dyDescent="0.2">
      <c r="A197" s="218"/>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row>
    <row r="198" spans="1:57" x14ac:dyDescent="0.2">
      <c r="A198" s="218"/>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row>
    <row r="199" spans="1:57" x14ac:dyDescent="0.2">
      <c r="A199" s="218"/>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row>
    <row r="200" spans="1:57" x14ac:dyDescent="0.2">
      <c r="A200" s="218"/>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row>
    <row r="201" spans="1:57" x14ac:dyDescent="0.2">
      <c r="A201" s="218"/>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row>
    <row r="202" spans="1:57" x14ac:dyDescent="0.2">
      <c r="A202" s="218"/>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row>
    <row r="203" spans="1:57" x14ac:dyDescent="0.2">
      <c r="A203" s="218"/>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row>
    <row r="204" spans="1:57" x14ac:dyDescent="0.2">
      <c r="A204" s="218"/>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row>
    <row r="205" spans="1:57" x14ac:dyDescent="0.2">
      <c r="A205" s="218"/>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row>
    <row r="206" spans="1:57" x14ac:dyDescent="0.2">
      <c r="A206" s="218"/>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row>
    <row r="207" spans="1:57" x14ac:dyDescent="0.2">
      <c r="A207" s="218"/>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row>
    <row r="208" spans="1:57" x14ac:dyDescent="0.2">
      <c r="A208" s="218"/>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c r="BA208" s="218"/>
      <c r="BB208" s="218"/>
      <c r="BC208" s="218"/>
      <c r="BD208" s="218"/>
      <c r="BE208" s="218"/>
    </row>
    <row r="209" spans="1:57" x14ac:dyDescent="0.2">
      <c r="A209" s="218"/>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row>
    <row r="210" spans="1:57" x14ac:dyDescent="0.2">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c r="AR210" s="218"/>
      <c r="AS210" s="218"/>
      <c r="AT210" s="218"/>
      <c r="AU210" s="218"/>
      <c r="AV210" s="218"/>
      <c r="AW210" s="218"/>
      <c r="AX210" s="218"/>
      <c r="AY210" s="218"/>
      <c r="AZ210" s="218"/>
      <c r="BA210" s="218"/>
      <c r="BB210" s="218"/>
      <c r="BC210" s="218"/>
      <c r="BD210" s="218"/>
      <c r="BE210" s="218"/>
    </row>
    <row r="211" spans="1:57" x14ac:dyDescent="0.2">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8"/>
      <c r="BC211" s="218"/>
      <c r="BD211" s="218"/>
      <c r="BE211" s="218"/>
    </row>
    <row r="212" spans="1:57" x14ac:dyDescent="0.2">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c r="AO212" s="218"/>
      <c r="AP212" s="218"/>
      <c r="AQ212" s="218"/>
      <c r="AR212" s="218"/>
      <c r="AS212" s="218"/>
      <c r="AT212" s="218"/>
      <c r="AU212" s="218"/>
      <c r="AV212" s="218"/>
      <c r="AW212" s="218"/>
      <c r="AX212" s="218"/>
      <c r="AY212" s="218"/>
      <c r="AZ212" s="218"/>
      <c r="BA212" s="218"/>
      <c r="BB212" s="218"/>
      <c r="BC212" s="218"/>
      <c r="BD212" s="218"/>
      <c r="BE212" s="218"/>
    </row>
    <row r="213" spans="1:57" x14ac:dyDescent="0.2">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c r="AM213" s="218"/>
      <c r="AN213" s="218"/>
      <c r="AO213" s="218"/>
      <c r="AP213" s="218"/>
      <c r="AQ213" s="218"/>
      <c r="AR213" s="218"/>
      <c r="AS213" s="218"/>
      <c r="AT213" s="218"/>
      <c r="AU213" s="218"/>
      <c r="AV213" s="218"/>
      <c r="AW213" s="218"/>
      <c r="AX213" s="218"/>
      <c r="AY213" s="218"/>
      <c r="AZ213" s="218"/>
      <c r="BA213" s="218"/>
      <c r="BB213" s="218"/>
      <c r="BC213" s="218"/>
      <c r="BD213" s="218"/>
      <c r="BE213" s="218"/>
    </row>
    <row r="214" spans="1:57" x14ac:dyDescent="0.2">
      <c r="A214" s="218"/>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18"/>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row>
    <row r="215" spans="1:57" x14ac:dyDescent="0.2">
      <c r="A215" s="218"/>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18"/>
      <c r="AN215" s="218"/>
      <c r="AO215" s="218"/>
      <c r="AP215" s="218"/>
      <c r="AQ215" s="218"/>
      <c r="AR215" s="218"/>
      <c r="AS215" s="218"/>
      <c r="AT215" s="218"/>
      <c r="AU215" s="218"/>
      <c r="AV215" s="218"/>
      <c r="AW215" s="218"/>
      <c r="AX215" s="218"/>
      <c r="AY215" s="218"/>
      <c r="AZ215" s="218"/>
      <c r="BA215" s="218"/>
      <c r="BB215" s="218"/>
      <c r="BC215" s="218"/>
      <c r="BD215" s="218"/>
      <c r="BE215" s="218"/>
    </row>
    <row r="216" spans="1:57" x14ac:dyDescent="0.2">
      <c r="A216" s="218"/>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18"/>
      <c r="AL216" s="218"/>
      <c r="AM216" s="218"/>
      <c r="AN216" s="218"/>
      <c r="AO216" s="218"/>
      <c r="AP216" s="218"/>
      <c r="AQ216" s="218"/>
      <c r="AR216" s="218"/>
      <c r="AS216" s="218"/>
      <c r="AT216" s="218"/>
      <c r="AU216" s="218"/>
      <c r="AV216" s="218"/>
      <c r="AW216" s="218"/>
      <c r="AX216" s="218"/>
      <c r="AY216" s="218"/>
      <c r="AZ216" s="218"/>
      <c r="BA216" s="218"/>
      <c r="BB216" s="218"/>
      <c r="BC216" s="218"/>
      <c r="BD216" s="218"/>
      <c r="BE216" s="218"/>
    </row>
    <row r="217" spans="1:57" x14ac:dyDescent="0.2">
      <c r="A217" s="218"/>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18"/>
      <c r="AM217" s="218"/>
      <c r="AN217" s="218"/>
      <c r="AO217" s="218"/>
      <c r="AP217" s="218"/>
      <c r="AQ217" s="218"/>
      <c r="AR217" s="218"/>
      <c r="AS217" s="218"/>
      <c r="AT217" s="218"/>
      <c r="AU217" s="218"/>
      <c r="AV217" s="218"/>
      <c r="AW217" s="218"/>
      <c r="AX217" s="218"/>
      <c r="AY217" s="218"/>
      <c r="AZ217" s="218"/>
      <c r="BA217" s="218"/>
      <c r="BB217" s="218"/>
      <c r="BC217" s="218"/>
      <c r="BD217" s="218"/>
      <c r="BE217" s="218"/>
    </row>
    <row r="218" spans="1:57" x14ac:dyDescent="0.2">
      <c r="A218" s="218"/>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218"/>
      <c r="AR218" s="218"/>
      <c r="AS218" s="218"/>
      <c r="AT218" s="218"/>
      <c r="AU218" s="218"/>
      <c r="AV218" s="218"/>
      <c r="AW218" s="218"/>
      <c r="AX218" s="218"/>
      <c r="AY218" s="218"/>
      <c r="AZ218" s="218"/>
      <c r="BA218" s="218"/>
      <c r="BB218" s="218"/>
      <c r="BC218" s="218"/>
      <c r="BD218" s="218"/>
      <c r="BE218" s="218"/>
    </row>
    <row r="219" spans="1:57" x14ac:dyDescent="0.2">
      <c r="A219" s="218"/>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c r="AR219" s="218"/>
      <c r="AS219" s="218"/>
      <c r="AT219" s="218"/>
      <c r="AU219" s="218"/>
      <c r="AV219" s="218"/>
      <c r="AW219" s="218"/>
      <c r="AX219" s="218"/>
      <c r="AY219" s="218"/>
      <c r="AZ219" s="218"/>
      <c r="BA219" s="218"/>
      <c r="BB219" s="218"/>
      <c r="BC219" s="218"/>
      <c r="BD219" s="218"/>
      <c r="BE219" s="218"/>
    </row>
    <row r="220" spans="1:57" x14ac:dyDescent="0.2">
      <c r="A220" s="218"/>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c r="AR220" s="218"/>
      <c r="AS220" s="218"/>
      <c r="AT220" s="218"/>
      <c r="AU220" s="218"/>
      <c r="AV220" s="218"/>
      <c r="AW220" s="218"/>
      <c r="AX220" s="218"/>
      <c r="AY220" s="218"/>
      <c r="AZ220" s="218"/>
      <c r="BA220" s="218"/>
      <c r="BB220" s="218"/>
      <c r="BC220" s="218"/>
      <c r="BD220" s="218"/>
      <c r="BE220" s="218"/>
    </row>
    <row r="221" spans="1:57" x14ac:dyDescent="0.2">
      <c r="A221" s="218"/>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c r="AR221" s="218"/>
      <c r="AS221" s="218"/>
      <c r="AT221" s="218"/>
      <c r="AU221" s="218"/>
      <c r="AV221" s="218"/>
      <c r="AW221" s="218"/>
      <c r="AX221" s="218"/>
      <c r="AY221" s="218"/>
      <c r="AZ221" s="218"/>
      <c r="BA221" s="218"/>
      <c r="BB221" s="218"/>
      <c r="BC221" s="218"/>
      <c r="BD221" s="218"/>
      <c r="BE221" s="218"/>
    </row>
    <row r="222" spans="1:57" x14ac:dyDescent="0.2">
      <c r="A222" s="218"/>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c r="AR222" s="218"/>
      <c r="AS222" s="218"/>
      <c r="AT222" s="218"/>
      <c r="AU222" s="218"/>
      <c r="AV222" s="218"/>
      <c r="AW222" s="218"/>
      <c r="AX222" s="218"/>
      <c r="AY222" s="218"/>
      <c r="AZ222" s="218"/>
      <c r="BA222" s="218"/>
      <c r="BB222" s="218"/>
      <c r="BC222" s="218"/>
      <c r="BD222" s="218"/>
      <c r="BE222" s="218"/>
    </row>
    <row r="223" spans="1:57" x14ac:dyDescent="0.2">
      <c r="A223" s="218"/>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row>
    <row r="224" spans="1:57" x14ac:dyDescent="0.2">
      <c r="A224" s="218"/>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c r="AT224" s="218"/>
      <c r="AU224" s="218"/>
      <c r="AV224" s="218"/>
      <c r="AW224" s="218"/>
      <c r="AX224" s="218"/>
      <c r="AY224" s="218"/>
      <c r="AZ224" s="218"/>
      <c r="BA224" s="218"/>
      <c r="BB224" s="218"/>
      <c r="BC224" s="218"/>
      <c r="BD224" s="218"/>
      <c r="BE224" s="218"/>
    </row>
    <row r="225" spans="1:57" x14ac:dyDescent="0.2">
      <c r="A225" s="218"/>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8"/>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row>
    <row r="226" spans="1:57" x14ac:dyDescent="0.2">
      <c r="A226" s="218"/>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8"/>
      <c r="AL226" s="218"/>
      <c r="AM226" s="218"/>
      <c r="AN226" s="218"/>
      <c r="AO226" s="218"/>
      <c r="AP226" s="218"/>
      <c r="AQ226" s="218"/>
      <c r="AR226" s="218"/>
      <c r="AS226" s="218"/>
      <c r="AT226" s="218"/>
      <c r="AU226" s="218"/>
      <c r="AV226" s="218"/>
      <c r="AW226" s="218"/>
      <c r="AX226" s="218"/>
      <c r="AY226" s="218"/>
      <c r="AZ226" s="218"/>
      <c r="BA226" s="218"/>
      <c r="BB226" s="218"/>
      <c r="BC226" s="218"/>
      <c r="BD226" s="218"/>
      <c r="BE226" s="218"/>
    </row>
    <row r="227" spans="1:57" x14ac:dyDescent="0.2">
      <c r="A227" s="218"/>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row>
    <row r="228" spans="1:57" x14ac:dyDescent="0.2">
      <c r="A228" s="218"/>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row>
    <row r="229" spans="1:57" x14ac:dyDescent="0.2">
      <c r="A229" s="218"/>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row>
    <row r="230" spans="1:57" x14ac:dyDescent="0.2">
      <c r="A230" s="218"/>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218"/>
      <c r="AZ230" s="218"/>
      <c r="BA230" s="218"/>
      <c r="BB230" s="218"/>
      <c r="BC230" s="218"/>
      <c r="BD230" s="218"/>
      <c r="BE230" s="218"/>
    </row>
    <row r="231" spans="1:57" x14ac:dyDescent="0.2">
      <c r="A231" s="218"/>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218"/>
      <c r="AZ231" s="218"/>
      <c r="BA231" s="218"/>
      <c r="BB231" s="218"/>
      <c r="BC231" s="218"/>
      <c r="BD231" s="218"/>
      <c r="BE231" s="218"/>
    </row>
    <row r="232" spans="1:57" x14ac:dyDescent="0.2">
      <c r="A232" s="218"/>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row>
    <row r="233" spans="1:57" x14ac:dyDescent="0.2">
      <c r="A233" s="218"/>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row>
    <row r="234" spans="1:57" x14ac:dyDescent="0.2">
      <c r="A234" s="218"/>
      <c r="B234" s="218"/>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c r="BE234" s="218"/>
    </row>
    <row r="235" spans="1:57" x14ac:dyDescent="0.2">
      <c r="A235" s="218"/>
      <c r="B235" s="218"/>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c r="BE235" s="218"/>
    </row>
    <row r="236" spans="1:57" x14ac:dyDescent="0.2">
      <c r="A236" s="218"/>
      <c r="B236" s="218"/>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row>
    <row r="237" spans="1:57" x14ac:dyDescent="0.2">
      <c r="A237" s="218"/>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8"/>
      <c r="AL237" s="218"/>
      <c r="AM237" s="218"/>
      <c r="AN237" s="218"/>
      <c r="AO237" s="218"/>
      <c r="AP237" s="218"/>
      <c r="AQ237" s="218"/>
      <c r="AR237" s="218"/>
      <c r="AS237" s="218"/>
      <c r="AT237" s="218"/>
      <c r="AU237" s="218"/>
      <c r="AV237" s="218"/>
      <c r="AW237" s="218"/>
      <c r="AX237" s="218"/>
      <c r="AY237" s="218"/>
      <c r="AZ237" s="218"/>
      <c r="BA237" s="218"/>
      <c r="BB237" s="218"/>
      <c r="BC237" s="218"/>
      <c r="BD237" s="218"/>
      <c r="BE237" s="218"/>
    </row>
    <row r="238" spans="1:57" x14ac:dyDescent="0.2">
      <c r="A238" s="218"/>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8"/>
      <c r="AL238" s="218"/>
      <c r="AM238" s="218"/>
      <c r="AN238" s="218"/>
      <c r="AO238" s="218"/>
      <c r="AP238" s="218"/>
      <c r="AQ238" s="218"/>
      <c r="AR238" s="218"/>
      <c r="AS238" s="218"/>
      <c r="AT238" s="218"/>
      <c r="AU238" s="218"/>
      <c r="AV238" s="218"/>
      <c r="AW238" s="218"/>
      <c r="AX238" s="218"/>
      <c r="AY238" s="218"/>
      <c r="AZ238" s="218"/>
      <c r="BA238" s="218"/>
      <c r="BB238" s="218"/>
      <c r="BC238" s="218"/>
      <c r="BD238" s="218"/>
      <c r="BE238" s="218"/>
    </row>
    <row r="239" spans="1:57" x14ac:dyDescent="0.2">
      <c r="A239" s="218"/>
      <c r="B239" s="218"/>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8"/>
      <c r="AL239" s="218"/>
      <c r="AM239" s="218"/>
      <c r="AN239" s="218"/>
      <c r="AO239" s="218"/>
      <c r="AP239" s="218"/>
      <c r="AQ239" s="218"/>
      <c r="AR239" s="218"/>
      <c r="AS239" s="218"/>
      <c r="AT239" s="218"/>
      <c r="AU239" s="218"/>
      <c r="AV239" s="218"/>
      <c r="AW239" s="218"/>
      <c r="AX239" s="218"/>
      <c r="AY239" s="218"/>
      <c r="AZ239" s="218"/>
      <c r="BA239" s="218"/>
      <c r="BB239" s="218"/>
      <c r="BC239" s="218"/>
      <c r="BD239" s="218"/>
      <c r="BE239" s="218"/>
    </row>
    <row r="240" spans="1:57" x14ac:dyDescent="0.2">
      <c r="A240" s="218"/>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c r="AM240" s="218"/>
      <c r="AN240" s="218"/>
      <c r="AO240" s="218"/>
      <c r="AP240" s="218"/>
      <c r="AQ240" s="218"/>
      <c r="AR240" s="218"/>
      <c r="AS240" s="218"/>
      <c r="AT240" s="218"/>
      <c r="AU240" s="218"/>
      <c r="AV240" s="218"/>
      <c r="AW240" s="218"/>
      <c r="AX240" s="218"/>
      <c r="AY240" s="218"/>
      <c r="AZ240" s="218"/>
      <c r="BA240" s="218"/>
      <c r="BB240" s="218"/>
      <c r="BC240" s="218"/>
      <c r="BD240" s="218"/>
      <c r="BE240" s="218"/>
    </row>
    <row r="241" spans="1:57" x14ac:dyDescent="0.2">
      <c r="A241" s="218"/>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8"/>
      <c r="AL241" s="218"/>
      <c r="AM241" s="218"/>
      <c r="AN241" s="218"/>
      <c r="AO241" s="218"/>
      <c r="AP241" s="218"/>
      <c r="AQ241" s="218"/>
      <c r="AR241" s="218"/>
      <c r="AS241" s="218"/>
      <c r="AT241" s="218"/>
      <c r="AU241" s="218"/>
      <c r="AV241" s="218"/>
      <c r="AW241" s="218"/>
      <c r="AX241" s="218"/>
      <c r="AY241" s="218"/>
      <c r="AZ241" s="218"/>
      <c r="BA241" s="218"/>
      <c r="BB241" s="218"/>
      <c r="BC241" s="218"/>
      <c r="BD241" s="218"/>
      <c r="BE241" s="218"/>
    </row>
    <row r="242" spans="1:57" x14ac:dyDescent="0.2">
      <c r="A242" s="218"/>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8"/>
      <c r="AL242" s="218"/>
      <c r="AM242" s="218"/>
      <c r="AN242" s="218"/>
      <c r="AO242" s="218"/>
      <c r="AP242" s="218"/>
      <c r="AQ242" s="218"/>
      <c r="AR242" s="218"/>
      <c r="AS242" s="218"/>
      <c r="AT242" s="218"/>
      <c r="AU242" s="218"/>
      <c r="AV242" s="218"/>
      <c r="AW242" s="218"/>
      <c r="AX242" s="218"/>
      <c r="AY242" s="218"/>
      <c r="AZ242" s="218"/>
      <c r="BA242" s="218"/>
      <c r="BB242" s="218"/>
      <c r="BC242" s="218"/>
      <c r="BD242" s="218"/>
      <c r="BE242" s="218"/>
    </row>
    <row r="243" spans="1:57" x14ac:dyDescent="0.2">
      <c r="A243" s="218"/>
      <c r="B243" s="218"/>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8"/>
      <c r="AL243" s="218"/>
      <c r="AM243" s="218"/>
      <c r="AN243" s="218"/>
      <c r="AO243" s="218"/>
      <c r="AP243" s="218"/>
      <c r="AQ243" s="218"/>
      <c r="AR243" s="218"/>
      <c r="AS243" s="218"/>
      <c r="AT243" s="218"/>
      <c r="AU243" s="218"/>
      <c r="AV243" s="218"/>
      <c r="AW243" s="218"/>
      <c r="AX243" s="218"/>
      <c r="AY243" s="218"/>
      <c r="AZ243" s="218"/>
      <c r="BA243" s="218"/>
      <c r="BB243" s="218"/>
      <c r="BC243" s="218"/>
      <c r="BD243" s="218"/>
      <c r="BE243" s="218"/>
    </row>
    <row r="244" spans="1:57" x14ac:dyDescent="0.2">
      <c r="A244" s="218"/>
      <c r="B244" s="218"/>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8"/>
      <c r="AL244" s="218"/>
      <c r="AM244" s="218"/>
      <c r="AN244" s="218"/>
      <c r="AO244" s="218"/>
      <c r="AP244" s="218"/>
      <c r="AQ244" s="218"/>
      <c r="AR244" s="218"/>
      <c r="AS244" s="218"/>
      <c r="AT244" s="218"/>
      <c r="AU244" s="218"/>
      <c r="AV244" s="218"/>
      <c r="AW244" s="218"/>
      <c r="AX244" s="218"/>
      <c r="AY244" s="218"/>
      <c r="AZ244" s="218"/>
      <c r="BA244" s="218"/>
      <c r="BB244" s="218"/>
      <c r="BC244" s="218"/>
      <c r="BD244" s="218"/>
      <c r="BE244" s="218"/>
    </row>
    <row r="245" spans="1:57" x14ac:dyDescent="0.2">
      <c r="A245" s="218"/>
      <c r="B245" s="218"/>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c r="AB245" s="218"/>
      <c r="AC245" s="218"/>
      <c r="AD245" s="218"/>
      <c r="AE245" s="218"/>
      <c r="AF245" s="218"/>
      <c r="AG245" s="218"/>
      <c r="AH245" s="218"/>
      <c r="AI245" s="218"/>
      <c r="AJ245" s="218"/>
      <c r="AK245" s="218"/>
      <c r="AL245" s="218"/>
      <c r="AM245" s="218"/>
      <c r="AN245" s="218"/>
      <c r="AO245" s="218"/>
      <c r="AP245" s="218"/>
      <c r="AQ245" s="218"/>
      <c r="AR245" s="218"/>
      <c r="AS245" s="218"/>
      <c r="AT245" s="218"/>
      <c r="AU245" s="218"/>
      <c r="AV245" s="218"/>
      <c r="AW245" s="218"/>
      <c r="AX245" s="218"/>
      <c r="AY245" s="218"/>
      <c r="AZ245" s="218"/>
      <c r="BA245" s="218"/>
      <c r="BB245" s="218"/>
      <c r="BC245" s="218"/>
      <c r="BD245" s="218"/>
      <c r="BE245" s="218"/>
    </row>
    <row r="246" spans="1:57" x14ac:dyDescent="0.2">
      <c r="A246" s="218"/>
      <c r="B246" s="218"/>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218"/>
      <c r="AG246" s="218"/>
      <c r="AH246" s="218"/>
      <c r="AI246" s="218"/>
      <c r="AJ246" s="218"/>
      <c r="AK246" s="218"/>
      <c r="AL246" s="218"/>
      <c r="AM246" s="218"/>
      <c r="AN246" s="218"/>
      <c r="AO246" s="218"/>
      <c r="AP246" s="218"/>
      <c r="AQ246" s="218"/>
      <c r="AR246" s="218"/>
      <c r="AS246" s="218"/>
      <c r="AT246" s="218"/>
      <c r="AU246" s="218"/>
      <c r="AV246" s="218"/>
      <c r="AW246" s="218"/>
      <c r="AX246" s="218"/>
      <c r="AY246" s="218"/>
      <c r="AZ246" s="218"/>
      <c r="BA246" s="218"/>
      <c r="BB246" s="218"/>
      <c r="BC246" s="218"/>
      <c r="BD246" s="218"/>
      <c r="BE246" s="218"/>
    </row>
    <row r="247" spans="1:57" x14ac:dyDescent="0.2">
      <c r="A247" s="218"/>
      <c r="B247" s="218"/>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8"/>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row>
    <row r="248" spans="1:57" x14ac:dyDescent="0.2">
      <c r="A248" s="218"/>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8"/>
      <c r="AX248" s="218"/>
      <c r="AY248" s="218"/>
      <c r="AZ248" s="218"/>
      <c r="BA248" s="218"/>
      <c r="BB248" s="218"/>
      <c r="BC248" s="218"/>
      <c r="BD248" s="218"/>
      <c r="BE248" s="218"/>
    </row>
    <row r="249" spans="1:57" x14ac:dyDescent="0.2">
      <c r="A249" s="218"/>
      <c r="B249" s="218"/>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218"/>
      <c r="AY249" s="218"/>
      <c r="AZ249" s="218"/>
      <c r="BA249" s="218"/>
      <c r="BB249" s="218"/>
      <c r="BC249" s="218"/>
      <c r="BD249" s="218"/>
      <c r="BE249" s="218"/>
    </row>
    <row r="250" spans="1:57" x14ac:dyDescent="0.2">
      <c r="A250" s="218"/>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8"/>
      <c r="AX250" s="218"/>
      <c r="AY250" s="218"/>
      <c r="AZ250" s="218"/>
      <c r="BA250" s="218"/>
      <c r="BB250" s="218"/>
      <c r="BC250" s="218"/>
      <c r="BD250" s="218"/>
      <c r="BE250" s="218"/>
    </row>
    <row r="251" spans="1:57" x14ac:dyDescent="0.2">
      <c r="A251" s="218"/>
      <c r="B251" s="218"/>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8"/>
      <c r="AL251" s="218"/>
      <c r="AM251" s="218"/>
      <c r="AN251" s="218"/>
      <c r="AO251" s="218"/>
      <c r="AP251" s="218"/>
      <c r="AQ251" s="218"/>
      <c r="AR251" s="218"/>
      <c r="AS251" s="218"/>
      <c r="AT251" s="218"/>
      <c r="AU251" s="218"/>
      <c r="AV251" s="218"/>
      <c r="AW251" s="218"/>
      <c r="AX251" s="218"/>
      <c r="AY251" s="218"/>
      <c r="AZ251" s="218"/>
      <c r="BA251" s="218"/>
      <c r="BB251" s="218"/>
      <c r="BC251" s="218"/>
      <c r="BD251" s="218"/>
      <c r="BE251" s="218"/>
    </row>
    <row r="252" spans="1:57" x14ac:dyDescent="0.2">
      <c r="A252" s="218"/>
      <c r="B252" s="218"/>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8"/>
      <c r="AL252" s="218"/>
      <c r="AM252" s="218"/>
      <c r="AN252" s="218"/>
      <c r="AO252" s="218"/>
      <c r="AP252" s="218"/>
      <c r="AQ252" s="218"/>
      <c r="AR252" s="218"/>
      <c r="AS252" s="218"/>
      <c r="AT252" s="218"/>
      <c r="AU252" s="218"/>
      <c r="AV252" s="218"/>
      <c r="AW252" s="218"/>
      <c r="AX252" s="218"/>
      <c r="AY252" s="218"/>
      <c r="AZ252" s="218"/>
      <c r="BA252" s="218"/>
      <c r="BB252" s="218"/>
      <c r="BC252" s="218"/>
      <c r="BD252" s="218"/>
      <c r="BE252" s="218"/>
    </row>
    <row r="253" spans="1:57" x14ac:dyDescent="0.2">
      <c r="A253" s="218"/>
      <c r="B253" s="218"/>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218"/>
      <c r="AH253" s="218"/>
      <c r="AI253" s="218"/>
      <c r="AJ253" s="218"/>
      <c r="AK253" s="218"/>
      <c r="AL253" s="218"/>
      <c r="AM253" s="218"/>
      <c r="AN253" s="218"/>
      <c r="AO253" s="218"/>
      <c r="AP253" s="218"/>
      <c r="AQ253" s="218"/>
      <c r="AR253" s="218"/>
      <c r="AS253" s="218"/>
      <c r="AT253" s="218"/>
      <c r="AU253" s="218"/>
      <c r="AV253" s="218"/>
      <c r="AW253" s="218"/>
      <c r="AX253" s="218"/>
      <c r="AY253" s="218"/>
      <c r="AZ253" s="218"/>
      <c r="BA253" s="218"/>
      <c r="BB253" s="218"/>
      <c r="BC253" s="218"/>
      <c r="BD253" s="218"/>
      <c r="BE253" s="218"/>
    </row>
    <row r="254" spans="1:57" x14ac:dyDescent="0.2">
      <c r="A254" s="218"/>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8"/>
      <c r="AL254" s="218"/>
      <c r="AM254" s="218"/>
      <c r="AN254" s="218"/>
      <c r="AO254" s="218"/>
      <c r="AP254" s="218"/>
      <c r="AQ254" s="218"/>
      <c r="AR254" s="218"/>
      <c r="AS254" s="218"/>
      <c r="AT254" s="218"/>
      <c r="AU254" s="218"/>
      <c r="AV254" s="218"/>
      <c r="AW254" s="218"/>
      <c r="AX254" s="218"/>
      <c r="AY254" s="218"/>
      <c r="AZ254" s="218"/>
      <c r="BA254" s="218"/>
      <c r="BB254" s="218"/>
      <c r="BC254" s="218"/>
      <c r="BD254" s="218"/>
      <c r="BE254" s="218"/>
    </row>
    <row r="255" spans="1:57" x14ac:dyDescent="0.2">
      <c r="A255" s="218"/>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8"/>
      <c r="AL255" s="218"/>
      <c r="AM255" s="218"/>
      <c r="AN255" s="218"/>
      <c r="AO255" s="218"/>
      <c r="AP255" s="218"/>
      <c r="AQ255" s="218"/>
      <c r="AR255" s="218"/>
      <c r="AS255" s="218"/>
      <c r="AT255" s="218"/>
      <c r="AU255" s="218"/>
      <c r="AV255" s="218"/>
      <c r="AW255" s="218"/>
      <c r="AX255" s="218"/>
      <c r="AY255" s="218"/>
      <c r="AZ255" s="218"/>
      <c r="BA255" s="218"/>
      <c r="BB255" s="218"/>
      <c r="BC255" s="218"/>
      <c r="BD255" s="218"/>
      <c r="BE255" s="218"/>
    </row>
    <row r="256" spans="1:57" x14ac:dyDescent="0.2">
      <c r="A256" s="218"/>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8"/>
      <c r="AZ256" s="218"/>
      <c r="BA256" s="218"/>
      <c r="BB256" s="218"/>
      <c r="BC256" s="218"/>
      <c r="BD256" s="218"/>
      <c r="BE256" s="218"/>
    </row>
    <row r="257" spans="1:57" x14ac:dyDescent="0.2">
      <c r="A257" s="218"/>
      <c r="B257" s="218"/>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8"/>
      <c r="AL257" s="218"/>
      <c r="AM257" s="218"/>
      <c r="AN257" s="218"/>
      <c r="AO257" s="218"/>
      <c r="AP257" s="218"/>
      <c r="AQ257" s="218"/>
      <c r="AR257" s="218"/>
      <c r="AS257" s="218"/>
      <c r="AT257" s="218"/>
      <c r="AU257" s="218"/>
      <c r="AV257" s="218"/>
      <c r="AW257" s="218"/>
      <c r="AX257" s="218"/>
      <c r="AY257" s="218"/>
      <c r="AZ257" s="218"/>
      <c r="BA257" s="218"/>
      <c r="BB257" s="218"/>
      <c r="BC257" s="218"/>
      <c r="BD257" s="218"/>
      <c r="BE257" s="218"/>
    </row>
    <row r="258" spans="1:57" x14ac:dyDescent="0.2">
      <c r="A258" s="218"/>
      <c r="B258" s="218"/>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8"/>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row>
    <row r="259" spans="1:57" x14ac:dyDescent="0.2">
      <c r="A259" s="218"/>
      <c r="B259" s="218"/>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8"/>
      <c r="AL259" s="218"/>
      <c r="AM259" s="218"/>
      <c r="AN259" s="218"/>
      <c r="AO259" s="218"/>
      <c r="AP259" s="218"/>
      <c r="AQ259" s="218"/>
      <c r="AR259" s="218"/>
      <c r="AS259" s="218"/>
      <c r="AT259" s="218"/>
      <c r="AU259" s="218"/>
      <c r="AV259" s="218"/>
      <c r="AW259" s="218"/>
      <c r="AX259" s="218"/>
      <c r="AY259" s="218"/>
      <c r="AZ259" s="218"/>
      <c r="BA259" s="218"/>
      <c r="BB259" s="218"/>
      <c r="BC259" s="218"/>
      <c r="BD259" s="218"/>
      <c r="BE259" s="218"/>
    </row>
    <row r="260" spans="1:57" x14ac:dyDescent="0.2">
      <c r="A260" s="218"/>
      <c r="B260" s="218"/>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8"/>
      <c r="AL260" s="218"/>
      <c r="AM260" s="218"/>
      <c r="AN260" s="218"/>
      <c r="AO260" s="218"/>
      <c r="AP260" s="218"/>
      <c r="AQ260" s="218"/>
      <c r="AR260" s="218"/>
      <c r="AS260" s="218"/>
      <c r="AT260" s="218"/>
      <c r="AU260" s="218"/>
      <c r="AV260" s="218"/>
      <c r="AW260" s="218"/>
      <c r="AX260" s="218"/>
      <c r="AY260" s="218"/>
      <c r="AZ260" s="218"/>
      <c r="BA260" s="218"/>
      <c r="BB260" s="218"/>
      <c r="BC260" s="218"/>
      <c r="BD260" s="218"/>
      <c r="BE260" s="218"/>
    </row>
    <row r="261" spans="1:57" x14ac:dyDescent="0.2">
      <c r="A261" s="218"/>
      <c r="B261" s="218"/>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8"/>
      <c r="AL261" s="218"/>
      <c r="AM261" s="218"/>
      <c r="AN261" s="218"/>
      <c r="AO261" s="218"/>
      <c r="AP261" s="218"/>
      <c r="AQ261" s="218"/>
      <c r="AR261" s="218"/>
      <c r="AS261" s="218"/>
      <c r="AT261" s="218"/>
      <c r="AU261" s="218"/>
      <c r="AV261" s="218"/>
      <c r="AW261" s="218"/>
      <c r="AX261" s="218"/>
      <c r="AY261" s="218"/>
      <c r="AZ261" s="218"/>
      <c r="BA261" s="218"/>
      <c r="BB261" s="218"/>
      <c r="BC261" s="218"/>
      <c r="BD261" s="218"/>
      <c r="BE261" s="218"/>
    </row>
    <row r="262" spans="1:57" x14ac:dyDescent="0.2">
      <c r="A262" s="218"/>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8"/>
      <c r="AL262" s="218"/>
      <c r="AM262" s="218"/>
      <c r="AN262" s="218"/>
      <c r="AO262" s="218"/>
      <c r="AP262" s="218"/>
      <c r="AQ262" s="218"/>
      <c r="AR262" s="218"/>
      <c r="AS262" s="218"/>
      <c r="AT262" s="218"/>
      <c r="AU262" s="218"/>
      <c r="AV262" s="218"/>
      <c r="AW262" s="218"/>
      <c r="AX262" s="218"/>
      <c r="AY262" s="218"/>
      <c r="AZ262" s="218"/>
      <c r="BA262" s="218"/>
      <c r="BB262" s="218"/>
      <c r="BC262" s="218"/>
      <c r="BD262" s="218"/>
      <c r="BE262" s="218"/>
    </row>
    <row r="263" spans="1:57" x14ac:dyDescent="0.2">
      <c r="A263" s="218"/>
      <c r="B263" s="218"/>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8"/>
      <c r="AL263" s="218"/>
      <c r="AM263" s="218"/>
      <c r="AN263" s="218"/>
      <c r="AO263" s="218"/>
      <c r="AP263" s="218"/>
      <c r="AQ263" s="218"/>
      <c r="AR263" s="218"/>
      <c r="AS263" s="218"/>
      <c r="AT263" s="218"/>
      <c r="AU263" s="218"/>
      <c r="AV263" s="218"/>
      <c r="AW263" s="218"/>
      <c r="AX263" s="218"/>
      <c r="AY263" s="218"/>
      <c r="AZ263" s="218"/>
      <c r="BA263" s="218"/>
      <c r="BB263" s="218"/>
      <c r="BC263" s="218"/>
      <c r="BD263" s="218"/>
      <c r="BE263" s="218"/>
    </row>
    <row r="264" spans="1:57" x14ac:dyDescent="0.2">
      <c r="A264" s="218"/>
      <c r="B264" s="218"/>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8"/>
      <c r="AL264" s="218"/>
      <c r="AM264" s="218"/>
      <c r="AN264" s="218"/>
      <c r="AO264" s="218"/>
      <c r="AP264" s="218"/>
      <c r="AQ264" s="218"/>
      <c r="AR264" s="218"/>
      <c r="AS264" s="218"/>
      <c r="AT264" s="218"/>
      <c r="AU264" s="218"/>
      <c r="AV264" s="218"/>
      <c r="AW264" s="218"/>
      <c r="AX264" s="218"/>
      <c r="AY264" s="218"/>
      <c r="AZ264" s="218"/>
      <c r="BA264" s="218"/>
      <c r="BB264" s="218"/>
      <c r="BC264" s="218"/>
      <c r="BD264" s="218"/>
      <c r="BE264" s="218"/>
    </row>
    <row r="265" spans="1:57" x14ac:dyDescent="0.2">
      <c r="A265" s="218"/>
      <c r="B265" s="218"/>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18"/>
      <c r="AK265" s="218"/>
      <c r="AL265" s="218"/>
      <c r="AM265" s="218"/>
      <c r="AN265" s="218"/>
      <c r="AO265" s="218"/>
      <c r="AP265" s="218"/>
      <c r="AQ265" s="218"/>
      <c r="AR265" s="218"/>
      <c r="AS265" s="218"/>
      <c r="AT265" s="218"/>
      <c r="AU265" s="218"/>
      <c r="AV265" s="218"/>
      <c r="AW265" s="218"/>
      <c r="AX265" s="218"/>
      <c r="AY265" s="218"/>
      <c r="AZ265" s="218"/>
      <c r="BA265" s="218"/>
      <c r="BB265" s="218"/>
      <c r="BC265" s="218"/>
      <c r="BD265" s="218"/>
      <c r="BE265" s="218"/>
    </row>
    <row r="266" spans="1:57" x14ac:dyDescent="0.2">
      <c r="A266" s="218"/>
      <c r="B266" s="218"/>
      <c r="C266" s="218"/>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c r="AB266" s="218"/>
      <c r="AC266" s="218"/>
      <c r="AD266" s="218"/>
      <c r="AE266" s="218"/>
      <c r="AF266" s="218"/>
      <c r="AG266" s="218"/>
      <c r="AH266" s="218"/>
      <c r="AI266" s="218"/>
      <c r="AJ266" s="218"/>
      <c r="AK266" s="218"/>
      <c r="AL266" s="218"/>
      <c r="AM266" s="218"/>
      <c r="AN266" s="218"/>
      <c r="AO266" s="218"/>
      <c r="AP266" s="218"/>
      <c r="AQ266" s="218"/>
      <c r="AR266" s="218"/>
      <c r="AS266" s="218"/>
      <c r="AT266" s="218"/>
      <c r="AU266" s="218"/>
      <c r="AV266" s="218"/>
      <c r="AW266" s="218"/>
      <c r="AX266" s="218"/>
      <c r="AY266" s="218"/>
      <c r="AZ266" s="218"/>
      <c r="BA266" s="218"/>
      <c r="BB266" s="218"/>
      <c r="BC266" s="218"/>
      <c r="BD266" s="218"/>
      <c r="BE266" s="218"/>
    </row>
    <row r="267" spans="1:57" x14ac:dyDescent="0.2">
      <c r="A267" s="218"/>
      <c r="B267" s="218"/>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c r="AB267" s="218"/>
      <c r="AC267" s="218"/>
      <c r="AD267" s="218"/>
      <c r="AE267" s="218"/>
      <c r="AF267" s="218"/>
      <c r="AG267" s="218"/>
      <c r="AH267" s="218"/>
      <c r="AI267" s="218"/>
      <c r="AJ267" s="218"/>
      <c r="AK267" s="218"/>
      <c r="AL267" s="218"/>
      <c r="AM267" s="218"/>
      <c r="AN267" s="218"/>
      <c r="AO267" s="218"/>
      <c r="AP267" s="218"/>
      <c r="AQ267" s="218"/>
      <c r="AR267" s="218"/>
      <c r="AS267" s="218"/>
      <c r="AT267" s="218"/>
      <c r="AU267" s="218"/>
      <c r="AV267" s="218"/>
      <c r="AW267" s="218"/>
      <c r="AX267" s="218"/>
      <c r="AY267" s="218"/>
      <c r="AZ267" s="218"/>
      <c r="BA267" s="218"/>
      <c r="BB267" s="218"/>
      <c r="BC267" s="218"/>
      <c r="BD267" s="218"/>
      <c r="BE267" s="218"/>
    </row>
    <row r="268" spans="1:57" x14ac:dyDescent="0.2">
      <c r="A268" s="218"/>
      <c r="B268" s="218"/>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8"/>
      <c r="AL268" s="218"/>
      <c r="AM268" s="218"/>
      <c r="AN268" s="218"/>
      <c r="AO268" s="218"/>
      <c r="AP268" s="218"/>
      <c r="AQ268" s="218"/>
      <c r="AR268" s="218"/>
      <c r="AS268" s="218"/>
      <c r="AT268" s="218"/>
      <c r="AU268" s="218"/>
      <c r="AV268" s="218"/>
      <c r="AW268" s="218"/>
      <c r="AX268" s="218"/>
      <c r="AY268" s="218"/>
      <c r="AZ268" s="218"/>
      <c r="BA268" s="218"/>
      <c r="BB268" s="218"/>
      <c r="BC268" s="218"/>
      <c r="BD268" s="218"/>
      <c r="BE268" s="218"/>
    </row>
    <row r="269" spans="1:57" x14ac:dyDescent="0.2">
      <c r="A269" s="218"/>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row>
    <row r="270" spans="1:57" x14ac:dyDescent="0.2">
      <c r="A270" s="218"/>
      <c r="B270" s="218"/>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8"/>
      <c r="AL270" s="218"/>
      <c r="AM270" s="218"/>
      <c r="AN270" s="218"/>
      <c r="AO270" s="218"/>
      <c r="AP270" s="218"/>
      <c r="AQ270" s="218"/>
      <c r="AR270" s="218"/>
      <c r="AS270" s="218"/>
      <c r="AT270" s="218"/>
      <c r="AU270" s="218"/>
      <c r="AV270" s="218"/>
      <c r="AW270" s="218"/>
      <c r="AX270" s="218"/>
      <c r="AY270" s="218"/>
      <c r="AZ270" s="218"/>
      <c r="BA270" s="218"/>
      <c r="BB270" s="218"/>
      <c r="BC270" s="218"/>
      <c r="BD270" s="218"/>
      <c r="BE270" s="218"/>
    </row>
    <row r="271" spans="1:57" x14ac:dyDescent="0.2">
      <c r="A271" s="218"/>
      <c r="B271" s="218"/>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218"/>
      <c r="AG271" s="218"/>
      <c r="AH271" s="218"/>
      <c r="AI271" s="218"/>
      <c r="AJ271" s="218"/>
      <c r="AK271" s="218"/>
      <c r="AL271" s="218"/>
      <c r="AM271" s="218"/>
      <c r="AN271" s="218"/>
      <c r="AO271" s="218"/>
      <c r="AP271" s="218"/>
      <c r="AQ271" s="218"/>
      <c r="AR271" s="218"/>
      <c r="AS271" s="218"/>
      <c r="AT271" s="218"/>
      <c r="AU271" s="218"/>
      <c r="AV271" s="218"/>
      <c r="AW271" s="218"/>
      <c r="AX271" s="218"/>
      <c r="AY271" s="218"/>
      <c r="AZ271" s="218"/>
      <c r="BA271" s="218"/>
      <c r="BB271" s="218"/>
      <c r="BC271" s="218"/>
      <c r="BD271" s="218"/>
      <c r="BE271" s="218"/>
    </row>
    <row r="272" spans="1:57" x14ac:dyDescent="0.2">
      <c r="A272" s="218"/>
      <c r="B272" s="218"/>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8"/>
      <c r="AL272" s="218"/>
      <c r="AM272" s="218"/>
      <c r="AN272" s="218"/>
      <c r="AO272" s="218"/>
      <c r="AP272" s="218"/>
      <c r="AQ272" s="218"/>
      <c r="AR272" s="218"/>
      <c r="AS272" s="218"/>
      <c r="AT272" s="218"/>
      <c r="AU272" s="218"/>
      <c r="AV272" s="218"/>
      <c r="AW272" s="218"/>
      <c r="AX272" s="218"/>
      <c r="AY272" s="218"/>
      <c r="AZ272" s="218"/>
      <c r="BA272" s="218"/>
      <c r="BB272" s="218"/>
      <c r="BC272" s="218"/>
      <c r="BD272" s="218"/>
      <c r="BE272" s="218"/>
    </row>
    <row r="273" spans="1:57" x14ac:dyDescent="0.2">
      <c r="A273" s="21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18"/>
      <c r="AL273" s="218"/>
      <c r="AM273" s="218"/>
      <c r="AN273" s="218"/>
      <c r="AO273" s="218"/>
      <c r="AP273" s="218"/>
      <c r="AQ273" s="218"/>
      <c r="AR273" s="218"/>
      <c r="AS273" s="218"/>
      <c r="AT273" s="218"/>
      <c r="AU273" s="218"/>
      <c r="AV273" s="218"/>
      <c r="AW273" s="218"/>
      <c r="AX273" s="218"/>
      <c r="AY273" s="218"/>
      <c r="AZ273" s="218"/>
      <c r="BA273" s="218"/>
      <c r="BB273" s="218"/>
      <c r="BC273" s="218"/>
      <c r="BD273" s="218"/>
      <c r="BE273" s="218"/>
    </row>
    <row r="274" spans="1:57" x14ac:dyDescent="0.2">
      <c r="A274" s="218"/>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8"/>
      <c r="AL274" s="218"/>
      <c r="AM274" s="218"/>
      <c r="AN274" s="218"/>
      <c r="AO274" s="218"/>
      <c r="AP274" s="218"/>
      <c r="AQ274" s="218"/>
      <c r="AR274" s="218"/>
      <c r="AS274" s="218"/>
      <c r="AT274" s="218"/>
      <c r="AU274" s="218"/>
      <c r="AV274" s="218"/>
      <c r="AW274" s="218"/>
      <c r="AX274" s="218"/>
      <c r="AY274" s="218"/>
      <c r="AZ274" s="218"/>
      <c r="BA274" s="218"/>
      <c r="BB274" s="218"/>
      <c r="BC274" s="218"/>
      <c r="BD274" s="218"/>
      <c r="BE274" s="218"/>
    </row>
    <row r="275" spans="1:57" x14ac:dyDescent="0.2">
      <c r="A275" s="218"/>
      <c r="B275" s="218"/>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row>
    <row r="276" spans="1:57" x14ac:dyDescent="0.2">
      <c r="A276" s="218"/>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row>
    <row r="277" spans="1:57" x14ac:dyDescent="0.2">
      <c r="A277" s="218"/>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8"/>
      <c r="AL277" s="218"/>
      <c r="AM277" s="218"/>
      <c r="AN277" s="218"/>
      <c r="AO277" s="218"/>
      <c r="AP277" s="218"/>
      <c r="AQ277" s="218"/>
      <c r="AR277" s="218"/>
      <c r="AS277" s="218"/>
      <c r="AT277" s="218"/>
      <c r="AU277" s="218"/>
      <c r="AV277" s="218"/>
      <c r="AW277" s="218"/>
      <c r="AX277" s="218"/>
      <c r="AY277" s="218"/>
      <c r="AZ277" s="218"/>
      <c r="BA277" s="218"/>
      <c r="BB277" s="218"/>
      <c r="BC277" s="218"/>
      <c r="BD277" s="218"/>
      <c r="BE277" s="218"/>
    </row>
    <row r="278" spans="1:57" x14ac:dyDescent="0.2">
      <c r="A278" s="218"/>
      <c r="B278" s="218"/>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8"/>
      <c r="AL278" s="218"/>
      <c r="AM278" s="218"/>
      <c r="AN278" s="218"/>
      <c r="AO278" s="218"/>
      <c r="AP278" s="218"/>
      <c r="AQ278" s="218"/>
      <c r="AR278" s="218"/>
      <c r="AS278" s="218"/>
      <c r="AT278" s="218"/>
      <c r="AU278" s="218"/>
      <c r="AV278" s="218"/>
      <c r="AW278" s="218"/>
      <c r="AX278" s="218"/>
      <c r="AY278" s="218"/>
      <c r="AZ278" s="218"/>
      <c r="BA278" s="218"/>
      <c r="BB278" s="218"/>
      <c r="BC278" s="218"/>
      <c r="BD278" s="218"/>
      <c r="BE278" s="218"/>
    </row>
    <row r="279" spans="1:57" x14ac:dyDescent="0.2">
      <c r="A279" s="218"/>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8"/>
      <c r="AL279" s="218"/>
      <c r="AM279" s="218"/>
      <c r="AN279" s="218"/>
      <c r="AO279" s="218"/>
      <c r="AP279" s="218"/>
      <c r="AQ279" s="218"/>
      <c r="AR279" s="218"/>
      <c r="AS279" s="218"/>
      <c r="AT279" s="218"/>
      <c r="AU279" s="218"/>
      <c r="AV279" s="218"/>
      <c r="AW279" s="218"/>
      <c r="AX279" s="218"/>
      <c r="AY279" s="218"/>
      <c r="AZ279" s="218"/>
      <c r="BA279" s="218"/>
      <c r="BB279" s="218"/>
      <c r="BC279" s="218"/>
      <c r="BD279" s="218"/>
      <c r="BE279" s="218"/>
    </row>
    <row r="280" spans="1:57" x14ac:dyDescent="0.2">
      <c r="A280" s="218"/>
      <c r="B280" s="218"/>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8"/>
      <c r="AL280" s="218"/>
      <c r="AM280" s="218"/>
      <c r="AN280" s="218"/>
      <c r="AO280" s="218"/>
      <c r="AP280" s="218"/>
      <c r="AQ280" s="218"/>
      <c r="AR280" s="218"/>
      <c r="AS280" s="218"/>
      <c r="AT280" s="218"/>
      <c r="AU280" s="218"/>
      <c r="AV280" s="218"/>
      <c r="AW280" s="218"/>
      <c r="AX280" s="218"/>
      <c r="AY280" s="218"/>
      <c r="AZ280" s="218"/>
      <c r="BA280" s="218"/>
      <c r="BB280" s="218"/>
      <c r="BC280" s="218"/>
      <c r="BD280" s="218"/>
      <c r="BE280" s="218"/>
    </row>
    <row r="281" spans="1:57" x14ac:dyDescent="0.2">
      <c r="A281" s="218"/>
      <c r="B281" s="218"/>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8"/>
      <c r="AL281" s="218"/>
      <c r="AM281" s="218"/>
      <c r="AN281" s="218"/>
      <c r="AO281" s="218"/>
      <c r="AP281" s="218"/>
      <c r="AQ281" s="218"/>
      <c r="AR281" s="218"/>
      <c r="AS281" s="218"/>
      <c r="AT281" s="218"/>
      <c r="AU281" s="218"/>
      <c r="AV281" s="218"/>
      <c r="AW281" s="218"/>
      <c r="AX281" s="218"/>
      <c r="AY281" s="218"/>
      <c r="AZ281" s="218"/>
      <c r="BA281" s="218"/>
      <c r="BB281" s="218"/>
      <c r="BC281" s="218"/>
      <c r="BD281" s="218"/>
      <c r="BE281" s="218"/>
    </row>
    <row r="282" spans="1:57" x14ac:dyDescent="0.2">
      <c r="A282" s="218"/>
      <c r="B282" s="218"/>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8"/>
      <c r="AL282" s="218"/>
      <c r="AM282" s="218"/>
      <c r="AN282" s="218"/>
      <c r="AO282" s="218"/>
      <c r="AP282" s="218"/>
      <c r="AQ282" s="218"/>
      <c r="AR282" s="218"/>
      <c r="AS282" s="218"/>
      <c r="AT282" s="218"/>
      <c r="AU282" s="218"/>
      <c r="AV282" s="218"/>
      <c r="AW282" s="218"/>
      <c r="AX282" s="218"/>
      <c r="AY282" s="218"/>
      <c r="AZ282" s="218"/>
      <c r="BA282" s="218"/>
      <c r="BB282" s="218"/>
      <c r="BC282" s="218"/>
      <c r="BD282" s="218"/>
      <c r="BE282" s="218"/>
    </row>
    <row r="283" spans="1:57" x14ac:dyDescent="0.2">
      <c r="A283" s="218"/>
      <c r="B283" s="218"/>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218"/>
      <c r="AH283" s="218"/>
      <c r="AI283" s="218"/>
      <c r="AJ283" s="218"/>
      <c r="AK283" s="218"/>
      <c r="AL283" s="218"/>
      <c r="AM283" s="218"/>
      <c r="AN283" s="218"/>
      <c r="AO283" s="218"/>
      <c r="AP283" s="218"/>
      <c r="AQ283" s="218"/>
      <c r="AR283" s="218"/>
      <c r="AS283" s="218"/>
      <c r="AT283" s="218"/>
      <c r="AU283" s="218"/>
      <c r="AV283" s="218"/>
      <c r="AW283" s="218"/>
      <c r="AX283" s="218"/>
      <c r="AY283" s="218"/>
      <c r="AZ283" s="218"/>
      <c r="BA283" s="218"/>
      <c r="BB283" s="218"/>
      <c r="BC283" s="218"/>
      <c r="BD283" s="218"/>
      <c r="BE283" s="218"/>
    </row>
    <row r="284" spans="1:57" x14ac:dyDescent="0.2">
      <c r="A284" s="218"/>
      <c r="B284" s="218"/>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18"/>
      <c r="AL284" s="218"/>
      <c r="AM284" s="218"/>
      <c r="AN284" s="218"/>
      <c r="AO284" s="218"/>
      <c r="AP284" s="218"/>
      <c r="AQ284" s="218"/>
      <c r="AR284" s="218"/>
      <c r="AS284" s="218"/>
      <c r="AT284" s="218"/>
      <c r="AU284" s="218"/>
      <c r="AV284" s="218"/>
      <c r="AW284" s="218"/>
      <c r="AX284" s="218"/>
      <c r="AY284" s="218"/>
      <c r="AZ284" s="218"/>
      <c r="BA284" s="218"/>
      <c r="BB284" s="218"/>
      <c r="BC284" s="218"/>
      <c r="BD284" s="218"/>
      <c r="BE284" s="218"/>
    </row>
    <row r="285" spans="1:57" x14ac:dyDescent="0.2">
      <c r="A285" s="218"/>
      <c r="B285" s="218"/>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18"/>
      <c r="AL285" s="218"/>
      <c r="AM285" s="218"/>
      <c r="AN285" s="218"/>
      <c r="AO285" s="218"/>
      <c r="AP285" s="218"/>
      <c r="AQ285" s="218"/>
      <c r="AR285" s="218"/>
      <c r="AS285" s="218"/>
      <c r="AT285" s="218"/>
      <c r="AU285" s="218"/>
      <c r="AV285" s="218"/>
      <c r="AW285" s="218"/>
      <c r="AX285" s="218"/>
      <c r="AY285" s="218"/>
      <c r="AZ285" s="218"/>
      <c r="BA285" s="218"/>
      <c r="BB285" s="218"/>
      <c r="BC285" s="218"/>
      <c r="BD285" s="218"/>
      <c r="BE285" s="218"/>
    </row>
    <row r="286" spans="1:57" x14ac:dyDescent="0.2">
      <c r="A286" s="218"/>
      <c r="B286" s="218"/>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18"/>
      <c r="AK286" s="218"/>
      <c r="AL286" s="218"/>
      <c r="AM286" s="218"/>
      <c r="AN286" s="218"/>
      <c r="AO286" s="218"/>
      <c r="AP286" s="218"/>
      <c r="AQ286" s="218"/>
      <c r="AR286" s="218"/>
      <c r="AS286" s="218"/>
      <c r="AT286" s="218"/>
      <c r="AU286" s="218"/>
      <c r="AV286" s="218"/>
      <c r="AW286" s="218"/>
      <c r="AX286" s="218"/>
      <c r="AY286" s="218"/>
      <c r="AZ286" s="218"/>
      <c r="BA286" s="218"/>
      <c r="BB286" s="218"/>
      <c r="BC286" s="218"/>
      <c r="BD286" s="218"/>
      <c r="BE286" s="218"/>
    </row>
    <row r="287" spans="1:57" x14ac:dyDescent="0.2">
      <c r="A287" s="218"/>
      <c r="B287" s="218"/>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18"/>
      <c r="AK287" s="218"/>
      <c r="AL287" s="218"/>
      <c r="AM287" s="218"/>
      <c r="AN287" s="218"/>
      <c r="AO287" s="218"/>
      <c r="AP287" s="218"/>
      <c r="AQ287" s="218"/>
      <c r="AR287" s="218"/>
      <c r="AS287" s="218"/>
      <c r="AT287" s="218"/>
      <c r="AU287" s="218"/>
      <c r="AV287" s="218"/>
      <c r="AW287" s="218"/>
      <c r="AX287" s="218"/>
      <c r="AY287" s="218"/>
      <c r="AZ287" s="218"/>
      <c r="BA287" s="218"/>
      <c r="BB287" s="218"/>
      <c r="BC287" s="218"/>
      <c r="BD287" s="218"/>
      <c r="BE287" s="218"/>
    </row>
    <row r="288" spans="1:57" x14ac:dyDescent="0.2">
      <c r="A288" s="218"/>
      <c r="B288" s="218"/>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8"/>
      <c r="AL288" s="218"/>
      <c r="AM288" s="218"/>
      <c r="AN288" s="218"/>
      <c r="AO288" s="218"/>
      <c r="AP288" s="218"/>
      <c r="AQ288" s="218"/>
      <c r="AR288" s="218"/>
      <c r="AS288" s="218"/>
      <c r="AT288" s="218"/>
      <c r="AU288" s="218"/>
      <c r="AV288" s="218"/>
      <c r="AW288" s="218"/>
      <c r="AX288" s="218"/>
      <c r="AY288" s="218"/>
      <c r="AZ288" s="218"/>
      <c r="BA288" s="218"/>
      <c r="BB288" s="218"/>
      <c r="BC288" s="218"/>
      <c r="BD288" s="218"/>
      <c r="BE288" s="218"/>
    </row>
    <row r="289" spans="1:57" x14ac:dyDescent="0.2">
      <c r="A289" s="218"/>
      <c r="B289" s="218"/>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8"/>
      <c r="AL289" s="218"/>
      <c r="AM289" s="218"/>
      <c r="AN289" s="218"/>
      <c r="AO289" s="218"/>
      <c r="AP289" s="218"/>
      <c r="AQ289" s="218"/>
      <c r="AR289" s="218"/>
      <c r="AS289" s="218"/>
      <c r="AT289" s="218"/>
      <c r="AU289" s="218"/>
      <c r="AV289" s="218"/>
      <c r="AW289" s="218"/>
      <c r="AX289" s="218"/>
      <c r="AY289" s="218"/>
      <c r="AZ289" s="218"/>
      <c r="BA289" s="218"/>
      <c r="BB289" s="218"/>
      <c r="BC289" s="218"/>
      <c r="BD289" s="218"/>
      <c r="BE289" s="218"/>
    </row>
    <row r="290" spans="1:57" x14ac:dyDescent="0.2">
      <c r="A290" s="218"/>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8"/>
      <c r="AU290" s="218"/>
      <c r="AV290" s="218"/>
      <c r="AW290" s="218"/>
      <c r="AX290" s="218"/>
      <c r="AY290" s="218"/>
      <c r="AZ290" s="218"/>
      <c r="BA290" s="218"/>
      <c r="BB290" s="218"/>
      <c r="BC290" s="218"/>
      <c r="BD290" s="218"/>
      <c r="BE290" s="218"/>
    </row>
    <row r="291" spans="1:57" x14ac:dyDescent="0.2">
      <c r="A291" s="218"/>
      <c r="B291" s="218"/>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row>
    <row r="292" spans="1:57" x14ac:dyDescent="0.2">
      <c r="A292" s="218"/>
      <c r="B292" s="218"/>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8"/>
      <c r="AL292" s="218"/>
      <c r="AM292" s="218"/>
      <c r="AN292" s="218"/>
      <c r="AO292" s="218"/>
      <c r="AP292" s="218"/>
      <c r="AQ292" s="218"/>
      <c r="AR292" s="218"/>
      <c r="AS292" s="218"/>
      <c r="AT292" s="218"/>
      <c r="AU292" s="218"/>
      <c r="AV292" s="218"/>
      <c r="AW292" s="218"/>
      <c r="AX292" s="218"/>
      <c r="AY292" s="218"/>
      <c r="AZ292" s="218"/>
      <c r="BA292" s="218"/>
      <c r="BB292" s="218"/>
      <c r="BC292" s="218"/>
      <c r="BD292" s="218"/>
      <c r="BE292" s="218"/>
    </row>
    <row r="293" spans="1:57" x14ac:dyDescent="0.2">
      <c r="A293" s="218"/>
      <c r="B293" s="218"/>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8"/>
      <c r="AL293" s="218"/>
      <c r="AM293" s="218"/>
      <c r="AN293" s="218"/>
      <c r="AO293" s="218"/>
      <c r="AP293" s="218"/>
      <c r="AQ293" s="218"/>
      <c r="AR293" s="218"/>
      <c r="AS293" s="218"/>
      <c r="AT293" s="218"/>
      <c r="AU293" s="218"/>
      <c r="AV293" s="218"/>
      <c r="AW293" s="218"/>
      <c r="AX293" s="218"/>
      <c r="AY293" s="218"/>
      <c r="AZ293" s="218"/>
      <c r="BA293" s="218"/>
      <c r="BB293" s="218"/>
      <c r="BC293" s="218"/>
      <c r="BD293" s="218"/>
      <c r="BE293" s="218"/>
    </row>
    <row r="294" spans="1:57" x14ac:dyDescent="0.2">
      <c r="A294" s="218"/>
      <c r="B294" s="218"/>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18"/>
      <c r="AF294" s="218"/>
      <c r="AG294" s="218"/>
      <c r="AH294" s="218"/>
      <c r="AI294" s="218"/>
      <c r="AJ294" s="218"/>
      <c r="AK294" s="218"/>
      <c r="AL294" s="218"/>
      <c r="AM294" s="218"/>
      <c r="AN294" s="218"/>
      <c r="AO294" s="218"/>
      <c r="AP294" s="218"/>
      <c r="AQ294" s="218"/>
      <c r="AR294" s="218"/>
      <c r="AS294" s="218"/>
      <c r="AT294" s="218"/>
      <c r="AU294" s="218"/>
      <c r="AV294" s="218"/>
      <c r="AW294" s="218"/>
      <c r="AX294" s="218"/>
      <c r="AY294" s="218"/>
      <c r="AZ294" s="218"/>
      <c r="BA294" s="218"/>
      <c r="BB294" s="218"/>
      <c r="BC294" s="218"/>
      <c r="BD294" s="218"/>
      <c r="BE294" s="218"/>
    </row>
    <row r="295" spans="1:57" x14ac:dyDescent="0.2">
      <c r="A295" s="218"/>
      <c r="B295" s="218"/>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8"/>
      <c r="AI295" s="218"/>
      <c r="AJ295" s="218"/>
      <c r="AK295" s="218"/>
      <c r="AL295" s="218"/>
      <c r="AM295" s="218"/>
      <c r="AN295" s="218"/>
      <c r="AO295" s="218"/>
      <c r="AP295" s="218"/>
      <c r="AQ295" s="218"/>
      <c r="AR295" s="218"/>
      <c r="AS295" s="218"/>
      <c r="AT295" s="218"/>
      <c r="AU295" s="218"/>
      <c r="AV295" s="218"/>
      <c r="AW295" s="218"/>
      <c r="AX295" s="218"/>
      <c r="AY295" s="218"/>
      <c r="AZ295" s="218"/>
      <c r="BA295" s="218"/>
      <c r="BB295" s="218"/>
      <c r="BC295" s="218"/>
      <c r="BD295" s="218"/>
      <c r="BE295" s="218"/>
    </row>
    <row r="296" spans="1:57" x14ac:dyDescent="0.2">
      <c r="A296" s="218"/>
      <c r="B296" s="218"/>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8"/>
      <c r="AL296" s="218"/>
      <c r="AM296" s="218"/>
      <c r="AN296" s="218"/>
      <c r="AO296" s="218"/>
      <c r="AP296" s="218"/>
      <c r="AQ296" s="218"/>
      <c r="AR296" s="218"/>
      <c r="AS296" s="218"/>
      <c r="AT296" s="218"/>
      <c r="AU296" s="218"/>
      <c r="AV296" s="218"/>
      <c r="AW296" s="218"/>
      <c r="AX296" s="218"/>
      <c r="AY296" s="218"/>
      <c r="AZ296" s="218"/>
      <c r="BA296" s="218"/>
      <c r="BB296" s="218"/>
      <c r="BC296" s="218"/>
      <c r="BD296" s="218"/>
      <c r="BE296" s="218"/>
    </row>
    <row r="297" spans="1:57" x14ac:dyDescent="0.2">
      <c r="A297" s="218"/>
      <c r="B297" s="218"/>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8"/>
      <c r="AL297" s="218"/>
      <c r="AM297" s="218"/>
      <c r="AN297" s="218"/>
      <c r="AO297" s="218"/>
      <c r="AP297" s="218"/>
      <c r="AQ297" s="218"/>
      <c r="AR297" s="218"/>
      <c r="AS297" s="218"/>
      <c r="AT297" s="218"/>
      <c r="AU297" s="218"/>
      <c r="AV297" s="218"/>
      <c r="AW297" s="218"/>
      <c r="AX297" s="218"/>
      <c r="AY297" s="218"/>
      <c r="AZ297" s="218"/>
      <c r="BA297" s="218"/>
      <c r="BB297" s="218"/>
      <c r="BC297" s="218"/>
      <c r="BD297" s="218"/>
      <c r="BE297" s="218"/>
    </row>
    <row r="298" spans="1:57" x14ac:dyDescent="0.2">
      <c r="A298" s="218"/>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8"/>
      <c r="AL298" s="218"/>
      <c r="AM298" s="218"/>
      <c r="AN298" s="218"/>
      <c r="AO298" s="218"/>
      <c r="AP298" s="218"/>
      <c r="AQ298" s="218"/>
      <c r="AR298" s="218"/>
      <c r="AS298" s="218"/>
      <c r="AT298" s="218"/>
      <c r="AU298" s="218"/>
      <c r="AV298" s="218"/>
      <c r="AW298" s="218"/>
      <c r="AX298" s="218"/>
      <c r="AY298" s="218"/>
      <c r="AZ298" s="218"/>
      <c r="BA298" s="218"/>
      <c r="BB298" s="218"/>
      <c r="BC298" s="218"/>
      <c r="BD298" s="218"/>
      <c r="BE298" s="218"/>
    </row>
    <row r="299" spans="1:57" x14ac:dyDescent="0.2">
      <c r="A299" s="218"/>
      <c r="B299" s="218"/>
      <c r="C299" s="218"/>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218"/>
      <c r="AJ299" s="218"/>
      <c r="AK299" s="218"/>
      <c r="AL299" s="218"/>
      <c r="AM299" s="218"/>
      <c r="AN299" s="218"/>
      <c r="AO299" s="218"/>
      <c r="AP299" s="218"/>
      <c r="AQ299" s="218"/>
      <c r="AR299" s="218"/>
      <c r="AS299" s="218"/>
      <c r="AT299" s="218"/>
      <c r="AU299" s="218"/>
      <c r="AV299" s="218"/>
      <c r="AW299" s="218"/>
      <c r="AX299" s="218"/>
      <c r="AY299" s="218"/>
      <c r="AZ299" s="218"/>
      <c r="BA299" s="218"/>
      <c r="BB299" s="218"/>
      <c r="BC299" s="218"/>
      <c r="BD299" s="218"/>
      <c r="BE299" s="218"/>
    </row>
    <row r="300" spans="1:57" x14ac:dyDescent="0.2">
      <c r="A300" s="218"/>
      <c r="B300" s="218"/>
      <c r="C300" s="218"/>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18"/>
      <c r="Z300" s="218"/>
      <c r="AA300" s="218"/>
      <c r="AB300" s="218"/>
      <c r="AC300" s="218"/>
      <c r="AD300" s="218"/>
      <c r="AE300" s="218"/>
      <c r="AF300" s="218"/>
      <c r="AG300" s="218"/>
      <c r="AH300" s="218"/>
      <c r="AI300" s="218"/>
      <c r="AJ300" s="218"/>
      <c r="AK300" s="218"/>
      <c r="AL300" s="218"/>
      <c r="AM300" s="218"/>
      <c r="AN300" s="218"/>
      <c r="AO300" s="218"/>
      <c r="AP300" s="218"/>
      <c r="AQ300" s="218"/>
      <c r="AR300" s="218"/>
      <c r="AS300" s="218"/>
      <c r="AT300" s="218"/>
      <c r="AU300" s="218"/>
      <c r="AV300" s="218"/>
      <c r="AW300" s="218"/>
      <c r="AX300" s="218"/>
      <c r="AY300" s="218"/>
      <c r="AZ300" s="218"/>
      <c r="BA300" s="218"/>
      <c r="BB300" s="218"/>
      <c r="BC300" s="218"/>
      <c r="BD300" s="218"/>
      <c r="BE300" s="218"/>
    </row>
    <row r="301" spans="1:57" x14ac:dyDescent="0.2">
      <c r="A301" s="218"/>
      <c r="B301" s="218"/>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8"/>
      <c r="AL301" s="218"/>
      <c r="AM301" s="218"/>
      <c r="AN301" s="218"/>
      <c r="AO301" s="218"/>
      <c r="AP301" s="218"/>
      <c r="AQ301" s="218"/>
      <c r="AR301" s="218"/>
      <c r="AS301" s="218"/>
      <c r="AT301" s="218"/>
      <c r="AU301" s="218"/>
      <c r="AV301" s="218"/>
      <c r="AW301" s="218"/>
      <c r="AX301" s="218"/>
      <c r="AY301" s="218"/>
      <c r="AZ301" s="218"/>
      <c r="BA301" s="218"/>
      <c r="BB301" s="218"/>
      <c r="BC301" s="218"/>
      <c r="BD301" s="218"/>
      <c r="BE301" s="218"/>
    </row>
    <row r="302" spans="1:57" x14ac:dyDescent="0.2">
      <c r="A302" s="218"/>
      <c r="B302" s="218"/>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K302" s="218"/>
      <c r="AL302" s="218"/>
      <c r="AM302" s="218"/>
      <c r="AN302" s="218"/>
      <c r="AO302" s="218"/>
      <c r="AP302" s="218"/>
      <c r="AQ302" s="218"/>
      <c r="AR302" s="218"/>
      <c r="AS302" s="218"/>
      <c r="AT302" s="218"/>
      <c r="AU302" s="218"/>
      <c r="AV302" s="218"/>
      <c r="AW302" s="218"/>
      <c r="AX302" s="218"/>
      <c r="AY302" s="218"/>
      <c r="AZ302" s="218"/>
      <c r="BA302" s="218"/>
      <c r="BB302" s="218"/>
      <c r="BC302" s="218"/>
      <c r="BD302" s="218"/>
      <c r="BE302" s="218"/>
    </row>
    <row r="303" spans="1:57" x14ac:dyDescent="0.2">
      <c r="A303" s="218"/>
      <c r="B303" s="218"/>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8"/>
      <c r="AI303" s="218"/>
      <c r="AJ303" s="218"/>
      <c r="AK303" s="218"/>
      <c r="AL303" s="218"/>
      <c r="AM303" s="218"/>
      <c r="AN303" s="218"/>
      <c r="AO303" s="218"/>
      <c r="AP303" s="218"/>
      <c r="AQ303" s="218"/>
      <c r="AR303" s="218"/>
      <c r="AS303" s="218"/>
      <c r="AT303" s="218"/>
      <c r="AU303" s="218"/>
      <c r="AV303" s="218"/>
      <c r="AW303" s="218"/>
      <c r="AX303" s="218"/>
      <c r="AY303" s="218"/>
      <c r="AZ303" s="218"/>
      <c r="BA303" s="218"/>
      <c r="BB303" s="218"/>
      <c r="BC303" s="218"/>
      <c r="BD303" s="218"/>
      <c r="BE303" s="218"/>
    </row>
    <row r="304" spans="1:57" x14ac:dyDescent="0.2">
      <c r="A304" s="218"/>
      <c r="B304" s="218"/>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18"/>
      <c r="AK304" s="218"/>
      <c r="AL304" s="218"/>
      <c r="AM304" s="218"/>
      <c r="AN304" s="218"/>
      <c r="AO304" s="218"/>
      <c r="AP304" s="218"/>
      <c r="AQ304" s="218"/>
      <c r="AR304" s="218"/>
      <c r="AS304" s="218"/>
      <c r="AT304" s="218"/>
      <c r="AU304" s="218"/>
      <c r="AV304" s="218"/>
      <c r="AW304" s="218"/>
      <c r="AX304" s="218"/>
      <c r="AY304" s="218"/>
      <c r="AZ304" s="218"/>
      <c r="BA304" s="218"/>
      <c r="BB304" s="218"/>
      <c r="BC304" s="218"/>
      <c r="BD304" s="218"/>
      <c r="BE304" s="218"/>
    </row>
    <row r="305" spans="1:57" x14ac:dyDescent="0.2">
      <c r="A305" s="218"/>
      <c r="B305" s="218"/>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18"/>
      <c r="AK305" s="218"/>
      <c r="AL305" s="218"/>
      <c r="AM305" s="218"/>
      <c r="AN305" s="218"/>
      <c r="AO305" s="218"/>
      <c r="AP305" s="218"/>
      <c r="AQ305" s="218"/>
      <c r="AR305" s="218"/>
      <c r="AS305" s="218"/>
      <c r="AT305" s="218"/>
      <c r="AU305" s="218"/>
      <c r="AV305" s="218"/>
      <c r="AW305" s="218"/>
      <c r="AX305" s="218"/>
      <c r="AY305" s="218"/>
      <c r="AZ305" s="218"/>
      <c r="BA305" s="218"/>
      <c r="BB305" s="218"/>
      <c r="BC305" s="218"/>
      <c r="BD305" s="218"/>
      <c r="BE305" s="218"/>
    </row>
    <row r="306" spans="1:57" x14ac:dyDescent="0.2">
      <c r="A306" s="218"/>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8"/>
      <c r="AL306" s="218"/>
      <c r="AM306" s="218"/>
      <c r="AN306" s="218"/>
      <c r="AO306" s="218"/>
      <c r="AP306" s="218"/>
      <c r="AQ306" s="218"/>
      <c r="AR306" s="218"/>
      <c r="AS306" s="218"/>
      <c r="AT306" s="218"/>
      <c r="AU306" s="218"/>
      <c r="AV306" s="218"/>
      <c r="AW306" s="218"/>
      <c r="AX306" s="218"/>
      <c r="AY306" s="218"/>
      <c r="AZ306" s="218"/>
      <c r="BA306" s="218"/>
      <c r="BB306" s="218"/>
      <c r="BC306" s="218"/>
      <c r="BD306" s="218"/>
      <c r="BE306" s="218"/>
    </row>
    <row r="307" spans="1:57" x14ac:dyDescent="0.2">
      <c r="A307" s="218"/>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8"/>
      <c r="AI307" s="218"/>
      <c r="AJ307" s="218"/>
      <c r="AK307" s="218"/>
      <c r="AL307" s="218"/>
      <c r="AM307" s="218"/>
      <c r="AN307" s="218"/>
      <c r="AO307" s="218"/>
      <c r="AP307" s="218"/>
      <c r="AQ307" s="218"/>
      <c r="AR307" s="218"/>
      <c r="AS307" s="218"/>
      <c r="AT307" s="218"/>
      <c r="AU307" s="218"/>
      <c r="AV307" s="218"/>
      <c r="AW307" s="218"/>
      <c r="AX307" s="218"/>
      <c r="AY307" s="218"/>
      <c r="AZ307" s="218"/>
      <c r="BA307" s="218"/>
      <c r="BB307" s="218"/>
      <c r="BC307" s="218"/>
      <c r="BD307" s="218"/>
      <c r="BE307" s="218"/>
    </row>
    <row r="308" spans="1:57" x14ac:dyDescent="0.2">
      <c r="A308" s="218"/>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8"/>
      <c r="AL308" s="218"/>
      <c r="AM308" s="218"/>
      <c r="AN308" s="218"/>
      <c r="AO308" s="218"/>
      <c r="AP308" s="218"/>
      <c r="AQ308" s="218"/>
      <c r="AR308" s="218"/>
      <c r="AS308" s="218"/>
      <c r="AT308" s="218"/>
      <c r="AU308" s="218"/>
      <c r="AV308" s="218"/>
      <c r="AW308" s="218"/>
      <c r="AX308" s="218"/>
      <c r="AY308" s="218"/>
      <c r="AZ308" s="218"/>
      <c r="BA308" s="218"/>
      <c r="BB308" s="218"/>
      <c r="BC308" s="218"/>
      <c r="BD308" s="218"/>
      <c r="BE308" s="218"/>
    </row>
    <row r="309" spans="1:57" x14ac:dyDescent="0.2">
      <c r="A309" s="218"/>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8"/>
      <c r="AY309" s="218"/>
      <c r="AZ309" s="218"/>
      <c r="BA309" s="218"/>
      <c r="BB309" s="218"/>
      <c r="BC309" s="218"/>
      <c r="BD309" s="218"/>
      <c r="BE309" s="218"/>
    </row>
    <row r="310" spans="1:57" x14ac:dyDescent="0.2">
      <c r="A310" s="218"/>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E310" s="218"/>
    </row>
    <row r="311" spans="1:57" x14ac:dyDescent="0.2">
      <c r="A311" s="218"/>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8"/>
      <c r="AL311" s="218"/>
      <c r="AM311" s="218"/>
      <c r="AN311" s="218"/>
      <c r="AO311" s="218"/>
      <c r="AP311" s="218"/>
      <c r="AQ311" s="218"/>
      <c r="AR311" s="218"/>
      <c r="AS311" s="218"/>
      <c r="AT311" s="218"/>
      <c r="AU311" s="218"/>
      <c r="AV311" s="218"/>
      <c r="AW311" s="218"/>
      <c r="AX311" s="218"/>
      <c r="AY311" s="218"/>
      <c r="AZ311" s="218"/>
      <c r="BA311" s="218"/>
      <c r="BB311" s="218"/>
      <c r="BC311" s="218"/>
      <c r="BD311" s="218"/>
      <c r="BE311" s="218"/>
    </row>
    <row r="312" spans="1:57" x14ac:dyDescent="0.2">
      <c r="A312" s="218"/>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18"/>
      <c r="AK312" s="218"/>
      <c r="AL312" s="218"/>
      <c r="AM312" s="218"/>
      <c r="AN312" s="218"/>
      <c r="AO312" s="218"/>
      <c r="AP312" s="218"/>
      <c r="AQ312" s="218"/>
      <c r="AR312" s="218"/>
      <c r="AS312" s="218"/>
      <c r="AT312" s="218"/>
      <c r="AU312" s="218"/>
      <c r="AV312" s="218"/>
      <c r="AW312" s="218"/>
      <c r="AX312" s="218"/>
      <c r="AY312" s="218"/>
      <c r="AZ312" s="218"/>
      <c r="BA312" s="218"/>
      <c r="BB312" s="218"/>
      <c r="BC312" s="218"/>
      <c r="BD312" s="218"/>
      <c r="BE312" s="218"/>
    </row>
    <row r="313" spans="1:57" x14ac:dyDescent="0.2">
      <c r="A313" s="218"/>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8"/>
      <c r="AI313" s="218"/>
      <c r="AJ313" s="218"/>
      <c r="AK313" s="218"/>
      <c r="AL313" s="218"/>
      <c r="AM313" s="218"/>
      <c r="AN313" s="218"/>
      <c r="AO313" s="218"/>
      <c r="AP313" s="218"/>
      <c r="AQ313" s="218"/>
      <c r="AR313" s="218"/>
      <c r="AS313" s="218"/>
      <c r="AT313" s="218"/>
      <c r="AU313" s="218"/>
      <c r="AV313" s="218"/>
      <c r="AW313" s="218"/>
      <c r="AX313" s="218"/>
      <c r="AY313" s="218"/>
      <c r="AZ313" s="218"/>
      <c r="BA313" s="218"/>
      <c r="BB313" s="218"/>
      <c r="BC313" s="218"/>
      <c r="BD313" s="218"/>
      <c r="BE313" s="218"/>
    </row>
    <row r="314" spans="1:57" x14ac:dyDescent="0.2">
      <c r="A314" s="218"/>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218"/>
      <c r="AK314" s="218"/>
      <c r="AL314" s="218"/>
      <c r="AM314" s="218"/>
      <c r="AN314" s="218"/>
      <c r="AO314" s="218"/>
      <c r="AP314" s="218"/>
      <c r="AQ314" s="218"/>
      <c r="AR314" s="218"/>
      <c r="AS314" s="218"/>
      <c r="AT314" s="218"/>
      <c r="AU314" s="218"/>
      <c r="AV314" s="218"/>
      <c r="AW314" s="218"/>
      <c r="AX314" s="218"/>
      <c r="AY314" s="218"/>
      <c r="AZ314" s="218"/>
      <c r="BA314" s="218"/>
      <c r="BB314" s="218"/>
      <c r="BC314" s="218"/>
      <c r="BD314" s="218"/>
      <c r="BE314" s="218"/>
    </row>
    <row r="315" spans="1:57" x14ac:dyDescent="0.2">
      <c r="A315" s="218"/>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8"/>
      <c r="AI315" s="218"/>
      <c r="AJ315" s="218"/>
      <c r="AK315" s="218"/>
      <c r="AL315" s="218"/>
      <c r="AM315" s="218"/>
      <c r="AN315" s="218"/>
      <c r="AO315" s="218"/>
      <c r="AP315" s="218"/>
      <c r="AQ315" s="218"/>
      <c r="AR315" s="218"/>
      <c r="AS315" s="218"/>
      <c r="AT315" s="218"/>
      <c r="AU315" s="218"/>
      <c r="AV315" s="218"/>
      <c r="AW315" s="218"/>
      <c r="AX315" s="218"/>
      <c r="AY315" s="218"/>
      <c r="AZ315" s="218"/>
      <c r="BA315" s="218"/>
      <c r="BB315" s="218"/>
      <c r="BC315" s="218"/>
      <c r="BD315" s="218"/>
      <c r="BE315" s="218"/>
    </row>
    <row r="316" spans="1:57" x14ac:dyDescent="0.2">
      <c r="A316" s="218"/>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18"/>
      <c r="AD316" s="218"/>
      <c r="AE316" s="218"/>
      <c r="AF316" s="218"/>
      <c r="AG316" s="218"/>
      <c r="AH316" s="218"/>
      <c r="AI316" s="218"/>
      <c r="AJ316" s="218"/>
      <c r="AK316" s="218"/>
      <c r="AL316" s="218"/>
      <c r="AM316" s="218"/>
      <c r="AN316" s="218"/>
      <c r="AO316" s="218"/>
      <c r="AP316" s="218"/>
      <c r="AQ316" s="218"/>
      <c r="AR316" s="218"/>
      <c r="AS316" s="218"/>
      <c r="AT316" s="218"/>
      <c r="AU316" s="218"/>
      <c r="AV316" s="218"/>
      <c r="AW316" s="218"/>
      <c r="AX316" s="218"/>
      <c r="AY316" s="218"/>
      <c r="AZ316" s="218"/>
      <c r="BA316" s="218"/>
      <c r="BB316" s="218"/>
      <c r="BC316" s="218"/>
      <c r="BD316" s="218"/>
      <c r="BE316" s="218"/>
    </row>
    <row r="317" spans="1:57" x14ac:dyDescent="0.2">
      <c r="A317" s="218"/>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218"/>
      <c r="AH317" s="218"/>
      <c r="AI317" s="218"/>
      <c r="AJ317" s="218"/>
      <c r="AK317" s="218"/>
      <c r="AL317" s="218"/>
      <c r="AM317" s="218"/>
      <c r="AN317" s="218"/>
      <c r="AO317" s="218"/>
      <c r="AP317" s="218"/>
      <c r="AQ317" s="218"/>
      <c r="AR317" s="218"/>
      <c r="AS317" s="218"/>
      <c r="AT317" s="218"/>
      <c r="AU317" s="218"/>
      <c r="AV317" s="218"/>
      <c r="AW317" s="218"/>
      <c r="AX317" s="218"/>
      <c r="AY317" s="218"/>
      <c r="AZ317" s="218"/>
      <c r="BA317" s="218"/>
      <c r="BB317" s="218"/>
      <c r="BC317" s="218"/>
      <c r="BD317" s="218"/>
      <c r="BE317" s="218"/>
    </row>
    <row r="318" spans="1:57" x14ac:dyDescent="0.2">
      <c r="A318" s="218"/>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18"/>
      <c r="AK318" s="218"/>
      <c r="AL318" s="218"/>
      <c r="AM318" s="218"/>
      <c r="AN318" s="218"/>
      <c r="AO318" s="218"/>
      <c r="AP318" s="218"/>
      <c r="AQ318" s="218"/>
      <c r="AR318" s="218"/>
      <c r="AS318" s="218"/>
      <c r="AT318" s="218"/>
      <c r="AU318" s="218"/>
      <c r="AV318" s="218"/>
      <c r="AW318" s="218"/>
      <c r="AX318" s="218"/>
      <c r="AY318" s="218"/>
      <c r="AZ318" s="218"/>
      <c r="BA318" s="218"/>
      <c r="BB318" s="218"/>
      <c r="BC318" s="218"/>
      <c r="BD318" s="218"/>
      <c r="BE318" s="218"/>
    </row>
    <row r="319" spans="1:57" x14ac:dyDescent="0.2">
      <c r="A319" s="218"/>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8"/>
      <c r="AL319" s="218"/>
      <c r="AM319" s="218"/>
      <c r="AN319" s="218"/>
      <c r="AO319" s="218"/>
      <c r="AP319" s="218"/>
      <c r="AQ319" s="218"/>
      <c r="AR319" s="218"/>
      <c r="AS319" s="218"/>
      <c r="AT319" s="218"/>
      <c r="AU319" s="218"/>
      <c r="AV319" s="218"/>
      <c r="AW319" s="218"/>
      <c r="AX319" s="218"/>
      <c r="AY319" s="218"/>
      <c r="AZ319" s="218"/>
      <c r="BA319" s="218"/>
      <c r="BB319" s="218"/>
      <c r="BC319" s="218"/>
      <c r="BD319" s="218"/>
      <c r="BE319" s="218"/>
    </row>
    <row r="320" spans="1:57" x14ac:dyDescent="0.2">
      <c r="A320" s="218"/>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8"/>
      <c r="AI320" s="218"/>
      <c r="AJ320" s="218"/>
      <c r="AK320" s="218"/>
      <c r="AL320" s="218"/>
      <c r="AM320" s="218"/>
      <c r="AN320" s="218"/>
      <c r="AO320" s="218"/>
      <c r="AP320" s="218"/>
      <c r="AQ320" s="218"/>
      <c r="AR320" s="218"/>
      <c r="AS320" s="218"/>
      <c r="AT320" s="218"/>
      <c r="AU320" s="218"/>
      <c r="AV320" s="218"/>
      <c r="AW320" s="218"/>
      <c r="AX320" s="218"/>
      <c r="AY320" s="218"/>
      <c r="AZ320" s="218"/>
      <c r="BA320" s="218"/>
      <c r="BB320" s="218"/>
      <c r="BC320" s="218"/>
      <c r="BD320" s="218"/>
      <c r="BE320" s="218"/>
    </row>
    <row r="321" spans="1:57" x14ac:dyDescent="0.2">
      <c r="A321" s="218"/>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8"/>
      <c r="AL321" s="218"/>
      <c r="AM321" s="218"/>
      <c r="AN321" s="218"/>
      <c r="AO321" s="218"/>
      <c r="AP321" s="218"/>
      <c r="AQ321" s="218"/>
      <c r="AR321" s="218"/>
      <c r="AS321" s="218"/>
      <c r="AT321" s="218"/>
      <c r="AU321" s="218"/>
      <c r="AV321" s="218"/>
      <c r="AW321" s="218"/>
      <c r="AX321" s="218"/>
      <c r="AY321" s="218"/>
      <c r="AZ321" s="218"/>
      <c r="BA321" s="218"/>
      <c r="BB321" s="218"/>
      <c r="BC321" s="218"/>
      <c r="BD321" s="218"/>
      <c r="BE321" s="218"/>
    </row>
    <row r="322" spans="1:57" x14ac:dyDescent="0.2">
      <c r="A322" s="218"/>
      <c r="B322" s="218"/>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218"/>
      <c r="AH322" s="218"/>
      <c r="AI322" s="218"/>
      <c r="AJ322" s="218"/>
      <c r="AK322" s="218"/>
      <c r="AL322" s="218"/>
      <c r="AM322" s="218"/>
      <c r="AN322" s="218"/>
      <c r="AO322" s="218"/>
      <c r="AP322" s="218"/>
      <c r="AQ322" s="218"/>
      <c r="AR322" s="218"/>
      <c r="AS322" s="218"/>
      <c r="AT322" s="218"/>
      <c r="AU322" s="218"/>
      <c r="AV322" s="218"/>
      <c r="AW322" s="218"/>
      <c r="AX322" s="218"/>
      <c r="AY322" s="218"/>
      <c r="AZ322" s="218"/>
      <c r="BA322" s="218"/>
      <c r="BB322" s="218"/>
      <c r="BC322" s="218"/>
      <c r="BD322" s="218"/>
      <c r="BE322" s="218"/>
    </row>
    <row r="323" spans="1:57" x14ac:dyDescent="0.2">
      <c r="A323" s="218"/>
      <c r="B323" s="218"/>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18"/>
      <c r="AI323" s="218"/>
      <c r="AJ323" s="218"/>
      <c r="AK323" s="218"/>
      <c r="AL323" s="218"/>
      <c r="AM323" s="218"/>
      <c r="AN323" s="218"/>
      <c r="AO323" s="218"/>
      <c r="AP323" s="218"/>
      <c r="AQ323" s="218"/>
      <c r="AR323" s="218"/>
      <c r="AS323" s="218"/>
      <c r="AT323" s="218"/>
      <c r="AU323" s="218"/>
      <c r="AV323" s="218"/>
      <c r="AW323" s="218"/>
      <c r="AX323" s="218"/>
      <c r="AY323" s="218"/>
      <c r="AZ323" s="218"/>
      <c r="BA323" s="218"/>
      <c r="BB323" s="218"/>
      <c r="BC323" s="218"/>
      <c r="BD323" s="218"/>
      <c r="BE323" s="218"/>
    </row>
    <row r="324" spans="1:57" x14ac:dyDescent="0.2">
      <c r="A324" s="218"/>
      <c r="B324" s="218"/>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18"/>
      <c r="AK324" s="218"/>
      <c r="AL324" s="218"/>
      <c r="AM324" s="218"/>
      <c r="AN324" s="218"/>
      <c r="AO324" s="218"/>
      <c r="AP324" s="218"/>
      <c r="AQ324" s="218"/>
      <c r="AR324" s="218"/>
      <c r="AS324" s="218"/>
      <c r="AT324" s="218"/>
      <c r="AU324" s="218"/>
      <c r="AV324" s="218"/>
      <c r="AW324" s="218"/>
      <c r="AX324" s="218"/>
      <c r="AY324" s="218"/>
      <c r="AZ324" s="218"/>
      <c r="BA324" s="218"/>
      <c r="BB324" s="218"/>
      <c r="BC324" s="218"/>
      <c r="BD324" s="218"/>
      <c r="BE324" s="218"/>
    </row>
    <row r="325" spans="1:57" x14ac:dyDescent="0.2">
      <c r="A325" s="218"/>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8"/>
      <c r="AL325" s="218"/>
      <c r="AM325" s="218"/>
      <c r="AN325" s="218"/>
      <c r="AO325" s="218"/>
      <c r="AP325" s="218"/>
      <c r="AQ325" s="218"/>
      <c r="AR325" s="218"/>
      <c r="AS325" s="218"/>
      <c r="AT325" s="218"/>
      <c r="AU325" s="218"/>
      <c r="AV325" s="218"/>
      <c r="AW325" s="218"/>
      <c r="AX325" s="218"/>
      <c r="AY325" s="218"/>
      <c r="AZ325" s="218"/>
      <c r="BA325" s="218"/>
      <c r="BB325" s="218"/>
      <c r="BC325" s="218"/>
      <c r="BD325" s="218"/>
      <c r="BE325" s="218"/>
    </row>
    <row r="326" spans="1:57" x14ac:dyDescent="0.2">
      <c r="A326" s="218"/>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8"/>
      <c r="AL326" s="218"/>
      <c r="AM326" s="218"/>
      <c r="AN326" s="218"/>
      <c r="AO326" s="218"/>
      <c r="AP326" s="218"/>
      <c r="AQ326" s="218"/>
      <c r="AR326" s="218"/>
      <c r="AS326" s="218"/>
      <c r="AT326" s="218"/>
      <c r="AU326" s="218"/>
      <c r="AV326" s="218"/>
      <c r="AW326" s="218"/>
      <c r="AX326" s="218"/>
      <c r="AY326" s="218"/>
      <c r="AZ326" s="218"/>
      <c r="BA326" s="218"/>
      <c r="BB326" s="218"/>
      <c r="BC326" s="218"/>
      <c r="BD326" s="218"/>
      <c r="BE326" s="218"/>
    </row>
    <row r="327" spans="1:57" x14ac:dyDescent="0.2">
      <c r="A327" s="218"/>
      <c r="B327" s="218"/>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218"/>
      <c r="AH327" s="218"/>
      <c r="AI327" s="218"/>
      <c r="AJ327" s="218"/>
      <c r="AK327" s="218"/>
      <c r="AL327" s="218"/>
      <c r="AM327" s="218"/>
      <c r="AN327" s="218"/>
      <c r="AO327" s="218"/>
      <c r="AP327" s="218"/>
      <c r="AQ327" s="218"/>
      <c r="AR327" s="218"/>
      <c r="AS327" s="218"/>
      <c r="AT327" s="218"/>
      <c r="AU327" s="218"/>
      <c r="AV327" s="218"/>
      <c r="AW327" s="218"/>
      <c r="AX327" s="218"/>
      <c r="AY327" s="218"/>
      <c r="AZ327" s="218"/>
      <c r="BA327" s="218"/>
      <c r="BB327" s="218"/>
      <c r="BC327" s="218"/>
      <c r="BD327" s="218"/>
      <c r="BE327" s="218"/>
    </row>
    <row r="328" spans="1:57" x14ac:dyDescent="0.2">
      <c r="A328" s="218"/>
      <c r="B328" s="218"/>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218"/>
      <c r="AH328" s="218"/>
      <c r="AI328" s="218"/>
      <c r="AJ328" s="218"/>
      <c r="AK328" s="218"/>
      <c r="AL328" s="218"/>
      <c r="AM328" s="218"/>
      <c r="AN328" s="218"/>
      <c r="AO328" s="218"/>
      <c r="AP328" s="218"/>
      <c r="AQ328" s="218"/>
      <c r="AR328" s="218"/>
      <c r="AS328" s="218"/>
      <c r="AT328" s="218"/>
      <c r="AU328" s="218"/>
      <c r="AV328" s="218"/>
      <c r="AW328" s="218"/>
      <c r="AX328" s="218"/>
      <c r="AY328" s="218"/>
      <c r="AZ328" s="218"/>
      <c r="BA328" s="218"/>
      <c r="BB328" s="218"/>
      <c r="BC328" s="218"/>
      <c r="BD328" s="218"/>
      <c r="BE328" s="218"/>
    </row>
    <row r="329" spans="1:57" x14ac:dyDescent="0.2">
      <c r="A329" s="218"/>
      <c r="B329" s="218"/>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8"/>
      <c r="AI329" s="218"/>
      <c r="AJ329" s="218"/>
      <c r="AK329" s="218"/>
      <c r="AL329" s="218"/>
      <c r="AM329" s="218"/>
      <c r="AN329" s="218"/>
      <c r="AO329" s="218"/>
      <c r="AP329" s="218"/>
      <c r="AQ329" s="218"/>
      <c r="AR329" s="218"/>
      <c r="AS329" s="218"/>
      <c r="AT329" s="218"/>
      <c r="AU329" s="218"/>
      <c r="AV329" s="218"/>
      <c r="AW329" s="218"/>
      <c r="AX329" s="218"/>
      <c r="AY329" s="218"/>
      <c r="AZ329" s="218"/>
      <c r="BA329" s="218"/>
      <c r="BB329" s="218"/>
      <c r="BC329" s="218"/>
      <c r="BD329" s="218"/>
      <c r="BE329" s="218"/>
    </row>
    <row r="330" spans="1:57" x14ac:dyDescent="0.2">
      <c r="A330" s="218"/>
      <c r="B330" s="218"/>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18"/>
      <c r="AK330" s="218"/>
      <c r="AL330" s="218"/>
      <c r="AM330" s="218"/>
      <c r="AN330" s="218"/>
      <c r="AO330" s="218"/>
      <c r="AP330" s="218"/>
      <c r="AQ330" s="218"/>
      <c r="AR330" s="218"/>
      <c r="AS330" s="218"/>
      <c r="AT330" s="218"/>
      <c r="AU330" s="218"/>
      <c r="AV330" s="218"/>
      <c r="AW330" s="218"/>
      <c r="AX330" s="218"/>
      <c r="AY330" s="218"/>
      <c r="AZ330" s="218"/>
      <c r="BA330" s="218"/>
      <c r="BB330" s="218"/>
      <c r="BC330" s="218"/>
      <c r="BD330" s="218"/>
      <c r="BE330" s="218"/>
    </row>
    <row r="331" spans="1:57" x14ac:dyDescent="0.2">
      <c r="A331" s="218"/>
      <c r="B331" s="218"/>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18"/>
      <c r="AK331" s="218"/>
      <c r="AL331" s="218"/>
      <c r="AM331" s="218"/>
      <c r="AN331" s="218"/>
      <c r="AO331" s="218"/>
      <c r="AP331" s="218"/>
      <c r="AQ331" s="218"/>
      <c r="AR331" s="218"/>
      <c r="AS331" s="218"/>
      <c r="AT331" s="218"/>
      <c r="AU331" s="218"/>
      <c r="AV331" s="218"/>
      <c r="AW331" s="218"/>
      <c r="AX331" s="218"/>
      <c r="AY331" s="218"/>
      <c r="AZ331" s="218"/>
      <c r="BA331" s="218"/>
      <c r="BB331" s="218"/>
      <c r="BC331" s="218"/>
      <c r="BD331" s="218"/>
      <c r="BE331" s="218"/>
    </row>
    <row r="332" spans="1:57" x14ac:dyDescent="0.2">
      <c r="A332" s="218"/>
      <c r="B332" s="218"/>
      <c r="C332" s="218"/>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c r="AB332" s="218"/>
      <c r="AC332" s="218"/>
      <c r="AD332" s="218"/>
      <c r="AE332" s="218"/>
      <c r="AF332" s="218"/>
      <c r="AG332" s="218"/>
      <c r="AH332" s="218"/>
      <c r="AI332" s="218"/>
      <c r="AJ332" s="218"/>
      <c r="AK332" s="218"/>
      <c r="AL332" s="218"/>
      <c r="AM332" s="218"/>
      <c r="AN332" s="218"/>
      <c r="AO332" s="218"/>
      <c r="AP332" s="218"/>
      <c r="AQ332" s="218"/>
      <c r="AR332" s="218"/>
      <c r="AS332" s="218"/>
      <c r="AT332" s="218"/>
      <c r="AU332" s="218"/>
      <c r="AV332" s="218"/>
      <c r="AW332" s="218"/>
      <c r="AX332" s="218"/>
      <c r="AY332" s="218"/>
      <c r="AZ332" s="218"/>
      <c r="BA332" s="218"/>
      <c r="BB332" s="218"/>
      <c r="BC332" s="218"/>
      <c r="BD332" s="218"/>
      <c r="BE332" s="218"/>
    </row>
    <row r="333" spans="1:57" x14ac:dyDescent="0.2">
      <c r="A333" s="218"/>
      <c r="B333" s="218"/>
      <c r="C333" s="218"/>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218"/>
      <c r="AG333" s="218"/>
      <c r="AH333" s="218"/>
      <c r="AI333" s="218"/>
      <c r="AJ333" s="218"/>
      <c r="AK333" s="218"/>
      <c r="AL333" s="218"/>
      <c r="AM333" s="218"/>
      <c r="AN333" s="218"/>
      <c r="AO333" s="218"/>
      <c r="AP333" s="218"/>
      <c r="AQ333" s="218"/>
      <c r="AR333" s="218"/>
      <c r="AS333" s="218"/>
      <c r="AT333" s="218"/>
      <c r="AU333" s="218"/>
      <c r="AV333" s="218"/>
      <c r="AW333" s="218"/>
      <c r="AX333" s="218"/>
      <c r="AY333" s="218"/>
      <c r="AZ333" s="218"/>
      <c r="BA333" s="218"/>
      <c r="BB333" s="218"/>
      <c r="BC333" s="218"/>
      <c r="BD333" s="218"/>
      <c r="BE333" s="218"/>
    </row>
    <row r="334" spans="1:57" x14ac:dyDescent="0.2">
      <c r="A334" s="218"/>
      <c r="B334" s="218"/>
      <c r="C334" s="218"/>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8"/>
      <c r="AL334" s="218"/>
      <c r="AM334" s="218"/>
      <c r="AN334" s="218"/>
      <c r="AO334" s="218"/>
      <c r="AP334" s="218"/>
      <c r="AQ334" s="218"/>
      <c r="AR334" s="218"/>
      <c r="AS334" s="218"/>
      <c r="AT334" s="218"/>
      <c r="AU334" s="218"/>
      <c r="AV334" s="218"/>
      <c r="AW334" s="218"/>
      <c r="AX334" s="218"/>
      <c r="AY334" s="218"/>
      <c r="AZ334" s="218"/>
      <c r="BA334" s="218"/>
      <c r="BB334" s="218"/>
      <c r="BC334" s="218"/>
      <c r="BD334" s="218"/>
      <c r="BE334" s="218"/>
    </row>
    <row r="335" spans="1:57" x14ac:dyDescent="0.2">
      <c r="A335" s="218"/>
      <c r="B335" s="218"/>
      <c r="C335" s="218"/>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c r="AB335" s="218"/>
      <c r="AC335" s="218"/>
      <c r="AD335" s="218"/>
      <c r="AE335" s="218"/>
      <c r="AF335" s="218"/>
      <c r="AG335" s="218"/>
      <c r="AH335" s="218"/>
      <c r="AI335" s="218"/>
      <c r="AJ335" s="218"/>
      <c r="AK335" s="218"/>
      <c r="AL335" s="218"/>
      <c r="AM335" s="218"/>
      <c r="AN335" s="218"/>
      <c r="AO335" s="218"/>
      <c r="AP335" s="218"/>
      <c r="AQ335" s="218"/>
      <c r="AR335" s="218"/>
      <c r="AS335" s="218"/>
      <c r="AT335" s="218"/>
      <c r="AU335" s="218"/>
      <c r="AV335" s="218"/>
      <c r="AW335" s="218"/>
      <c r="AX335" s="218"/>
      <c r="AY335" s="218"/>
      <c r="AZ335" s="218"/>
      <c r="BA335" s="218"/>
      <c r="BB335" s="218"/>
      <c r="BC335" s="218"/>
      <c r="BD335" s="218"/>
      <c r="BE335" s="218"/>
    </row>
    <row r="336" spans="1:57" x14ac:dyDescent="0.2">
      <c r="A336" s="218"/>
      <c r="B336" s="218"/>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8"/>
      <c r="AI336" s="218"/>
      <c r="AJ336" s="218"/>
      <c r="AK336" s="218"/>
      <c r="AL336" s="218"/>
      <c r="AM336" s="218"/>
      <c r="AN336" s="218"/>
      <c r="AO336" s="218"/>
      <c r="AP336" s="218"/>
      <c r="AQ336" s="218"/>
      <c r="AR336" s="218"/>
      <c r="AS336" s="218"/>
      <c r="AT336" s="218"/>
      <c r="AU336" s="218"/>
      <c r="AV336" s="218"/>
      <c r="AW336" s="218"/>
      <c r="AX336" s="218"/>
      <c r="AY336" s="218"/>
      <c r="AZ336" s="218"/>
      <c r="BA336" s="218"/>
      <c r="BB336" s="218"/>
      <c r="BC336" s="218"/>
      <c r="BD336" s="218"/>
      <c r="BE336" s="218"/>
    </row>
    <row r="337" spans="1:57" x14ac:dyDescent="0.2">
      <c r="A337" s="218"/>
      <c r="B337" s="218"/>
      <c r="C337" s="218"/>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18"/>
      <c r="AI337" s="218"/>
      <c r="AJ337" s="218"/>
      <c r="AK337" s="218"/>
      <c r="AL337" s="218"/>
      <c r="AM337" s="218"/>
      <c r="AN337" s="218"/>
      <c r="AO337" s="218"/>
      <c r="AP337" s="218"/>
      <c r="AQ337" s="218"/>
      <c r="AR337" s="218"/>
      <c r="AS337" s="218"/>
      <c r="AT337" s="218"/>
      <c r="AU337" s="218"/>
      <c r="AV337" s="218"/>
      <c r="AW337" s="218"/>
      <c r="AX337" s="218"/>
      <c r="AY337" s="218"/>
      <c r="AZ337" s="218"/>
      <c r="BA337" s="218"/>
      <c r="BB337" s="218"/>
      <c r="BC337" s="218"/>
      <c r="BD337" s="218"/>
      <c r="BE337" s="218"/>
    </row>
    <row r="338" spans="1:57" x14ac:dyDescent="0.2">
      <c r="A338" s="218"/>
      <c r="B338" s="218"/>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218"/>
      <c r="AK338" s="218"/>
      <c r="AL338" s="218"/>
      <c r="AM338" s="218"/>
      <c r="AN338" s="218"/>
      <c r="AO338" s="218"/>
      <c r="AP338" s="218"/>
      <c r="AQ338" s="218"/>
      <c r="AR338" s="218"/>
      <c r="AS338" s="218"/>
      <c r="AT338" s="218"/>
      <c r="AU338" s="218"/>
      <c r="AV338" s="218"/>
      <c r="AW338" s="218"/>
      <c r="AX338" s="218"/>
      <c r="AY338" s="218"/>
      <c r="AZ338" s="218"/>
      <c r="BA338" s="218"/>
      <c r="BB338" s="218"/>
      <c r="BC338" s="218"/>
      <c r="BD338" s="218"/>
      <c r="BE338" s="218"/>
    </row>
    <row r="339" spans="1:57" x14ac:dyDescent="0.2">
      <c r="A339" s="218"/>
      <c r="B339" s="218"/>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8"/>
      <c r="AL339" s="218"/>
      <c r="AM339" s="218"/>
      <c r="AN339" s="218"/>
      <c r="AO339" s="218"/>
      <c r="AP339" s="218"/>
      <c r="AQ339" s="218"/>
      <c r="AR339" s="218"/>
      <c r="AS339" s="218"/>
      <c r="AT339" s="218"/>
      <c r="AU339" s="218"/>
      <c r="AV339" s="218"/>
      <c r="AW339" s="218"/>
      <c r="AX339" s="218"/>
      <c r="AY339" s="218"/>
      <c r="AZ339" s="218"/>
      <c r="BA339" s="218"/>
      <c r="BB339" s="218"/>
      <c r="BC339" s="218"/>
      <c r="BD339" s="218"/>
      <c r="BE339" s="218"/>
    </row>
    <row r="340" spans="1:57" x14ac:dyDescent="0.2">
      <c r="A340" s="218"/>
      <c r="B340" s="218"/>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8"/>
      <c r="AL340" s="218"/>
      <c r="AM340" s="218"/>
      <c r="AN340" s="218"/>
      <c r="AO340" s="218"/>
      <c r="AP340" s="218"/>
      <c r="AQ340" s="218"/>
      <c r="AR340" s="218"/>
      <c r="AS340" s="218"/>
      <c r="AT340" s="218"/>
      <c r="AU340" s="218"/>
      <c r="AV340" s="218"/>
      <c r="AW340" s="218"/>
      <c r="AX340" s="218"/>
      <c r="AY340" s="218"/>
      <c r="AZ340" s="218"/>
      <c r="BA340" s="218"/>
      <c r="BB340" s="218"/>
      <c r="BC340" s="218"/>
      <c r="BD340" s="218"/>
      <c r="BE340" s="218"/>
    </row>
    <row r="341" spans="1:57" x14ac:dyDescent="0.2">
      <c r="A341" s="218"/>
      <c r="B341" s="218"/>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8"/>
      <c r="AL341" s="218"/>
      <c r="AM341" s="218"/>
      <c r="AN341" s="218"/>
      <c r="AO341" s="218"/>
      <c r="AP341" s="218"/>
      <c r="AQ341" s="218"/>
      <c r="AR341" s="218"/>
      <c r="AS341" s="218"/>
      <c r="AT341" s="218"/>
      <c r="AU341" s="218"/>
      <c r="AV341" s="218"/>
      <c r="AW341" s="218"/>
      <c r="AX341" s="218"/>
      <c r="AY341" s="218"/>
      <c r="AZ341" s="218"/>
      <c r="BA341" s="218"/>
      <c r="BB341" s="218"/>
      <c r="BC341" s="218"/>
      <c r="BD341" s="218"/>
      <c r="BE341" s="218"/>
    </row>
    <row r="342" spans="1:57" x14ac:dyDescent="0.2">
      <c r="A342" s="218"/>
      <c r="B342" s="218"/>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18"/>
      <c r="AK342" s="218"/>
      <c r="AL342" s="218"/>
      <c r="AM342" s="218"/>
      <c r="AN342" s="218"/>
      <c r="AO342" s="218"/>
      <c r="AP342" s="218"/>
      <c r="AQ342" s="218"/>
      <c r="AR342" s="218"/>
      <c r="AS342" s="218"/>
      <c r="AT342" s="218"/>
      <c r="AU342" s="218"/>
      <c r="AV342" s="218"/>
      <c r="AW342" s="218"/>
      <c r="AX342" s="218"/>
      <c r="AY342" s="218"/>
      <c r="AZ342" s="218"/>
      <c r="BA342" s="218"/>
      <c r="BB342" s="218"/>
      <c r="BC342" s="218"/>
      <c r="BD342" s="218"/>
      <c r="BE342" s="218"/>
    </row>
    <row r="343" spans="1:57" x14ac:dyDescent="0.2">
      <c r="A343" s="218"/>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row>
    <row r="344" spans="1:57" x14ac:dyDescent="0.2">
      <c r="A344" s="218"/>
      <c r="B344" s="218"/>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18"/>
      <c r="AI344" s="218"/>
      <c r="AJ344" s="218"/>
      <c r="AK344" s="218"/>
      <c r="AL344" s="218"/>
      <c r="AM344" s="218"/>
      <c r="AN344" s="218"/>
      <c r="AO344" s="218"/>
      <c r="AP344" s="218"/>
      <c r="AQ344" s="218"/>
      <c r="AR344" s="218"/>
      <c r="AS344" s="218"/>
      <c r="AT344" s="218"/>
      <c r="AU344" s="218"/>
      <c r="AV344" s="218"/>
      <c r="AW344" s="218"/>
      <c r="AX344" s="218"/>
      <c r="AY344" s="218"/>
      <c r="AZ344" s="218"/>
      <c r="BA344" s="218"/>
      <c r="BB344" s="218"/>
      <c r="BC344" s="218"/>
      <c r="BD344" s="218"/>
      <c r="BE344" s="218"/>
    </row>
    <row r="345" spans="1:57" x14ac:dyDescent="0.2">
      <c r="A345" s="218"/>
      <c r="B345" s="218"/>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8"/>
      <c r="AL345" s="218"/>
      <c r="AM345" s="218"/>
      <c r="AN345" s="218"/>
      <c r="AO345" s="218"/>
      <c r="AP345" s="218"/>
      <c r="AQ345" s="218"/>
      <c r="AR345" s="218"/>
      <c r="AS345" s="218"/>
      <c r="AT345" s="218"/>
      <c r="AU345" s="218"/>
      <c r="AV345" s="218"/>
      <c r="AW345" s="218"/>
      <c r="AX345" s="218"/>
      <c r="AY345" s="218"/>
      <c r="AZ345" s="218"/>
      <c r="BA345" s="218"/>
      <c r="BB345" s="218"/>
      <c r="BC345" s="218"/>
      <c r="BD345" s="218"/>
      <c r="BE345" s="218"/>
    </row>
    <row r="346" spans="1:57" x14ac:dyDescent="0.2">
      <c r="A346" s="218"/>
      <c r="B346" s="218"/>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8"/>
      <c r="AL346" s="218"/>
      <c r="AM346" s="218"/>
      <c r="AN346" s="218"/>
      <c r="AO346" s="218"/>
      <c r="AP346" s="218"/>
      <c r="AQ346" s="218"/>
      <c r="AR346" s="218"/>
      <c r="AS346" s="218"/>
      <c r="AT346" s="218"/>
      <c r="AU346" s="218"/>
      <c r="AV346" s="218"/>
      <c r="AW346" s="218"/>
      <c r="AX346" s="218"/>
      <c r="AY346" s="218"/>
      <c r="AZ346" s="218"/>
      <c r="BA346" s="218"/>
      <c r="BB346" s="218"/>
      <c r="BC346" s="218"/>
      <c r="BD346" s="218"/>
      <c r="BE346" s="218"/>
    </row>
    <row r="347" spans="1:57" x14ac:dyDescent="0.2">
      <c r="A347" s="218"/>
      <c r="B347" s="218"/>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8"/>
      <c r="AL347" s="218"/>
      <c r="AM347" s="218"/>
      <c r="AN347" s="218"/>
      <c r="AO347" s="218"/>
      <c r="AP347" s="218"/>
      <c r="AQ347" s="218"/>
      <c r="AR347" s="218"/>
      <c r="AS347" s="218"/>
      <c r="AT347" s="218"/>
      <c r="AU347" s="218"/>
      <c r="AV347" s="218"/>
      <c r="AW347" s="218"/>
      <c r="AX347" s="218"/>
      <c r="AY347" s="218"/>
      <c r="AZ347" s="218"/>
      <c r="BA347" s="218"/>
      <c r="BB347" s="218"/>
      <c r="BC347" s="218"/>
      <c r="BD347" s="218"/>
      <c r="BE347" s="218"/>
    </row>
    <row r="348" spans="1:57" x14ac:dyDescent="0.2">
      <c r="A348" s="218"/>
      <c r="B348" s="218"/>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8"/>
      <c r="AL348" s="218"/>
      <c r="AM348" s="218"/>
      <c r="AN348" s="218"/>
      <c r="AO348" s="218"/>
      <c r="AP348" s="218"/>
      <c r="AQ348" s="218"/>
      <c r="AR348" s="218"/>
      <c r="AS348" s="218"/>
      <c r="AT348" s="218"/>
      <c r="AU348" s="218"/>
      <c r="AV348" s="218"/>
      <c r="AW348" s="218"/>
      <c r="AX348" s="218"/>
      <c r="AY348" s="218"/>
      <c r="AZ348" s="218"/>
      <c r="BA348" s="218"/>
      <c r="BB348" s="218"/>
      <c r="BC348" s="218"/>
      <c r="BD348" s="218"/>
      <c r="BE348" s="218"/>
    </row>
    <row r="349" spans="1:57" x14ac:dyDescent="0.2">
      <c r="A349" s="218"/>
      <c r="B349" s="218"/>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8"/>
      <c r="AL349" s="218"/>
      <c r="AM349" s="218"/>
      <c r="AN349" s="218"/>
      <c r="AO349" s="218"/>
      <c r="AP349" s="218"/>
      <c r="AQ349" s="218"/>
      <c r="AR349" s="218"/>
      <c r="AS349" s="218"/>
      <c r="AT349" s="218"/>
      <c r="AU349" s="218"/>
      <c r="AV349" s="218"/>
      <c r="AW349" s="218"/>
      <c r="AX349" s="218"/>
      <c r="AY349" s="218"/>
      <c r="AZ349" s="218"/>
      <c r="BA349" s="218"/>
      <c r="BB349" s="218"/>
      <c r="BC349" s="218"/>
      <c r="BD349" s="218"/>
      <c r="BE349" s="218"/>
    </row>
    <row r="350" spans="1:57" x14ac:dyDescent="0.2">
      <c r="A350" s="218"/>
      <c r="B350" s="218"/>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8"/>
      <c r="AL350" s="218"/>
      <c r="AM350" s="218"/>
      <c r="AN350" s="218"/>
      <c r="AO350" s="218"/>
      <c r="AP350" s="218"/>
      <c r="AQ350" s="218"/>
      <c r="AR350" s="218"/>
      <c r="AS350" s="218"/>
      <c r="AT350" s="218"/>
      <c r="AU350" s="218"/>
      <c r="AV350" s="218"/>
      <c r="AW350" s="218"/>
      <c r="AX350" s="218"/>
      <c r="AY350" s="218"/>
      <c r="AZ350" s="218"/>
      <c r="BA350" s="218"/>
      <c r="BB350" s="218"/>
      <c r="BC350" s="218"/>
      <c r="BD350" s="218"/>
      <c r="BE350" s="218"/>
    </row>
    <row r="351" spans="1:57" x14ac:dyDescent="0.2">
      <c r="A351" s="218"/>
      <c r="B351" s="218"/>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18"/>
      <c r="AM351" s="218"/>
      <c r="AN351" s="218"/>
      <c r="AO351" s="218"/>
      <c r="AP351" s="218"/>
      <c r="AQ351" s="218"/>
      <c r="AR351" s="218"/>
      <c r="AS351" s="218"/>
      <c r="AT351" s="218"/>
      <c r="AU351" s="218"/>
      <c r="AV351" s="218"/>
      <c r="AW351" s="218"/>
      <c r="AX351" s="218"/>
      <c r="AY351" s="218"/>
      <c r="AZ351" s="218"/>
      <c r="BA351" s="218"/>
      <c r="BB351" s="218"/>
      <c r="BC351" s="218"/>
      <c r="BD351" s="218"/>
      <c r="BE351" s="218"/>
    </row>
    <row r="352" spans="1:57" x14ac:dyDescent="0.2">
      <c r="A352" s="218"/>
      <c r="B352" s="218"/>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8"/>
      <c r="AL352" s="218"/>
      <c r="AM352" s="218"/>
      <c r="AN352" s="218"/>
      <c r="AO352" s="218"/>
      <c r="AP352" s="218"/>
      <c r="AQ352" s="218"/>
      <c r="AR352" s="218"/>
      <c r="AS352" s="218"/>
      <c r="AT352" s="218"/>
      <c r="AU352" s="218"/>
      <c r="AV352" s="218"/>
      <c r="AW352" s="218"/>
      <c r="AX352" s="218"/>
      <c r="AY352" s="218"/>
      <c r="AZ352" s="218"/>
      <c r="BA352" s="218"/>
      <c r="BB352" s="218"/>
      <c r="BC352" s="218"/>
      <c r="BD352" s="218"/>
      <c r="BE352" s="218"/>
    </row>
    <row r="353" spans="1:57" x14ac:dyDescent="0.2">
      <c r="A353" s="218"/>
      <c r="B353" s="218"/>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218"/>
      <c r="AK353" s="218"/>
      <c r="AL353" s="218"/>
      <c r="AM353" s="218"/>
      <c r="AN353" s="218"/>
      <c r="AO353" s="218"/>
      <c r="AP353" s="218"/>
      <c r="AQ353" s="218"/>
      <c r="AR353" s="218"/>
      <c r="AS353" s="218"/>
      <c r="AT353" s="218"/>
      <c r="AU353" s="218"/>
      <c r="AV353" s="218"/>
      <c r="AW353" s="218"/>
      <c r="AX353" s="218"/>
      <c r="AY353" s="218"/>
      <c r="AZ353" s="218"/>
      <c r="BA353" s="218"/>
      <c r="BB353" s="218"/>
      <c r="BC353" s="218"/>
      <c r="BD353" s="218"/>
      <c r="BE353" s="218"/>
    </row>
    <row r="354" spans="1:57" x14ac:dyDescent="0.2">
      <c r="A354" s="218"/>
      <c r="B354" s="218"/>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18"/>
      <c r="AI354" s="218"/>
      <c r="AJ354" s="218"/>
      <c r="AK354" s="218"/>
      <c r="AL354" s="218"/>
      <c r="AM354" s="218"/>
      <c r="AN354" s="218"/>
      <c r="AO354" s="218"/>
      <c r="AP354" s="218"/>
      <c r="AQ354" s="218"/>
      <c r="AR354" s="218"/>
      <c r="AS354" s="218"/>
      <c r="AT354" s="218"/>
      <c r="AU354" s="218"/>
      <c r="AV354" s="218"/>
      <c r="AW354" s="218"/>
      <c r="AX354" s="218"/>
      <c r="AY354" s="218"/>
      <c r="AZ354" s="218"/>
      <c r="BA354" s="218"/>
      <c r="BB354" s="218"/>
      <c r="BC354" s="218"/>
      <c r="BD354" s="218"/>
      <c r="BE354" s="218"/>
    </row>
    <row r="355" spans="1:57" x14ac:dyDescent="0.2">
      <c r="A355" s="218"/>
      <c r="B355" s="218"/>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8"/>
      <c r="AL355" s="218"/>
      <c r="AM355" s="218"/>
      <c r="AN355" s="218"/>
      <c r="AO355" s="218"/>
      <c r="AP355" s="218"/>
      <c r="AQ355" s="218"/>
      <c r="AR355" s="218"/>
      <c r="AS355" s="218"/>
      <c r="AT355" s="218"/>
      <c r="AU355" s="218"/>
      <c r="AV355" s="218"/>
      <c r="AW355" s="218"/>
      <c r="AX355" s="218"/>
      <c r="AY355" s="218"/>
      <c r="AZ355" s="218"/>
      <c r="BA355" s="218"/>
      <c r="BB355" s="218"/>
      <c r="BC355" s="218"/>
      <c r="BD355" s="218"/>
      <c r="BE355" s="218"/>
    </row>
    <row r="356" spans="1:57" x14ac:dyDescent="0.2">
      <c r="A356" s="218"/>
      <c r="B356" s="218"/>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8"/>
      <c r="AL356" s="218"/>
      <c r="AM356" s="218"/>
      <c r="AN356" s="218"/>
      <c r="AO356" s="218"/>
      <c r="AP356" s="218"/>
      <c r="AQ356" s="218"/>
      <c r="AR356" s="218"/>
      <c r="AS356" s="218"/>
      <c r="AT356" s="218"/>
      <c r="AU356" s="218"/>
      <c r="AV356" s="218"/>
      <c r="AW356" s="218"/>
      <c r="AX356" s="218"/>
      <c r="AY356" s="218"/>
      <c r="AZ356" s="218"/>
      <c r="BA356" s="218"/>
      <c r="BB356" s="218"/>
      <c r="BC356" s="218"/>
      <c r="BD356" s="218"/>
      <c r="BE356" s="218"/>
    </row>
    <row r="357" spans="1:57" x14ac:dyDescent="0.2">
      <c r="A357" s="218"/>
      <c r="B357" s="218"/>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218"/>
      <c r="AH357" s="218"/>
      <c r="AI357" s="218"/>
      <c r="AJ357" s="218"/>
      <c r="AK357" s="218"/>
      <c r="AL357" s="218"/>
      <c r="AM357" s="218"/>
      <c r="AN357" s="218"/>
      <c r="AO357" s="218"/>
      <c r="AP357" s="218"/>
      <c r="AQ357" s="218"/>
      <c r="AR357" s="218"/>
      <c r="AS357" s="218"/>
      <c r="AT357" s="218"/>
      <c r="AU357" s="218"/>
      <c r="AV357" s="218"/>
      <c r="AW357" s="218"/>
      <c r="AX357" s="218"/>
      <c r="AY357" s="218"/>
      <c r="AZ357" s="218"/>
      <c r="BA357" s="218"/>
      <c r="BB357" s="218"/>
      <c r="BC357" s="218"/>
      <c r="BD357" s="218"/>
      <c r="BE357" s="218"/>
    </row>
    <row r="358" spans="1:57" x14ac:dyDescent="0.2">
      <c r="A358" s="218"/>
      <c r="B358" s="218"/>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218"/>
      <c r="AK358" s="218"/>
      <c r="AL358" s="218"/>
      <c r="AM358" s="218"/>
      <c r="AN358" s="218"/>
      <c r="AO358" s="218"/>
      <c r="AP358" s="218"/>
      <c r="AQ358" s="218"/>
      <c r="AR358" s="218"/>
      <c r="AS358" s="218"/>
      <c r="AT358" s="218"/>
      <c r="AU358" s="218"/>
      <c r="AV358" s="218"/>
      <c r="AW358" s="218"/>
      <c r="AX358" s="218"/>
      <c r="AY358" s="218"/>
      <c r="AZ358" s="218"/>
      <c r="BA358" s="218"/>
      <c r="BB358" s="218"/>
      <c r="BC358" s="218"/>
      <c r="BD358" s="218"/>
      <c r="BE358" s="218"/>
    </row>
    <row r="359" spans="1:57" x14ac:dyDescent="0.2">
      <c r="A359" s="218"/>
      <c r="B359" s="218"/>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8"/>
      <c r="AI359" s="218"/>
      <c r="AJ359" s="218"/>
      <c r="AK359" s="218"/>
      <c r="AL359" s="218"/>
      <c r="AM359" s="218"/>
      <c r="AN359" s="218"/>
      <c r="AO359" s="218"/>
      <c r="AP359" s="218"/>
      <c r="AQ359" s="218"/>
      <c r="AR359" s="218"/>
      <c r="AS359" s="218"/>
      <c r="AT359" s="218"/>
      <c r="AU359" s="218"/>
      <c r="AV359" s="218"/>
      <c r="AW359" s="218"/>
      <c r="AX359" s="218"/>
      <c r="AY359" s="218"/>
      <c r="AZ359" s="218"/>
      <c r="BA359" s="218"/>
      <c r="BB359" s="218"/>
      <c r="BC359" s="218"/>
      <c r="BD359" s="218"/>
      <c r="BE359" s="218"/>
    </row>
    <row r="360" spans="1:57" x14ac:dyDescent="0.2">
      <c r="A360" s="218"/>
      <c r="B360" s="218"/>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8"/>
      <c r="AI360" s="218"/>
      <c r="AJ360" s="218"/>
      <c r="AK360" s="218"/>
      <c r="AL360" s="218"/>
      <c r="AM360" s="218"/>
      <c r="AN360" s="218"/>
      <c r="AO360" s="218"/>
      <c r="AP360" s="218"/>
      <c r="AQ360" s="218"/>
      <c r="AR360" s="218"/>
      <c r="AS360" s="218"/>
      <c r="AT360" s="218"/>
      <c r="AU360" s="218"/>
      <c r="AV360" s="218"/>
      <c r="AW360" s="218"/>
      <c r="AX360" s="218"/>
      <c r="AY360" s="218"/>
      <c r="AZ360" s="218"/>
      <c r="BA360" s="218"/>
      <c r="BB360" s="218"/>
      <c r="BC360" s="218"/>
      <c r="BD360" s="218"/>
      <c r="BE360" s="218"/>
    </row>
    <row r="361" spans="1:57" x14ac:dyDescent="0.2">
      <c r="A361" s="218"/>
      <c r="B361" s="218"/>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8"/>
      <c r="AF361" s="218"/>
      <c r="AG361" s="218"/>
      <c r="AH361" s="218"/>
      <c r="AI361" s="218"/>
      <c r="AJ361" s="218"/>
      <c r="AK361" s="218"/>
      <c r="AL361" s="218"/>
      <c r="AM361" s="218"/>
      <c r="AN361" s="218"/>
      <c r="AO361" s="218"/>
      <c r="AP361" s="218"/>
      <c r="AQ361" s="218"/>
      <c r="AR361" s="218"/>
      <c r="AS361" s="218"/>
      <c r="AT361" s="218"/>
      <c r="AU361" s="218"/>
      <c r="AV361" s="218"/>
      <c r="AW361" s="218"/>
      <c r="AX361" s="218"/>
      <c r="AY361" s="218"/>
      <c r="AZ361" s="218"/>
      <c r="BA361" s="218"/>
      <c r="BB361" s="218"/>
      <c r="BC361" s="218"/>
      <c r="BD361" s="218"/>
      <c r="BE361" s="218"/>
    </row>
    <row r="362" spans="1:57" x14ac:dyDescent="0.2">
      <c r="A362" s="218"/>
      <c r="B362" s="218"/>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8"/>
      <c r="AL362" s="218"/>
      <c r="AM362" s="218"/>
      <c r="AN362" s="218"/>
      <c r="AO362" s="218"/>
      <c r="AP362" s="218"/>
      <c r="AQ362" s="218"/>
      <c r="AR362" s="218"/>
      <c r="AS362" s="218"/>
      <c r="AT362" s="218"/>
      <c r="AU362" s="218"/>
      <c r="AV362" s="218"/>
      <c r="AW362" s="218"/>
      <c r="AX362" s="218"/>
      <c r="AY362" s="218"/>
      <c r="AZ362" s="218"/>
      <c r="BA362" s="218"/>
      <c r="BB362" s="218"/>
      <c r="BC362" s="218"/>
      <c r="BD362" s="218"/>
      <c r="BE362" s="218"/>
    </row>
    <row r="363" spans="1:57" x14ac:dyDescent="0.2">
      <c r="A363" s="218"/>
      <c r="B363" s="218"/>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8"/>
      <c r="AL363" s="218"/>
      <c r="AM363" s="218"/>
      <c r="AN363" s="218"/>
      <c r="AO363" s="218"/>
      <c r="AP363" s="218"/>
      <c r="AQ363" s="218"/>
      <c r="AR363" s="218"/>
      <c r="AS363" s="218"/>
      <c r="AT363" s="218"/>
      <c r="AU363" s="218"/>
      <c r="AV363" s="218"/>
      <c r="AW363" s="218"/>
      <c r="AX363" s="218"/>
      <c r="AY363" s="218"/>
      <c r="AZ363" s="218"/>
      <c r="BA363" s="218"/>
      <c r="BB363" s="218"/>
      <c r="BC363" s="218"/>
      <c r="BD363" s="218"/>
      <c r="BE363" s="218"/>
    </row>
    <row r="364" spans="1:57" x14ac:dyDescent="0.2">
      <c r="A364" s="218"/>
      <c r="B364" s="218"/>
      <c r="C364" s="218"/>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8"/>
      <c r="AL364" s="218"/>
      <c r="AM364" s="218"/>
      <c r="AN364" s="218"/>
      <c r="AO364" s="218"/>
      <c r="AP364" s="218"/>
      <c r="AQ364" s="218"/>
      <c r="AR364" s="218"/>
      <c r="AS364" s="218"/>
      <c r="AT364" s="218"/>
      <c r="AU364" s="218"/>
      <c r="AV364" s="218"/>
      <c r="AW364" s="218"/>
      <c r="AX364" s="218"/>
      <c r="AY364" s="218"/>
      <c r="AZ364" s="218"/>
      <c r="BA364" s="218"/>
      <c r="BB364" s="218"/>
      <c r="BC364" s="218"/>
      <c r="BD364" s="218"/>
      <c r="BE364" s="218"/>
    </row>
    <row r="365" spans="1:57" x14ac:dyDescent="0.2">
      <c r="A365" s="218"/>
      <c r="B365" s="218"/>
      <c r="C365" s="218"/>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c r="AC365" s="218"/>
      <c r="AD365" s="218"/>
      <c r="AE365" s="218"/>
      <c r="AF365" s="218"/>
      <c r="AG365" s="218"/>
      <c r="AH365" s="218"/>
      <c r="AI365" s="218"/>
      <c r="AJ365" s="218"/>
      <c r="AK365" s="218"/>
      <c r="AL365" s="218"/>
      <c r="AM365" s="218"/>
      <c r="AN365" s="218"/>
      <c r="AO365" s="218"/>
      <c r="AP365" s="218"/>
      <c r="AQ365" s="218"/>
      <c r="AR365" s="218"/>
      <c r="AS365" s="218"/>
      <c r="AT365" s="218"/>
      <c r="AU365" s="218"/>
      <c r="AV365" s="218"/>
      <c r="AW365" s="218"/>
      <c r="AX365" s="218"/>
      <c r="AY365" s="218"/>
      <c r="AZ365" s="218"/>
      <c r="BA365" s="218"/>
      <c r="BB365" s="218"/>
      <c r="BC365" s="218"/>
      <c r="BD365" s="218"/>
      <c r="BE365" s="218"/>
    </row>
    <row r="366" spans="1:57" x14ac:dyDescent="0.2">
      <c r="A366" s="218"/>
      <c r="B366" s="218"/>
      <c r="C366" s="218"/>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8"/>
      <c r="AL366" s="218"/>
      <c r="AM366" s="218"/>
      <c r="AN366" s="218"/>
      <c r="AO366" s="218"/>
      <c r="AP366" s="218"/>
      <c r="AQ366" s="218"/>
      <c r="AR366" s="218"/>
      <c r="AS366" s="218"/>
      <c r="AT366" s="218"/>
      <c r="AU366" s="218"/>
      <c r="AV366" s="218"/>
      <c r="AW366" s="218"/>
      <c r="AX366" s="218"/>
      <c r="AY366" s="218"/>
      <c r="AZ366" s="218"/>
      <c r="BA366" s="218"/>
      <c r="BB366" s="218"/>
      <c r="BC366" s="218"/>
      <c r="BD366" s="218"/>
      <c r="BE366" s="218"/>
    </row>
    <row r="367" spans="1:57" x14ac:dyDescent="0.2">
      <c r="A367" s="218"/>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8"/>
      <c r="AY367" s="218"/>
      <c r="AZ367" s="218"/>
      <c r="BA367" s="218"/>
      <c r="BB367" s="218"/>
      <c r="BC367" s="218"/>
      <c r="BD367" s="218"/>
      <c r="BE367" s="218"/>
    </row>
    <row r="368" spans="1:57" x14ac:dyDescent="0.2">
      <c r="A368" s="218"/>
      <c r="B368" s="218"/>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8"/>
      <c r="AL368" s="218"/>
      <c r="AM368" s="218"/>
      <c r="AN368" s="218"/>
      <c r="AO368" s="218"/>
      <c r="AP368" s="218"/>
      <c r="AQ368" s="218"/>
      <c r="AR368" s="218"/>
      <c r="AS368" s="218"/>
      <c r="AT368" s="218"/>
      <c r="AU368" s="218"/>
      <c r="AV368" s="218"/>
      <c r="AW368" s="218"/>
      <c r="AX368" s="218"/>
      <c r="AY368" s="218"/>
      <c r="AZ368" s="218"/>
      <c r="BA368" s="218"/>
      <c r="BB368" s="218"/>
      <c r="BC368" s="218"/>
      <c r="BD368" s="218"/>
      <c r="BE368" s="218"/>
    </row>
    <row r="369" spans="1:57" x14ac:dyDescent="0.2">
      <c r="A369" s="218"/>
      <c r="B369" s="218"/>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218"/>
      <c r="AY369" s="218"/>
      <c r="AZ369" s="218"/>
      <c r="BA369" s="218"/>
      <c r="BB369" s="218"/>
      <c r="BC369" s="218"/>
      <c r="BD369" s="218"/>
      <c r="BE369" s="218"/>
    </row>
    <row r="370" spans="1:57" x14ac:dyDescent="0.2">
      <c r="A370" s="218"/>
      <c r="B370" s="218"/>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18"/>
      <c r="AM370" s="218"/>
      <c r="AN370" s="218"/>
      <c r="AO370" s="218"/>
      <c r="AP370" s="218"/>
      <c r="AQ370" s="218"/>
      <c r="AR370" s="218"/>
      <c r="AS370" s="218"/>
      <c r="AT370" s="218"/>
      <c r="AU370" s="218"/>
      <c r="AV370" s="218"/>
      <c r="AW370" s="218"/>
      <c r="AX370" s="218"/>
      <c r="AY370" s="218"/>
      <c r="AZ370" s="218"/>
      <c r="BA370" s="218"/>
      <c r="BB370" s="218"/>
      <c r="BC370" s="218"/>
      <c r="BD370" s="218"/>
      <c r="BE370" s="218"/>
    </row>
    <row r="371" spans="1:57" x14ac:dyDescent="0.2">
      <c r="A371" s="218"/>
      <c r="B371" s="218"/>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8"/>
      <c r="AY371" s="218"/>
      <c r="AZ371" s="218"/>
      <c r="BA371" s="218"/>
      <c r="BB371" s="218"/>
      <c r="BC371" s="218"/>
      <c r="BD371" s="218"/>
      <c r="BE371" s="218"/>
    </row>
    <row r="372" spans="1:57" x14ac:dyDescent="0.2">
      <c r="A372" s="218"/>
      <c r="B372" s="218"/>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c r="BE372" s="218"/>
    </row>
    <row r="373" spans="1:57" x14ac:dyDescent="0.2">
      <c r="A373" s="218"/>
      <c r="B373" s="218"/>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18"/>
      <c r="AM373" s="218"/>
      <c r="AN373" s="218"/>
      <c r="AO373" s="218"/>
      <c r="AP373" s="218"/>
      <c r="AQ373" s="218"/>
      <c r="AR373" s="218"/>
      <c r="AS373" s="218"/>
      <c r="AT373" s="218"/>
      <c r="AU373" s="218"/>
      <c r="AV373" s="218"/>
      <c r="AW373" s="218"/>
      <c r="AX373" s="218"/>
      <c r="AY373" s="218"/>
      <c r="AZ373" s="218"/>
      <c r="BA373" s="218"/>
      <c r="BB373" s="218"/>
      <c r="BC373" s="218"/>
      <c r="BD373" s="218"/>
      <c r="BE373" s="218"/>
    </row>
    <row r="374" spans="1:57" x14ac:dyDescent="0.2">
      <c r="A374" s="218"/>
      <c r="B374" s="218"/>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8"/>
      <c r="AL374" s="218"/>
      <c r="AM374" s="218"/>
      <c r="AN374" s="218"/>
      <c r="AO374" s="218"/>
      <c r="AP374" s="218"/>
      <c r="AQ374" s="218"/>
      <c r="AR374" s="218"/>
      <c r="AS374" s="218"/>
      <c r="AT374" s="218"/>
      <c r="AU374" s="218"/>
      <c r="AV374" s="218"/>
      <c r="AW374" s="218"/>
      <c r="AX374" s="218"/>
      <c r="AY374" s="218"/>
      <c r="AZ374" s="218"/>
      <c r="BA374" s="218"/>
      <c r="BB374" s="218"/>
      <c r="BC374" s="218"/>
      <c r="BD374" s="218"/>
      <c r="BE374" s="218"/>
    </row>
    <row r="375" spans="1:57" x14ac:dyDescent="0.2">
      <c r="A375" s="218"/>
      <c r="B375" s="218"/>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8"/>
      <c r="AL375" s="218"/>
      <c r="AM375" s="218"/>
      <c r="AN375" s="218"/>
      <c r="AO375" s="218"/>
      <c r="AP375" s="218"/>
      <c r="AQ375" s="218"/>
      <c r="AR375" s="218"/>
      <c r="AS375" s="218"/>
      <c r="AT375" s="218"/>
      <c r="AU375" s="218"/>
      <c r="AV375" s="218"/>
      <c r="AW375" s="218"/>
      <c r="AX375" s="218"/>
      <c r="AY375" s="218"/>
      <c r="AZ375" s="218"/>
      <c r="BA375" s="218"/>
      <c r="BB375" s="218"/>
      <c r="BC375" s="218"/>
      <c r="BD375" s="218"/>
      <c r="BE375" s="218"/>
    </row>
    <row r="376" spans="1:57" x14ac:dyDescent="0.2">
      <c r="A376" s="218"/>
      <c r="B376" s="218"/>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8"/>
      <c r="AL376" s="218"/>
      <c r="AM376" s="218"/>
      <c r="AN376" s="218"/>
      <c r="AO376" s="218"/>
      <c r="AP376" s="218"/>
      <c r="AQ376" s="218"/>
      <c r="AR376" s="218"/>
      <c r="AS376" s="218"/>
      <c r="AT376" s="218"/>
      <c r="AU376" s="218"/>
      <c r="AV376" s="218"/>
      <c r="AW376" s="218"/>
      <c r="AX376" s="218"/>
      <c r="AY376" s="218"/>
      <c r="AZ376" s="218"/>
      <c r="BA376" s="218"/>
      <c r="BB376" s="218"/>
      <c r="BC376" s="218"/>
      <c r="BD376" s="218"/>
      <c r="BE376" s="218"/>
    </row>
    <row r="377" spans="1:57" x14ac:dyDescent="0.2">
      <c r="A377" s="218"/>
      <c r="B377" s="218"/>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8"/>
      <c r="AL377" s="218"/>
      <c r="AM377" s="218"/>
      <c r="AN377" s="218"/>
      <c r="AO377" s="218"/>
      <c r="AP377" s="218"/>
      <c r="AQ377" s="218"/>
      <c r="AR377" s="218"/>
      <c r="AS377" s="218"/>
      <c r="AT377" s="218"/>
      <c r="AU377" s="218"/>
      <c r="AV377" s="218"/>
      <c r="AW377" s="218"/>
      <c r="AX377" s="218"/>
      <c r="AY377" s="218"/>
      <c r="AZ377" s="218"/>
      <c r="BA377" s="218"/>
      <c r="BB377" s="218"/>
      <c r="BC377" s="218"/>
      <c r="BD377" s="218"/>
      <c r="BE377" s="218"/>
    </row>
    <row r="378" spans="1:57" x14ac:dyDescent="0.2">
      <c r="A378" s="218"/>
      <c r="B378" s="218"/>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8"/>
      <c r="AL378" s="218"/>
      <c r="AM378" s="218"/>
      <c r="AN378" s="218"/>
      <c r="AO378" s="218"/>
      <c r="AP378" s="218"/>
      <c r="AQ378" s="218"/>
      <c r="AR378" s="218"/>
      <c r="AS378" s="218"/>
      <c r="AT378" s="218"/>
      <c r="AU378" s="218"/>
      <c r="AV378" s="218"/>
      <c r="AW378" s="218"/>
      <c r="AX378" s="218"/>
      <c r="AY378" s="218"/>
      <c r="AZ378" s="218"/>
      <c r="BA378" s="218"/>
      <c r="BB378" s="218"/>
      <c r="BC378" s="218"/>
      <c r="BD378" s="218"/>
      <c r="BE378" s="218"/>
    </row>
    <row r="379" spans="1:57" x14ac:dyDescent="0.2">
      <c r="A379" s="218"/>
      <c r="B379" s="218"/>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8"/>
      <c r="AL379" s="218"/>
      <c r="AM379" s="218"/>
      <c r="AN379" s="218"/>
      <c r="AO379" s="218"/>
      <c r="AP379" s="218"/>
      <c r="AQ379" s="218"/>
      <c r="AR379" s="218"/>
      <c r="AS379" s="218"/>
      <c r="AT379" s="218"/>
      <c r="AU379" s="218"/>
      <c r="AV379" s="218"/>
      <c r="AW379" s="218"/>
      <c r="AX379" s="218"/>
      <c r="AY379" s="218"/>
      <c r="AZ379" s="218"/>
      <c r="BA379" s="218"/>
      <c r="BB379" s="218"/>
      <c r="BC379" s="218"/>
      <c r="BD379" s="218"/>
      <c r="BE379" s="218"/>
    </row>
    <row r="380" spans="1:57" x14ac:dyDescent="0.2">
      <c r="A380" s="218"/>
      <c r="B380" s="218"/>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18"/>
      <c r="AM380" s="218"/>
      <c r="AN380" s="218"/>
      <c r="AO380" s="218"/>
      <c r="AP380" s="218"/>
      <c r="AQ380" s="218"/>
      <c r="AR380" s="218"/>
      <c r="AS380" s="218"/>
      <c r="AT380" s="218"/>
      <c r="AU380" s="218"/>
      <c r="AV380" s="218"/>
      <c r="AW380" s="218"/>
      <c r="AX380" s="218"/>
      <c r="AY380" s="218"/>
      <c r="AZ380" s="218"/>
      <c r="BA380" s="218"/>
      <c r="BB380" s="218"/>
      <c r="BC380" s="218"/>
      <c r="BD380" s="218"/>
      <c r="BE380" s="218"/>
    </row>
    <row r="381" spans="1:57" x14ac:dyDescent="0.2">
      <c r="A381" s="218"/>
      <c r="B381" s="218"/>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8"/>
      <c r="AL381" s="218"/>
      <c r="AM381" s="218"/>
      <c r="AN381" s="218"/>
      <c r="AO381" s="218"/>
      <c r="AP381" s="218"/>
      <c r="AQ381" s="218"/>
      <c r="AR381" s="218"/>
      <c r="AS381" s="218"/>
      <c r="AT381" s="218"/>
      <c r="AU381" s="218"/>
      <c r="AV381" s="218"/>
      <c r="AW381" s="218"/>
      <c r="AX381" s="218"/>
      <c r="AY381" s="218"/>
      <c r="AZ381" s="218"/>
      <c r="BA381" s="218"/>
      <c r="BB381" s="218"/>
      <c r="BC381" s="218"/>
      <c r="BD381" s="218"/>
      <c r="BE381" s="218"/>
    </row>
    <row r="382" spans="1:57" x14ac:dyDescent="0.2">
      <c r="A382" s="218"/>
      <c r="B382" s="218"/>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8"/>
      <c r="AL382" s="218"/>
      <c r="AM382" s="218"/>
      <c r="AN382" s="218"/>
      <c r="AO382" s="218"/>
      <c r="AP382" s="218"/>
      <c r="AQ382" s="218"/>
      <c r="AR382" s="218"/>
      <c r="AS382" s="218"/>
      <c r="AT382" s="218"/>
      <c r="AU382" s="218"/>
      <c r="AV382" s="218"/>
      <c r="AW382" s="218"/>
      <c r="AX382" s="218"/>
      <c r="AY382" s="218"/>
      <c r="AZ382" s="218"/>
      <c r="BA382" s="218"/>
      <c r="BB382" s="218"/>
      <c r="BC382" s="218"/>
      <c r="BD382" s="218"/>
      <c r="BE382" s="218"/>
    </row>
    <row r="383" spans="1:57" x14ac:dyDescent="0.2">
      <c r="A383" s="218"/>
      <c r="B383" s="218"/>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8"/>
      <c r="AT383" s="218"/>
      <c r="AU383" s="218"/>
      <c r="AV383" s="218"/>
      <c r="AW383" s="218"/>
      <c r="AX383" s="218"/>
      <c r="AY383" s="218"/>
      <c r="AZ383" s="218"/>
      <c r="BA383" s="218"/>
      <c r="BB383" s="218"/>
      <c r="BC383" s="218"/>
      <c r="BD383" s="218"/>
      <c r="BE383" s="218"/>
    </row>
    <row r="384" spans="1:57" x14ac:dyDescent="0.2">
      <c r="A384" s="218"/>
      <c r="B384" s="218"/>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8"/>
      <c r="AR384" s="218"/>
      <c r="AS384" s="218"/>
      <c r="AT384" s="218"/>
      <c r="AU384" s="218"/>
      <c r="AV384" s="218"/>
      <c r="AW384" s="218"/>
      <c r="AX384" s="218"/>
      <c r="AY384" s="218"/>
      <c r="AZ384" s="218"/>
      <c r="BA384" s="218"/>
      <c r="BB384" s="218"/>
      <c r="BC384" s="218"/>
      <c r="BD384" s="218"/>
      <c r="BE384" s="218"/>
    </row>
    <row r="385" spans="1:57" x14ac:dyDescent="0.2">
      <c r="A385" s="218"/>
      <c r="B385" s="218"/>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8"/>
      <c r="AL385" s="218"/>
      <c r="AM385" s="218"/>
      <c r="AN385" s="218"/>
      <c r="AO385" s="218"/>
      <c r="AP385" s="218"/>
      <c r="AQ385" s="218"/>
      <c r="AR385" s="218"/>
      <c r="AS385" s="218"/>
      <c r="AT385" s="218"/>
      <c r="AU385" s="218"/>
      <c r="AV385" s="218"/>
      <c r="AW385" s="218"/>
      <c r="AX385" s="218"/>
      <c r="AY385" s="218"/>
      <c r="AZ385" s="218"/>
      <c r="BA385" s="218"/>
      <c r="BB385" s="218"/>
      <c r="BC385" s="218"/>
      <c r="BD385" s="218"/>
      <c r="BE385" s="218"/>
    </row>
    <row r="386" spans="1:57" x14ac:dyDescent="0.2">
      <c r="A386" s="218"/>
      <c r="B386" s="218"/>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8"/>
      <c r="AL386" s="218"/>
      <c r="AM386" s="218"/>
      <c r="AN386" s="218"/>
      <c r="AO386" s="218"/>
      <c r="AP386" s="218"/>
      <c r="AQ386" s="218"/>
      <c r="AR386" s="218"/>
      <c r="AS386" s="218"/>
      <c r="AT386" s="218"/>
      <c r="AU386" s="218"/>
      <c r="AV386" s="218"/>
      <c r="AW386" s="218"/>
      <c r="AX386" s="218"/>
      <c r="AY386" s="218"/>
      <c r="AZ386" s="218"/>
      <c r="BA386" s="218"/>
      <c r="BB386" s="218"/>
      <c r="BC386" s="218"/>
      <c r="BD386" s="218"/>
      <c r="BE386" s="218"/>
    </row>
    <row r="387" spans="1:57" x14ac:dyDescent="0.2">
      <c r="A387" s="218"/>
      <c r="B387" s="218"/>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8"/>
      <c r="AL387" s="218"/>
      <c r="AM387" s="218"/>
      <c r="AN387" s="218"/>
      <c r="AO387" s="218"/>
      <c r="AP387" s="218"/>
      <c r="AQ387" s="218"/>
      <c r="AR387" s="218"/>
      <c r="AS387" s="218"/>
      <c r="AT387" s="218"/>
      <c r="AU387" s="218"/>
      <c r="AV387" s="218"/>
      <c r="AW387" s="218"/>
      <c r="AX387" s="218"/>
      <c r="AY387" s="218"/>
      <c r="AZ387" s="218"/>
      <c r="BA387" s="218"/>
      <c r="BB387" s="218"/>
      <c r="BC387" s="218"/>
      <c r="BD387" s="218"/>
      <c r="BE387" s="218"/>
    </row>
    <row r="388" spans="1:57" x14ac:dyDescent="0.2">
      <c r="A388" s="218"/>
      <c r="B388" s="218"/>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18"/>
      <c r="AM388" s="218"/>
      <c r="AN388" s="218"/>
      <c r="AO388" s="218"/>
      <c r="AP388" s="218"/>
      <c r="AQ388" s="218"/>
      <c r="AR388" s="218"/>
      <c r="AS388" s="218"/>
      <c r="AT388" s="218"/>
      <c r="AU388" s="218"/>
      <c r="AV388" s="218"/>
      <c r="AW388" s="218"/>
      <c r="AX388" s="218"/>
      <c r="AY388" s="218"/>
      <c r="AZ388" s="218"/>
      <c r="BA388" s="218"/>
      <c r="BB388" s="218"/>
      <c r="BC388" s="218"/>
      <c r="BD388" s="218"/>
      <c r="BE388" s="218"/>
    </row>
    <row r="389" spans="1:57" x14ac:dyDescent="0.2">
      <c r="A389" s="218"/>
      <c r="B389" s="218"/>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18"/>
      <c r="AM389" s="218"/>
      <c r="AN389" s="218"/>
      <c r="AO389" s="218"/>
      <c r="AP389" s="218"/>
      <c r="AQ389" s="218"/>
      <c r="AR389" s="218"/>
      <c r="AS389" s="218"/>
      <c r="AT389" s="218"/>
      <c r="AU389" s="218"/>
      <c r="AV389" s="218"/>
      <c r="AW389" s="218"/>
      <c r="AX389" s="218"/>
      <c r="AY389" s="218"/>
      <c r="AZ389" s="218"/>
      <c r="BA389" s="218"/>
      <c r="BB389" s="218"/>
      <c r="BC389" s="218"/>
      <c r="BD389" s="218"/>
      <c r="BE389" s="218"/>
    </row>
    <row r="390" spans="1:57" x14ac:dyDescent="0.2">
      <c r="A390" s="218"/>
      <c r="B390" s="218"/>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18"/>
      <c r="AM390" s="218"/>
      <c r="AN390" s="218"/>
      <c r="AO390" s="218"/>
      <c r="AP390" s="218"/>
      <c r="AQ390" s="218"/>
      <c r="AR390" s="218"/>
      <c r="AS390" s="218"/>
      <c r="AT390" s="218"/>
      <c r="AU390" s="218"/>
      <c r="AV390" s="218"/>
      <c r="AW390" s="218"/>
      <c r="AX390" s="218"/>
      <c r="AY390" s="218"/>
      <c r="AZ390" s="218"/>
      <c r="BA390" s="218"/>
      <c r="BB390" s="218"/>
      <c r="BC390" s="218"/>
      <c r="BD390" s="218"/>
      <c r="BE390" s="218"/>
    </row>
    <row r="391" spans="1:57" x14ac:dyDescent="0.2">
      <c r="A391" s="218"/>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8"/>
      <c r="AR391" s="218"/>
      <c r="AS391" s="218"/>
      <c r="AT391" s="218"/>
      <c r="AU391" s="218"/>
      <c r="AV391" s="218"/>
      <c r="AW391" s="218"/>
      <c r="AX391" s="218"/>
      <c r="AY391" s="218"/>
      <c r="AZ391" s="218"/>
      <c r="BA391" s="218"/>
      <c r="BB391" s="218"/>
      <c r="BC391" s="218"/>
      <c r="BD391" s="218"/>
      <c r="BE391" s="218"/>
    </row>
    <row r="392" spans="1:57" x14ac:dyDescent="0.2">
      <c r="A392" s="218"/>
      <c r="B392" s="218"/>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8"/>
      <c r="AR392" s="218"/>
      <c r="AS392" s="218"/>
      <c r="AT392" s="218"/>
      <c r="AU392" s="218"/>
      <c r="AV392" s="218"/>
      <c r="AW392" s="218"/>
      <c r="AX392" s="218"/>
      <c r="AY392" s="218"/>
      <c r="AZ392" s="218"/>
      <c r="BA392" s="218"/>
      <c r="BB392" s="218"/>
      <c r="BC392" s="218"/>
      <c r="BD392" s="218"/>
      <c r="BE392" s="218"/>
    </row>
    <row r="393" spans="1:57" x14ac:dyDescent="0.2">
      <c r="A393" s="218"/>
      <c r="B393" s="218"/>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8"/>
      <c r="AL393" s="218"/>
      <c r="AM393" s="218"/>
      <c r="AN393" s="218"/>
      <c r="AO393" s="218"/>
      <c r="AP393" s="218"/>
      <c r="AQ393" s="218"/>
      <c r="AR393" s="218"/>
      <c r="AS393" s="218"/>
      <c r="AT393" s="218"/>
      <c r="AU393" s="218"/>
      <c r="AV393" s="218"/>
      <c r="AW393" s="218"/>
      <c r="AX393" s="218"/>
      <c r="AY393" s="218"/>
      <c r="AZ393" s="218"/>
      <c r="BA393" s="218"/>
      <c r="BB393" s="218"/>
      <c r="BC393" s="218"/>
      <c r="BD393" s="218"/>
      <c r="BE393" s="218"/>
    </row>
    <row r="394" spans="1:57" x14ac:dyDescent="0.2">
      <c r="A394" s="218"/>
      <c r="B394" s="218"/>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8"/>
      <c r="AL394" s="218"/>
      <c r="AM394" s="218"/>
      <c r="AN394" s="218"/>
      <c r="AO394" s="218"/>
      <c r="AP394" s="218"/>
      <c r="AQ394" s="218"/>
      <c r="AR394" s="218"/>
      <c r="AS394" s="218"/>
      <c r="AT394" s="218"/>
      <c r="AU394" s="218"/>
      <c r="AV394" s="218"/>
      <c r="AW394" s="218"/>
      <c r="AX394" s="218"/>
      <c r="AY394" s="218"/>
      <c r="AZ394" s="218"/>
      <c r="BA394" s="218"/>
      <c r="BB394" s="218"/>
      <c r="BC394" s="218"/>
      <c r="BD394" s="218"/>
      <c r="BE394" s="218"/>
    </row>
    <row r="395" spans="1:57" x14ac:dyDescent="0.2">
      <c r="A395" s="218"/>
      <c r="B395" s="218"/>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18"/>
      <c r="AM395" s="218"/>
      <c r="AN395" s="218"/>
      <c r="AO395" s="218"/>
      <c r="AP395" s="218"/>
      <c r="AQ395" s="218"/>
      <c r="AR395" s="218"/>
      <c r="AS395" s="218"/>
      <c r="AT395" s="218"/>
      <c r="AU395" s="218"/>
      <c r="AV395" s="218"/>
      <c r="AW395" s="218"/>
      <c r="AX395" s="218"/>
      <c r="AY395" s="218"/>
      <c r="AZ395" s="218"/>
      <c r="BA395" s="218"/>
      <c r="BB395" s="218"/>
      <c r="BC395" s="218"/>
      <c r="BD395" s="218"/>
      <c r="BE395" s="218"/>
    </row>
    <row r="396" spans="1:57" x14ac:dyDescent="0.2">
      <c r="A396" s="218"/>
      <c r="B396" s="218"/>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18"/>
      <c r="AM396" s="218"/>
      <c r="AN396" s="218"/>
      <c r="AO396" s="218"/>
      <c r="AP396" s="218"/>
      <c r="AQ396" s="218"/>
      <c r="AR396" s="218"/>
      <c r="AS396" s="218"/>
      <c r="AT396" s="218"/>
      <c r="AU396" s="218"/>
      <c r="AV396" s="218"/>
      <c r="AW396" s="218"/>
      <c r="AX396" s="218"/>
      <c r="AY396" s="218"/>
      <c r="AZ396" s="218"/>
      <c r="BA396" s="218"/>
      <c r="BB396" s="218"/>
      <c r="BC396" s="218"/>
      <c r="BD396" s="218"/>
      <c r="BE396" s="218"/>
    </row>
    <row r="397" spans="1:57" x14ac:dyDescent="0.2">
      <c r="A397" s="218"/>
      <c r="B397" s="218"/>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8"/>
      <c r="AL397" s="218"/>
      <c r="AM397" s="218"/>
      <c r="AN397" s="218"/>
      <c r="AO397" s="218"/>
      <c r="AP397" s="218"/>
      <c r="AQ397" s="218"/>
      <c r="AR397" s="218"/>
      <c r="AS397" s="218"/>
      <c r="AT397" s="218"/>
      <c r="AU397" s="218"/>
      <c r="AV397" s="218"/>
      <c r="AW397" s="218"/>
      <c r="AX397" s="218"/>
      <c r="AY397" s="218"/>
      <c r="AZ397" s="218"/>
      <c r="BA397" s="218"/>
      <c r="BB397" s="218"/>
      <c r="BC397" s="218"/>
      <c r="BD397" s="218"/>
      <c r="BE397" s="218"/>
    </row>
    <row r="398" spans="1:57" x14ac:dyDescent="0.2">
      <c r="A398" s="218"/>
      <c r="B398" s="218"/>
      <c r="C398" s="218"/>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18"/>
      <c r="AM398" s="218"/>
      <c r="AN398" s="218"/>
      <c r="AO398" s="218"/>
      <c r="AP398" s="218"/>
      <c r="AQ398" s="218"/>
      <c r="AR398" s="218"/>
      <c r="AS398" s="218"/>
      <c r="AT398" s="218"/>
      <c r="AU398" s="218"/>
      <c r="AV398" s="218"/>
      <c r="AW398" s="218"/>
      <c r="AX398" s="218"/>
      <c r="AY398" s="218"/>
      <c r="AZ398" s="218"/>
      <c r="BA398" s="218"/>
      <c r="BB398" s="218"/>
      <c r="BC398" s="218"/>
      <c r="BD398" s="218"/>
      <c r="BE398" s="218"/>
    </row>
    <row r="399" spans="1:57" x14ac:dyDescent="0.2">
      <c r="A399" s="218"/>
      <c r="B399" s="218"/>
      <c r="C399" s="218"/>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18"/>
      <c r="AM399" s="218"/>
      <c r="AN399" s="218"/>
      <c r="AO399" s="218"/>
      <c r="AP399" s="218"/>
      <c r="AQ399" s="218"/>
      <c r="AR399" s="218"/>
      <c r="AS399" s="218"/>
      <c r="AT399" s="218"/>
      <c r="AU399" s="218"/>
      <c r="AV399" s="218"/>
      <c r="AW399" s="218"/>
      <c r="AX399" s="218"/>
      <c r="AY399" s="218"/>
      <c r="AZ399" s="218"/>
      <c r="BA399" s="218"/>
      <c r="BB399" s="218"/>
      <c r="BC399" s="218"/>
      <c r="BD399" s="218"/>
      <c r="BE399" s="218"/>
    </row>
    <row r="400" spans="1:57" x14ac:dyDescent="0.2">
      <c r="A400" s="218"/>
      <c r="B400" s="218"/>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18"/>
      <c r="AM400" s="218"/>
      <c r="AN400" s="218"/>
      <c r="AO400" s="218"/>
      <c r="AP400" s="218"/>
      <c r="AQ400" s="218"/>
      <c r="AR400" s="218"/>
      <c r="AS400" s="218"/>
      <c r="AT400" s="218"/>
      <c r="AU400" s="218"/>
      <c r="AV400" s="218"/>
      <c r="AW400" s="218"/>
      <c r="AX400" s="218"/>
      <c r="AY400" s="218"/>
      <c r="AZ400" s="218"/>
      <c r="BA400" s="218"/>
      <c r="BB400" s="218"/>
      <c r="BC400" s="218"/>
      <c r="BD400" s="218"/>
      <c r="BE400" s="218"/>
    </row>
    <row r="401" spans="1:57" x14ac:dyDescent="0.2">
      <c r="A401" s="218"/>
      <c r="B401" s="218"/>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8"/>
      <c r="AL401" s="218"/>
      <c r="AM401" s="218"/>
      <c r="AN401" s="218"/>
      <c r="AO401" s="218"/>
      <c r="AP401" s="218"/>
      <c r="AQ401" s="218"/>
      <c r="AR401" s="218"/>
      <c r="AS401" s="218"/>
      <c r="AT401" s="218"/>
      <c r="AU401" s="218"/>
      <c r="AV401" s="218"/>
      <c r="AW401" s="218"/>
      <c r="AX401" s="218"/>
      <c r="AY401" s="218"/>
      <c r="AZ401" s="218"/>
      <c r="BA401" s="218"/>
      <c r="BB401" s="218"/>
      <c r="BC401" s="218"/>
      <c r="BD401" s="218"/>
      <c r="BE401" s="218"/>
    </row>
    <row r="402" spans="1:57" x14ac:dyDescent="0.2">
      <c r="A402" s="218"/>
      <c r="B402" s="218"/>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8"/>
      <c r="AL402" s="218"/>
      <c r="AM402" s="218"/>
      <c r="AN402" s="218"/>
      <c r="AO402" s="218"/>
      <c r="AP402" s="218"/>
      <c r="AQ402" s="218"/>
      <c r="AR402" s="218"/>
      <c r="AS402" s="218"/>
      <c r="AT402" s="218"/>
      <c r="AU402" s="218"/>
      <c r="AV402" s="218"/>
      <c r="AW402" s="218"/>
      <c r="AX402" s="218"/>
      <c r="AY402" s="218"/>
      <c r="AZ402" s="218"/>
      <c r="BA402" s="218"/>
      <c r="BB402" s="218"/>
      <c r="BC402" s="218"/>
      <c r="BD402" s="218"/>
      <c r="BE402" s="218"/>
    </row>
    <row r="403" spans="1:57" x14ac:dyDescent="0.2">
      <c r="A403" s="218"/>
      <c r="B403" s="218"/>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8"/>
      <c r="AL403" s="218"/>
      <c r="AM403" s="218"/>
      <c r="AN403" s="218"/>
      <c r="AO403" s="218"/>
      <c r="AP403" s="218"/>
      <c r="AQ403" s="218"/>
      <c r="AR403" s="218"/>
      <c r="AS403" s="218"/>
      <c r="AT403" s="218"/>
      <c r="AU403" s="218"/>
      <c r="AV403" s="218"/>
      <c r="AW403" s="218"/>
      <c r="AX403" s="218"/>
      <c r="AY403" s="218"/>
      <c r="AZ403" s="218"/>
      <c r="BA403" s="218"/>
      <c r="BB403" s="218"/>
      <c r="BC403" s="218"/>
      <c r="BD403" s="218"/>
      <c r="BE403" s="218"/>
    </row>
    <row r="404" spans="1:57" x14ac:dyDescent="0.2">
      <c r="A404" s="218"/>
      <c r="B404" s="218"/>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18"/>
      <c r="AM404" s="218"/>
      <c r="AN404" s="218"/>
      <c r="AO404" s="218"/>
      <c r="AP404" s="218"/>
      <c r="AQ404" s="218"/>
      <c r="AR404" s="218"/>
      <c r="AS404" s="218"/>
      <c r="AT404" s="218"/>
      <c r="AU404" s="218"/>
      <c r="AV404" s="218"/>
      <c r="AW404" s="218"/>
      <c r="AX404" s="218"/>
      <c r="AY404" s="218"/>
      <c r="AZ404" s="218"/>
      <c r="BA404" s="218"/>
      <c r="BB404" s="218"/>
      <c r="BC404" s="218"/>
      <c r="BD404" s="218"/>
      <c r="BE404" s="218"/>
    </row>
    <row r="405" spans="1:57" x14ac:dyDescent="0.2">
      <c r="A405" s="218"/>
      <c r="B405" s="218"/>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8"/>
      <c r="AY405" s="218"/>
      <c r="AZ405" s="218"/>
      <c r="BA405" s="218"/>
      <c r="BB405" s="218"/>
      <c r="BC405" s="218"/>
      <c r="BD405" s="218"/>
      <c r="BE405" s="218"/>
    </row>
    <row r="406" spans="1:57" x14ac:dyDescent="0.2">
      <c r="A406" s="218"/>
      <c r="B406" s="218"/>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8"/>
      <c r="AY406" s="218"/>
      <c r="AZ406" s="218"/>
      <c r="BA406" s="218"/>
      <c r="BB406" s="218"/>
      <c r="BC406" s="218"/>
      <c r="BD406" s="218"/>
      <c r="BE406" s="218"/>
    </row>
    <row r="407" spans="1:57" x14ac:dyDescent="0.2">
      <c r="A407" s="218"/>
      <c r="B407" s="218"/>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8"/>
      <c r="AL407" s="218"/>
      <c r="AM407" s="218"/>
      <c r="AN407" s="218"/>
      <c r="AO407" s="218"/>
      <c r="AP407" s="218"/>
      <c r="AQ407" s="218"/>
      <c r="AR407" s="218"/>
      <c r="AS407" s="218"/>
      <c r="AT407" s="218"/>
      <c r="AU407" s="218"/>
      <c r="AV407" s="218"/>
      <c r="AW407" s="218"/>
      <c r="AX407" s="218"/>
      <c r="AY407" s="218"/>
      <c r="AZ407" s="218"/>
      <c r="BA407" s="218"/>
      <c r="BB407" s="218"/>
      <c r="BC407" s="218"/>
      <c r="BD407" s="218"/>
      <c r="BE407" s="218"/>
    </row>
    <row r="408" spans="1:57" x14ac:dyDescent="0.2">
      <c r="A408" s="218"/>
      <c r="B408" s="218"/>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c r="BE408" s="218"/>
    </row>
    <row r="409" spans="1:57" x14ac:dyDescent="0.2">
      <c r="A409" s="218"/>
      <c r="B409" s="218"/>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8"/>
      <c r="AL409" s="218"/>
      <c r="AM409" s="218"/>
      <c r="AN409" s="218"/>
      <c r="AO409" s="218"/>
      <c r="AP409" s="218"/>
      <c r="AQ409" s="218"/>
      <c r="AR409" s="218"/>
      <c r="AS409" s="218"/>
      <c r="AT409" s="218"/>
      <c r="AU409" s="218"/>
      <c r="AV409" s="218"/>
      <c r="AW409" s="218"/>
      <c r="AX409" s="218"/>
      <c r="AY409" s="218"/>
      <c r="AZ409" s="218"/>
      <c r="BA409" s="218"/>
      <c r="BB409" s="218"/>
      <c r="BC409" s="218"/>
      <c r="BD409" s="218"/>
      <c r="BE409" s="218"/>
    </row>
    <row r="410" spans="1:57" x14ac:dyDescent="0.2">
      <c r="A410" s="218"/>
      <c r="B410" s="218"/>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18"/>
      <c r="AM410" s="218"/>
      <c r="AN410" s="218"/>
      <c r="AO410" s="218"/>
      <c r="AP410" s="218"/>
      <c r="AQ410" s="218"/>
      <c r="AR410" s="218"/>
      <c r="AS410" s="218"/>
      <c r="AT410" s="218"/>
      <c r="AU410" s="218"/>
      <c r="AV410" s="218"/>
      <c r="AW410" s="218"/>
      <c r="AX410" s="218"/>
      <c r="AY410" s="218"/>
      <c r="AZ410" s="218"/>
      <c r="BA410" s="218"/>
      <c r="BB410" s="218"/>
      <c r="BC410" s="218"/>
      <c r="BD410" s="218"/>
      <c r="BE410" s="218"/>
    </row>
    <row r="411" spans="1:57" x14ac:dyDescent="0.2">
      <c r="A411" s="218"/>
      <c r="B411" s="218"/>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218"/>
      <c r="AI411" s="218"/>
      <c r="AJ411" s="218"/>
      <c r="AK411" s="218"/>
      <c r="AL411" s="218"/>
      <c r="AM411" s="218"/>
      <c r="AN411" s="218"/>
      <c r="AO411" s="218"/>
      <c r="AP411" s="218"/>
      <c r="AQ411" s="218"/>
      <c r="AR411" s="218"/>
      <c r="AS411" s="218"/>
      <c r="AT411" s="218"/>
      <c r="AU411" s="218"/>
      <c r="AV411" s="218"/>
      <c r="AW411" s="218"/>
      <c r="AX411" s="218"/>
      <c r="AY411" s="218"/>
      <c r="AZ411" s="218"/>
      <c r="BA411" s="218"/>
      <c r="BB411" s="218"/>
      <c r="BC411" s="218"/>
      <c r="BD411" s="218"/>
      <c r="BE411" s="218"/>
    </row>
    <row r="412" spans="1:57" x14ac:dyDescent="0.2">
      <c r="A412" s="218"/>
      <c r="B412" s="218"/>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8"/>
      <c r="AL412" s="218"/>
      <c r="AM412" s="218"/>
      <c r="AN412" s="218"/>
      <c r="AO412" s="218"/>
      <c r="AP412" s="218"/>
      <c r="AQ412" s="218"/>
      <c r="AR412" s="218"/>
      <c r="AS412" s="218"/>
      <c r="AT412" s="218"/>
      <c r="AU412" s="218"/>
      <c r="AV412" s="218"/>
      <c r="AW412" s="218"/>
      <c r="AX412" s="218"/>
      <c r="AY412" s="218"/>
      <c r="AZ412" s="218"/>
      <c r="BA412" s="218"/>
      <c r="BB412" s="218"/>
      <c r="BC412" s="218"/>
      <c r="BD412" s="218"/>
      <c r="BE412" s="218"/>
    </row>
    <row r="413" spans="1:57" x14ac:dyDescent="0.2">
      <c r="A413" s="218"/>
      <c r="B413" s="218"/>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8"/>
      <c r="AL413" s="218"/>
      <c r="AM413" s="218"/>
      <c r="AN413" s="218"/>
      <c r="AO413" s="218"/>
      <c r="AP413" s="218"/>
      <c r="AQ413" s="218"/>
      <c r="AR413" s="218"/>
      <c r="AS413" s="218"/>
      <c r="AT413" s="218"/>
      <c r="AU413" s="218"/>
      <c r="AV413" s="218"/>
      <c r="AW413" s="218"/>
      <c r="AX413" s="218"/>
      <c r="AY413" s="218"/>
      <c r="AZ413" s="218"/>
      <c r="BA413" s="218"/>
      <c r="BB413" s="218"/>
      <c r="BC413" s="218"/>
      <c r="BD413" s="218"/>
      <c r="BE413" s="218"/>
    </row>
    <row r="414" spans="1:57" x14ac:dyDescent="0.2">
      <c r="A414" s="218"/>
      <c r="B414" s="218"/>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18"/>
      <c r="AM414" s="218"/>
      <c r="AN414" s="218"/>
      <c r="AO414" s="218"/>
      <c r="AP414" s="218"/>
      <c r="AQ414" s="218"/>
      <c r="AR414" s="218"/>
      <c r="AS414" s="218"/>
      <c r="AT414" s="218"/>
      <c r="AU414" s="218"/>
      <c r="AV414" s="218"/>
      <c r="AW414" s="218"/>
      <c r="AX414" s="218"/>
      <c r="AY414" s="218"/>
      <c r="AZ414" s="218"/>
      <c r="BA414" s="218"/>
      <c r="BB414" s="218"/>
      <c r="BC414" s="218"/>
      <c r="BD414" s="218"/>
      <c r="BE414" s="218"/>
    </row>
    <row r="415" spans="1:57" x14ac:dyDescent="0.2">
      <c r="A415" s="218"/>
      <c r="B415" s="218"/>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8"/>
      <c r="AL415" s="218"/>
      <c r="AM415" s="218"/>
      <c r="AN415" s="218"/>
      <c r="AO415" s="218"/>
      <c r="AP415" s="218"/>
      <c r="AQ415" s="218"/>
      <c r="AR415" s="218"/>
      <c r="AS415" s="218"/>
      <c r="AT415" s="218"/>
      <c r="AU415" s="218"/>
      <c r="AV415" s="218"/>
      <c r="AW415" s="218"/>
      <c r="AX415" s="218"/>
      <c r="AY415" s="218"/>
      <c r="AZ415" s="218"/>
      <c r="BA415" s="218"/>
      <c r="BB415" s="218"/>
      <c r="BC415" s="218"/>
      <c r="BD415" s="218"/>
      <c r="BE415" s="218"/>
    </row>
    <row r="416" spans="1:57" x14ac:dyDescent="0.2">
      <c r="A416" s="218"/>
      <c r="B416" s="218"/>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8"/>
      <c r="AL416" s="218"/>
      <c r="AM416" s="218"/>
      <c r="AN416" s="218"/>
      <c r="AO416" s="218"/>
      <c r="AP416" s="218"/>
      <c r="AQ416" s="218"/>
      <c r="AR416" s="218"/>
      <c r="AS416" s="218"/>
      <c r="AT416" s="218"/>
      <c r="AU416" s="218"/>
      <c r="AV416" s="218"/>
      <c r="AW416" s="218"/>
      <c r="AX416" s="218"/>
      <c r="AY416" s="218"/>
      <c r="AZ416" s="218"/>
      <c r="BA416" s="218"/>
      <c r="BB416" s="218"/>
      <c r="BC416" s="218"/>
      <c r="BD416" s="218"/>
      <c r="BE416" s="218"/>
    </row>
    <row r="417" spans="1:57" x14ac:dyDescent="0.2">
      <c r="A417" s="218"/>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8"/>
      <c r="AL417" s="218"/>
      <c r="AM417" s="218"/>
      <c r="AN417" s="218"/>
      <c r="AO417" s="218"/>
      <c r="AP417" s="218"/>
      <c r="AQ417" s="218"/>
      <c r="AR417" s="218"/>
      <c r="AS417" s="218"/>
      <c r="AT417" s="218"/>
      <c r="AU417" s="218"/>
      <c r="AV417" s="218"/>
      <c r="AW417" s="218"/>
      <c r="AX417" s="218"/>
      <c r="AY417" s="218"/>
      <c r="AZ417" s="218"/>
      <c r="BA417" s="218"/>
      <c r="BB417" s="218"/>
      <c r="BC417" s="218"/>
      <c r="BD417" s="218"/>
      <c r="BE417" s="218"/>
    </row>
    <row r="418" spans="1:57" x14ac:dyDescent="0.2">
      <c r="A418" s="218"/>
      <c r="B418" s="218"/>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8"/>
      <c r="AL418" s="218"/>
      <c r="AM418" s="218"/>
      <c r="AN418" s="218"/>
      <c r="AO418" s="218"/>
      <c r="AP418" s="218"/>
      <c r="AQ418" s="218"/>
      <c r="AR418" s="218"/>
      <c r="AS418" s="218"/>
      <c r="AT418" s="218"/>
      <c r="AU418" s="218"/>
      <c r="AV418" s="218"/>
      <c r="AW418" s="218"/>
      <c r="AX418" s="218"/>
      <c r="AY418" s="218"/>
      <c r="AZ418" s="218"/>
      <c r="BA418" s="218"/>
      <c r="BB418" s="218"/>
      <c r="BC418" s="218"/>
      <c r="BD418" s="218"/>
      <c r="BE418" s="218"/>
    </row>
    <row r="419" spans="1:57" x14ac:dyDescent="0.2">
      <c r="A419" s="218"/>
      <c r="B419" s="218"/>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8"/>
      <c r="AL419" s="218"/>
      <c r="AM419" s="218"/>
      <c r="AN419" s="218"/>
      <c r="AO419" s="218"/>
      <c r="AP419" s="218"/>
      <c r="AQ419" s="218"/>
      <c r="AR419" s="218"/>
      <c r="AS419" s="218"/>
      <c r="AT419" s="218"/>
      <c r="AU419" s="218"/>
      <c r="AV419" s="218"/>
      <c r="AW419" s="218"/>
      <c r="AX419" s="218"/>
      <c r="AY419" s="218"/>
      <c r="AZ419" s="218"/>
      <c r="BA419" s="218"/>
      <c r="BB419" s="218"/>
      <c r="BC419" s="218"/>
      <c r="BD419" s="218"/>
      <c r="BE419" s="218"/>
    </row>
    <row r="420" spans="1:57" x14ac:dyDescent="0.2">
      <c r="A420" s="218"/>
      <c r="B420" s="218"/>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8"/>
      <c r="AL420" s="218"/>
      <c r="AM420" s="218"/>
      <c r="AN420" s="218"/>
      <c r="AO420" s="218"/>
      <c r="AP420" s="218"/>
      <c r="AQ420" s="218"/>
      <c r="AR420" s="218"/>
      <c r="AS420" s="218"/>
      <c r="AT420" s="218"/>
      <c r="AU420" s="218"/>
      <c r="AV420" s="218"/>
      <c r="AW420" s="218"/>
      <c r="AX420" s="218"/>
      <c r="AY420" s="218"/>
      <c r="AZ420" s="218"/>
      <c r="BA420" s="218"/>
      <c r="BB420" s="218"/>
      <c r="BC420" s="218"/>
      <c r="BD420" s="218"/>
      <c r="BE420" s="218"/>
    </row>
    <row r="421" spans="1:57" x14ac:dyDescent="0.2">
      <c r="A421" s="218"/>
      <c r="B421" s="218"/>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218"/>
      <c r="AK421" s="218"/>
      <c r="AL421" s="218"/>
      <c r="AM421" s="218"/>
      <c r="AN421" s="218"/>
      <c r="AO421" s="218"/>
      <c r="AP421" s="218"/>
      <c r="AQ421" s="218"/>
      <c r="AR421" s="218"/>
      <c r="AS421" s="218"/>
      <c r="AT421" s="218"/>
      <c r="AU421" s="218"/>
      <c r="AV421" s="218"/>
      <c r="AW421" s="218"/>
      <c r="AX421" s="218"/>
      <c r="AY421" s="218"/>
      <c r="AZ421" s="218"/>
      <c r="BA421" s="218"/>
      <c r="BB421" s="218"/>
      <c r="BC421" s="218"/>
      <c r="BD421" s="218"/>
      <c r="BE421" s="218"/>
    </row>
    <row r="422" spans="1:57" x14ac:dyDescent="0.2">
      <c r="A422" s="218"/>
      <c r="B422" s="218"/>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218"/>
      <c r="AH422" s="218"/>
      <c r="AI422" s="218"/>
      <c r="AJ422" s="218"/>
      <c r="AK422" s="218"/>
      <c r="AL422" s="218"/>
      <c r="AM422" s="218"/>
      <c r="AN422" s="218"/>
      <c r="AO422" s="218"/>
      <c r="AP422" s="218"/>
      <c r="AQ422" s="218"/>
      <c r="AR422" s="218"/>
      <c r="AS422" s="218"/>
      <c r="AT422" s="218"/>
      <c r="AU422" s="218"/>
      <c r="AV422" s="218"/>
      <c r="AW422" s="218"/>
      <c r="AX422" s="218"/>
      <c r="AY422" s="218"/>
      <c r="AZ422" s="218"/>
      <c r="BA422" s="218"/>
      <c r="BB422" s="218"/>
      <c r="BC422" s="218"/>
      <c r="BD422" s="218"/>
      <c r="BE422" s="218"/>
    </row>
    <row r="423" spans="1:57" x14ac:dyDescent="0.2">
      <c r="A423" s="218"/>
      <c r="B423" s="218"/>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8"/>
      <c r="AL423" s="218"/>
      <c r="AM423" s="218"/>
      <c r="AN423" s="218"/>
      <c r="AO423" s="218"/>
      <c r="AP423" s="218"/>
      <c r="AQ423" s="218"/>
      <c r="AR423" s="218"/>
      <c r="AS423" s="218"/>
      <c r="AT423" s="218"/>
      <c r="AU423" s="218"/>
      <c r="AV423" s="218"/>
      <c r="AW423" s="218"/>
      <c r="AX423" s="218"/>
      <c r="AY423" s="218"/>
      <c r="AZ423" s="218"/>
      <c r="BA423" s="218"/>
      <c r="BB423" s="218"/>
      <c r="BC423" s="218"/>
      <c r="BD423" s="218"/>
      <c r="BE423" s="218"/>
    </row>
    <row r="424" spans="1:57" x14ac:dyDescent="0.2">
      <c r="A424" s="218"/>
      <c r="B424" s="218"/>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8"/>
      <c r="AL424" s="218"/>
      <c r="AM424" s="218"/>
      <c r="AN424" s="218"/>
      <c r="AO424" s="218"/>
      <c r="AP424" s="218"/>
      <c r="AQ424" s="218"/>
      <c r="AR424" s="218"/>
      <c r="AS424" s="218"/>
      <c r="AT424" s="218"/>
      <c r="AU424" s="218"/>
      <c r="AV424" s="218"/>
      <c r="AW424" s="218"/>
      <c r="AX424" s="218"/>
      <c r="AY424" s="218"/>
      <c r="AZ424" s="218"/>
      <c r="BA424" s="218"/>
      <c r="BB424" s="218"/>
      <c r="BC424" s="218"/>
      <c r="BD424" s="218"/>
      <c r="BE424" s="218"/>
    </row>
    <row r="425" spans="1:57" x14ac:dyDescent="0.2">
      <c r="A425" s="218"/>
      <c r="B425" s="218"/>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8"/>
      <c r="AL425" s="218"/>
      <c r="AM425" s="218"/>
      <c r="AN425" s="218"/>
      <c r="AO425" s="218"/>
      <c r="AP425" s="218"/>
      <c r="AQ425" s="218"/>
      <c r="AR425" s="218"/>
      <c r="AS425" s="218"/>
      <c r="AT425" s="218"/>
      <c r="AU425" s="218"/>
      <c r="AV425" s="218"/>
      <c r="AW425" s="218"/>
      <c r="AX425" s="218"/>
      <c r="AY425" s="218"/>
      <c r="AZ425" s="218"/>
      <c r="BA425" s="218"/>
      <c r="BB425" s="218"/>
      <c r="BC425" s="218"/>
      <c r="BD425" s="218"/>
      <c r="BE425" s="218"/>
    </row>
    <row r="426" spans="1:57" x14ac:dyDescent="0.2">
      <c r="A426" s="218"/>
      <c r="B426" s="218"/>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8"/>
      <c r="AL426" s="218"/>
      <c r="AM426" s="218"/>
      <c r="AN426" s="218"/>
      <c r="AO426" s="218"/>
      <c r="AP426" s="218"/>
      <c r="AQ426" s="218"/>
      <c r="AR426" s="218"/>
      <c r="AS426" s="218"/>
      <c r="AT426" s="218"/>
      <c r="AU426" s="218"/>
      <c r="AV426" s="218"/>
      <c r="AW426" s="218"/>
      <c r="AX426" s="218"/>
      <c r="AY426" s="218"/>
      <c r="AZ426" s="218"/>
      <c r="BA426" s="218"/>
      <c r="BB426" s="218"/>
      <c r="BC426" s="218"/>
      <c r="BD426" s="218"/>
      <c r="BE426" s="218"/>
    </row>
    <row r="427" spans="1:57" x14ac:dyDescent="0.2">
      <c r="A427" s="218"/>
      <c r="B427" s="218"/>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8"/>
      <c r="AL427" s="218"/>
      <c r="AM427" s="218"/>
      <c r="AN427" s="218"/>
      <c r="AO427" s="218"/>
      <c r="AP427" s="218"/>
      <c r="AQ427" s="218"/>
      <c r="AR427" s="218"/>
      <c r="AS427" s="218"/>
      <c r="AT427" s="218"/>
      <c r="AU427" s="218"/>
      <c r="AV427" s="218"/>
      <c r="AW427" s="218"/>
      <c r="AX427" s="218"/>
      <c r="AY427" s="218"/>
      <c r="AZ427" s="218"/>
      <c r="BA427" s="218"/>
      <c r="BB427" s="218"/>
      <c r="BC427" s="218"/>
      <c r="BD427" s="218"/>
      <c r="BE427" s="218"/>
    </row>
    <row r="428" spans="1:57" x14ac:dyDescent="0.2">
      <c r="A428" s="218"/>
      <c r="B428" s="218"/>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8"/>
      <c r="AL428" s="218"/>
      <c r="AM428" s="218"/>
      <c r="AN428" s="218"/>
      <c r="AO428" s="218"/>
      <c r="AP428" s="218"/>
      <c r="AQ428" s="218"/>
      <c r="AR428" s="218"/>
      <c r="AS428" s="218"/>
      <c r="AT428" s="218"/>
      <c r="AU428" s="218"/>
      <c r="AV428" s="218"/>
      <c r="AW428" s="218"/>
      <c r="AX428" s="218"/>
      <c r="AY428" s="218"/>
      <c r="AZ428" s="218"/>
      <c r="BA428" s="218"/>
      <c r="BB428" s="218"/>
      <c r="BC428" s="218"/>
      <c r="BD428" s="218"/>
      <c r="BE428" s="218"/>
    </row>
    <row r="429" spans="1:57" x14ac:dyDescent="0.2">
      <c r="A429" s="218"/>
      <c r="B429" s="218"/>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8"/>
      <c r="AL429" s="218"/>
      <c r="AM429" s="218"/>
      <c r="AN429" s="218"/>
      <c r="AO429" s="218"/>
      <c r="AP429" s="218"/>
      <c r="AQ429" s="218"/>
      <c r="AR429" s="218"/>
      <c r="AS429" s="218"/>
      <c r="AT429" s="218"/>
      <c r="AU429" s="218"/>
      <c r="AV429" s="218"/>
      <c r="AW429" s="218"/>
      <c r="AX429" s="218"/>
      <c r="AY429" s="218"/>
      <c r="AZ429" s="218"/>
      <c r="BA429" s="218"/>
      <c r="BB429" s="218"/>
      <c r="BC429" s="218"/>
      <c r="BD429" s="218"/>
      <c r="BE429" s="218"/>
    </row>
    <row r="430" spans="1:57" x14ac:dyDescent="0.2">
      <c r="A430" s="218"/>
      <c r="B430" s="218"/>
      <c r="C430" s="218"/>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8"/>
      <c r="AY430" s="218"/>
      <c r="AZ430" s="218"/>
      <c r="BA430" s="218"/>
      <c r="BB430" s="218"/>
      <c r="BC430" s="218"/>
      <c r="BD430" s="218"/>
      <c r="BE430" s="218"/>
    </row>
    <row r="431" spans="1:57" x14ac:dyDescent="0.2">
      <c r="A431" s="218"/>
      <c r="B431" s="218"/>
      <c r="C431" s="218"/>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c r="AC431" s="218"/>
      <c r="AD431" s="218"/>
      <c r="AE431" s="218"/>
      <c r="AF431" s="218"/>
      <c r="AG431" s="218"/>
      <c r="AH431" s="218"/>
      <c r="AI431" s="218"/>
      <c r="AJ431" s="218"/>
      <c r="AK431" s="218"/>
      <c r="AL431" s="218"/>
      <c r="AM431" s="218"/>
      <c r="AN431" s="218"/>
      <c r="AO431" s="218"/>
      <c r="AP431" s="218"/>
      <c r="AQ431" s="218"/>
      <c r="AR431" s="218"/>
      <c r="AS431" s="218"/>
      <c r="AT431" s="218"/>
      <c r="AU431" s="218"/>
      <c r="AV431" s="218"/>
      <c r="AW431" s="218"/>
      <c r="AX431" s="218"/>
      <c r="AY431" s="218"/>
      <c r="AZ431" s="218"/>
      <c r="BA431" s="218"/>
      <c r="BB431" s="218"/>
      <c r="BC431" s="218"/>
      <c r="BD431" s="218"/>
      <c r="BE431" s="218"/>
    </row>
    <row r="432" spans="1:57" x14ac:dyDescent="0.2">
      <c r="A432" s="218"/>
      <c r="B432" s="218"/>
      <c r="C432" s="218"/>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8"/>
      <c r="AI432" s="218"/>
      <c r="AJ432" s="218"/>
      <c r="AK432" s="218"/>
      <c r="AL432" s="218"/>
      <c r="AM432" s="218"/>
      <c r="AN432" s="218"/>
      <c r="AO432" s="218"/>
      <c r="AP432" s="218"/>
      <c r="AQ432" s="218"/>
      <c r="AR432" s="218"/>
      <c r="AS432" s="218"/>
      <c r="AT432" s="218"/>
      <c r="AU432" s="218"/>
      <c r="AV432" s="218"/>
      <c r="AW432" s="218"/>
      <c r="AX432" s="218"/>
      <c r="AY432" s="218"/>
      <c r="AZ432" s="218"/>
      <c r="BA432" s="218"/>
      <c r="BB432" s="218"/>
      <c r="BC432" s="218"/>
      <c r="BD432" s="218"/>
      <c r="BE432" s="218"/>
    </row>
    <row r="433" spans="1:57" x14ac:dyDescent="0.2">
      <c r="A433" s="218"/>
      <c r="B433" s="218"/>
      <c r="C433" s="218"/>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218"/>
      <c r="AL433" s="218"/>
      <c r="AM433" s="218"/>
      <c r="AN433" s="218"/>
      <c r="AO433" s="218"/>
      <c r="AP433" s="218"/>
      <c r="AQ433" s="218"/>
      <c r="AR433" s="218"/>
      <c r="AS433" s="218"/>
      <c r="AT433" s="218"/>
      <c r="AU433" s="218"/>
      <c r="AV433" s="218"/>
      <c r="AW433" s="218"/>
      <c r="AX433" s="218"/>
      <c r="AY433" s="218"/>
      <c r="AZ433" s="218"/>
      <c r="BA433" s="218"/>
      <c r="BB433" s="218"/>
      <c r="BC433" s="218"/>
      <c r="BD433" s="218"/>
      <c r="BE433" s="218"/>
    </row>
  </sheetData>
  <sheetProtection algorithmName="SHA-512" hashValue="qhlCXn1PFZRMYcEpAJSzog4RUkrp7CiLYClo0Or1Qj1v77i/2DlVnfNnbPVsm+JUL5RBTUKiXMG/2W+thXmMCg==" saltValue="nDvUSQFJLOlcqoD3vSEE1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H125"/>
  <sheetViews>
    <sheetView showGridLines="0" zoomScale="90" zoomScaleNormal="90" zoomScalePageLayoutView="90" workbookViewId="0">
      <pane ySplit="7" topLeftCell="A74" activePane="bottomLeft" state="frozen"/>
      <selection activeCell="B1" sqref="B1"/>
      <selection pane="bottomLeft" activeCell="J73" sqref="J73"/>
    </sheetView>
  </sheetViews>
  <sheetFormatPr defaultColWidth="13.5" defaultRowHeight="15.75" x14ac:dyDescent="0.25"/>
  <cols>
    <col min="1" max="1" width="10.375" customWidth="1"/>
    <col min="2" max="2" width="17" customWidth="1"/>
    <col min="3" max="3" width="9" customWidth="1"/>
    <col min="4" max="4" width="7.5" customWidth="1"/>
    <col min="5" max="5" width="55.125" customWidth="1"/>
    <col min="6" max="6" width="15" customWidth="1"/>
    <col min="7" max="8" width="7" customWidth="1"/>
    <col min="9" max="10" width="7.5" customWidth="1"/>
    <col min="11" max="12" width="9" customWidth="1"/>
    <col min="13" max="13" width="7.5" customWidth="1"/>
    <col min="14" max="14" width="8.5" customWidth="1"/>
    <col min="15" max="15" width="9.375" customWidth="1"/>
  </cols>
  <sheetData>
    <row r="2" spans="2:8" ht="16.5" thickBot="1" x14ac:dyDescent="0.3">
      <c r="B2" s="251"/>
      <c r="C2" s="251"/>
      <c r="D2" s="251"/>
      <c r="E2" s="251"/>
      <c r="F2" s="251"/>
    </row>
    <row r="3" spans="2:8" ht="18.95" customHeight="1" x14ac:dyDescent="0.25">
      <c r="B3" s="411" t="s">
        <v>285</v>
      </c>
      <c r="C3" s="412"/>
      <c r="D3" s="412"/>
      <c r="E3" s="412"/>
      <c r="F3" s="413"/>
    </row>
    <row r="4" spans="2:8" ht="4.5" customHeight="1" thickBot="1" x14ac:dyDescent="0.3">
      <c r="B4" s="297"/>
      <c r="C4" s="298"/>
      <c r="D4" s="298"/>
      <c r="E4" s="298"/>
      <c r="F4" s="299"/>
    </row>
    <row r="5" spans="2:8" x14ac:dyDescent="0.25">
      <c r="B5" s="414" t="s">
        <v>0</v>
      </c>
      <c r="C5" s="415"/>
      <c r="D5" s="415"/>
      <c r="E5" s="416"/>
      <c r="F5" s="420" t="s">
        <v>6</v>
      </c>
      <c r="G5" s="1"/>
    </row>
    <row r="6" spans="2:8" ht="9" customHeight="1" thickBot="1" x14ac:dyDescent="0.3">
      <c r="B6" s="417"/>
      <c r="C6" s="418"/>
      <c r="D6" s="418"/>
      <c r="E6" s="419"/>
      <c r="F6" s="421"/>
      <c r="G6" s="1"/>
    </row>
    <row r="7" spans="2:8" ht="26.25" customHeight="1" x14ac:dyDescent="0.25">
      <c r="B7" s="300" t="s">
        <v>1</v>
      </c>
      <c r="C7" s="422">
        <f>'4. Micro-positioning Plan'!E10</f>
        <v>0</v>
      </c>
      <c r="D7" s="423"/>
      <c r="E7" s="424"/>
      <c r="F7" s="420"/>
      <c r="G7" s="1"/>
    </row>
    <row r="8" spans="2:8" ht="15.75" customHeight="1" x14ac:dyDescent="0.25">
      <c r="B8" s="407" t="s">
        <v>62</v>
      </c>
      <c r="C8" s="409">
        <f>'4. Micro-positioning Plan'!H10</f>
        <v>0</v>
      </c>
      <c r="D8" s="409"/>
      <c r="E8" s="409"/>
      <c r="F8" s="421"/>
      <c r="G8" s="1"/>
    </row>
    <row r="9" spans="2:8" ht="29.25" customHeight="1" thickBot="1" x14ac:dyDescent="0.3">
      <c r="B9" s="408"/>
      <c r="C9" s="410"/>
      <c r="D9" s="410"/>
      <c r="E9" s="410"/>
      <c r="F9" s="425"/>
      <c r="G9" s="1"/>
    </row>
    <row r="10" spans="2:8" ht="16.5" thickBot="1" x14ac:dyDescent="0.3">
      <c r="B10" s="301"/>
      <c r="C10" s="302"/>
      <c r="D10" s="302"/>
      <c r="E10" s="302"/>
      <c r="F10" s="303"/>
      <c r="G10" s="1"/>
    </row>
    <row r="11" spans="2:8" ht="7.5" customHeight="1" x14ac:dyDescent="0.25">
      <c r="B11" s="304"/>
      <c r="C11" s="305"/>
      <c r="D11" s="305"/>
      <c r="E11" s="305"/>
      <c r="F11" s="306"/>
      <c r="G11" s="1"/>
    </row>
    <row r="12" spans="2:8" x14ac:dyDescent="0.25">
      <c r="B12" s="396" t="s">
        <v>63</v>
      </c>
      <c r="C12" s="397"/>
      <c r="D12" s="397"/>
      <c r="E12" s="398"/>
      <c r="F12" s="307"/>
      <c r="G12" s="1"/>
    </row>
    <row r="13" spans="2:8" x14ac:dyDescent="0.25">
      <c r="B13" s="393" t="s">
        <v>73</v>
      </c>
      <c r="C13" s="394"/>
      <c r="D13" s="394"/>
      <c r="E13" s="395"/>
      <c r="F13" s="252">
        <v>2</v>
      </c>
      <c r="G13" s="1"/>
      <c r="H13" s="1"/>
    </row>
    <row r="14" spans="2:8" x14ac:dyDescent="0.25">
      <c r="B14" s="393" t="s">
        <v>5</v>
      </c>
      <c r="C14" s="394"/>
      <c r="D14" s="394"/>
      <c r="E14" s="395"/>
      <c r="F14" s="252">
        <v>50</v>
      </c>
      <c r="G14" s="1"/>
      <c r="H14" s="1"/>
    </row>
    <row r="15" spans="2:8" x14ac:dyDescent="0.25">
      <c r="B15" s="393" t="s">
        <v>10</v>
      </c>
      <c r="C15" s="394"/>
      <c r="D15" s="394"/>
      <c r="E15" s="395"/>
      <c r="F15" s="252">
        <v>6</v>
      </c>
      <c r="G15" s="1"/>
      <c r="H15" s="1"/>
    </row>
    <row r="16" spans="2:8" x14ac:dyDescent="0.25">
      <c r="B16" s="429"/>
      <c r="C16" s="399"/>
      <c r="D16" s="399"/>
      <c r="E16" s="400"/>
      <c r="F16" s="253"/>
      <c r="G16" s="1"/>
    </row>
    <row r="17" spans="2:7" x14ac:dyDescent="0.25">
      <c r="B17" s="426" t="s">
        <v>298</v>
      </c>
      <c r="C17" s="427"/>
      <c r="D17" s="427"/>
      <c r="E17" s="428"/>
      <c r="F17" s="253"/>
      <c r="G17" s="1"/>
    </row>
    <row r="18" spans="2:7" x14ac:dyDescent="0.25">
      <c r="B18" s="308" t="s">
        <v>218</v>
      </c>
      <c r="C18" s="309"/>
      <c r="D18" s="309"/>
      <c r="E18" s="310"/>
      <c r="F18" s="254">
        <f>'4. Micro-positioning Plan'!E13</f>
        <v>0</v>
      </c>
      <c r="G18" s="1"/>
    </row>
    <row r="19" spans="2:7" x14ac:dyDescent="0.25">
      <c r="B19" s="308" t="s">
        <v>190</v>
      </c>
      <c r="C19" s="309"/>
      <c r="D19" s="309"/>
      <c r="E19" s="310"/>
      <c r="F19" s="252">
        <v>2</v>
      </c>
      <c r="G19" s="1"/>
    </row>
    <row r="20" spans="2:7" x14ac:dyDescent="0.25">
      <c r="B20" s="308" t="s">
        <v>219</v>
      </c>
      <c r="C20" s="309"/>
      <c r="D20" s="309"/>
      <c r="E20" s="310"/>
      <c r="F20" s="252">
        <v>3</v>
      </c>
      <c r="G20" s="1"/>
    </row>
    <row r="21" spans="2:7" x14ac:dyDescent="0.25">
      <c r="B21" s="308" t="s">
        <v>191</v>
      </c>
      <c r="C21" s="311"/>
      <c r="D21" s="311"/>
      <c r="E21" s="312"/>
      <c r="F21" s="252">
        <v>1</v>
      </c>
      <c r="G21" s="1"/>
    </row>
    <row r="22" spans="2:7" x14ac:dyDescent="0.25">
      <c r="B22" s="308" t="s">
        <v>192</v>
      </c>
      <c r="C22" s="311"/>
      <c r="D22" s="311"/>
      <c r="E22" s="312"/>
      <c r="F22" s="252">
        <v>4</v>
      </c>
      <c r="G22" s="1"/>
    </row>
    <row r="23" spans="2:7" x14ac:dyDescent="0.25">
      <c r="B23" s="308" t="s">
        <v>193</v>
      </c>
      <c r="C23" s="311"/>
      <c r="D23" s="311"/>
      <c r="E23" s="312"/>
      <c r="F23" s="252">
        <v>1</v>
      </c>
      <c r="G23" s="1"/>
    </row>
    <row r="24" spans="2:7" x14ac:dyDescent="0.25">
      <c r="B24" s="308"/>
      <c r="C24" s="311"/>
      <c r="D24" s="311"/>
      <c r="E24" s="312"/>
      <c r="F24" s="253"/>
      <c r="G24" s="1"/>
    </row>
    <row r="25" spans="2:7" x14ac:dyDescent="0.25">
      <c r="B25" s="426" t="s">
        <v>299</v>
      </c>
      <c r="C25" s="427"/>
      <c r="D25" s="427"/>
      <c r="E25" s="428"/>
      <c r="F25" s="253"/>
      <c r="G25" s="1"/>
    </row>
    <row r="26" spans="2:7" x14ac:dyDescent="0.25">
      <c r="B26" s="308" t="s">
        <v>220</v>
      </c>
      <c r="C26" s="311"/>
      <c r="D26" s="311"/>
      <c r="E26" s="312"/>
      <c r="F26" s="252">
        <v>1</v>
      </c>
      <c r="G26" s="1"/>
    </row>
    <row r="27" spans="2:7" x14ac:dyDescent="0.25">
      <c r="B27" s="308" t="s">
        <v>221</v>
      </c>
      <c r="C27" s="311"/>
      <c r="D27" s="311"/>
      <c r="E27" s="312"/>
      <c r="F27" s="252">
        <v>2</v>
      </c>
      <c r="G27" s="1"/>
    </row>
    <row r="28" spans="2:7" x14ac:dyDescent="0.25">
      <c r="B28" s="308" t="s">
        <v>222</v>
      </c>
      <c r="C28" s="311"/>
      <c r="D28" s="311"/>
      <c r="E28" s="312"/>
      <c r="F28" s="252">
        <v>1</v>
      </c>
      <c r="G28" s="1"/>
    </row>
    <row r="29" spans="2:7" x14ac:dyDescent="0.25">
      <c r="B29" s="313"/>
      <c r="C29" s="311"/>
      <c r="D29" s="311"/>
      <c r="E29" s="312"/>
      <c r="F29" s="253"/>
      <c r="G29" s="1"/>
    </row>
    <row r="30" spans="2:7" x14ac:dyDescent="0.25">
      <c r="B30" s="426" t="s">
        <v>300</v>
      </c>
      <c r="C30" s="427"/>
      <c r="D30" s="427"/>
      <c r="E30" s="428"/>
      <c r="F30" s="253"/>
      <c r="G30" s="1"/>
    </row>
    <row r="31" spans="2:7" x14ac:dyDescent="0.25">
      <c r="B31" s="308" t="s">
        <v>220</v>
      </c>
      <c r="C31" s="311"/>
      <c r="D31" s="311"/>
      <c r="E31" s="312"/>
      <c r="F31" s="252">
        <v>1</v>
      </c>
      <c r="G31" s="1"/>
    </row>
    <row r="32" spans="2:7" x14ac:dyDescent="0.25">
      <c r="B32" s="308" t="s">
        <v>221</v>
      </c>
      <c r="C32" s="311"/>
      <c r="D32" s="311"/>
      <c r="E32" s="312"/>
      <c r="F32" s="252">
        <v>2</v>
      </c>
      <c r="G32" s="1"/>
    </row>
    <row r="33" spans="2:7" x14ac:dyDescent="0.25">
      <c r="B33" s="308" t="s">
        <v>222</v>
      </c>
      <c r="C33" s="311"/>
      <c r="D33" s="311"/>
      <c r="E33" s="312"/>
      <c r="F33" s="252">
        <v>1</v>
      </c>
      <c r="G33" s="1"/>
    </row>
    <row r="34" spans="2:7" x14ac:dyDescent="0.25">
      <c r="B34" s="314"/>
      <c r="C34" s="309"/>
      <c r="D34" s="309"/>
      <c r="E34" s="310"/>
      <c r="F34" s="253"/>
      <c r="G34" s="1"/>
    </row>
    <row r="35" spans="2:7" x14ac:dyDescent="0.25">
      <c r="B35" s="396" t="s">
        <v>301</v>
      </c>
      <c r="C35" s="397"/>
      <c r="D35" s="397"/>
      <c r="E35" s="398"/>
      <c r="F35" s="255"/>
      <c r="G35" s="1"/>
    </row>
    <row r="36" spans="2:7" x14ac:dyDescent="0.25">
      <c r="B36" s="308" t="s">
        <v>243</v>
      </c>
      <c r="C36" s="315"/>
      <c r="D36" s="315"/>
      <c r="E36" s="316"/>
      <c r="F36" s="317">
        <v>5</v>
      </c>
      <c r="G36" s="1"/>
    </row>
    <row r="37" spans="2:7" x14ac:dyDescent="0.25">
      <c r="B37" s="308" t="s">
        <v>244</v>
      </c>
      <c r="C37" s="315"/>
      <c r="D37" s="315"/>
      <c r="E37" s="316"/>
      <c r="F37" s="317">
        <v>2</v>
      </c>
      <c r="G37" s="1"/>
    </row>
    <row r="38" spans="2:7" x14ac:dyDescent="0.25">
      <c r="B38" s="308" t="s">
        <v>245</v>
      </c>
      <c r="C38" s="315"/>
      <c r="D38" s="315"/>
      <c r="E38" s="316"/>
      <c r="F38" s="317">
        <v>21</v>
      </c>
      <c r="G38" s="1"/>
    </row>
    <row r="39" spans="2:7" x14ac:dyDescent="0.25">
      <c r="B39" s="393" t="s">
        <v>255</v>
      </c>
      <c r="C39" s="394"/>
      <c r="D39" s="394"/>
      <c r="E39" s="395"/>
      <c r="F39" s="317">
        <v>300</v>
      </c>
      <c r="G39" s="1"/>
    </row>
    <row r="40" spans="2:7" x14ac:dyDescent="0.25">
      <c r="B40" s="308" t="s">
        <v>246</v>
      </c>
      <c r="C40" s="315"/>
      <c r="D40" s="315"/>
      <c r="E40" s="316"/>
      <c r="F40" s="317">
        <v>4</v>
      </c>
      <c r="G40" s="1"/>
    </row>
    <row r="41" spans="2:7" x14ac:dyDescent="0.25">
      <c r="B41" s="308"/>
      <c r="C41" s="315"/>
      <c r="D41" s="315"/>
      <c r="E41" s="316"/>
      <c r="F41" s="253"/>
      <c r="G41" s="1"/>
    </row>
    <row r="42" spans="2:7" x14ac:dyDescent="0.25">
      <c r="B42" s="426" t="s">
        <v>302</v>
      </c>
      <c r="C42" s="427"/>
      <c r="D42" s="427"/>
      <c r="E42" s="428"/>
      <c r="F42" s="253"/>
      <c r="G42" s="1"/>
    </row>
    <row r="43" spans="2:7" x14ac:dyDescent="0.25">
      <c r="B43" s="308" t="s">
        <v>227</v>
      </c>
      <c r="C43" s="309"/>
      <c r="D43" s="309"/>
      <c r="E43" s="310"/>
      <c r="F43" s="252">
        <v>2</v>
      </c>
      <c r="G43" s="1"/>
    </row>
    <row r="44" spans="2:7" x14ac:dyDescent="0.25">
      <c r="B44" s="393" t="s">
        <v>252</v>
      </c>
      <c r="C44" s="394"/>
      <c r="D44" s="394"/>
      <c r="E44" s="395"/>
      <c r="F44" s="256">
        <v>30</v>
      </c>
      <c r="G44" s="1"/>
    </row>
    <row r="45" spans="2:7" x14ac:dyDescent="0.25">
      <c r="B45" s="308" t="s">
        <v>189</v>
      </c>
      <c r="C45" s="315"/>
      <c r="D45" s="315"/>
      <c r="E45" s="316"/>
      <c r="F45" s="256">
        <v>7</v>
      </c>
      <c r="G45" s="1"/>
    </row>
    <row r="46" spans="2:7" x14ac:dyDescent="0.25">
      <c r="B46" s="313"/>
      <c r="C46" s="311"/>
      <c r="D46" s="311"/>
      <c r="E46" s="312"/>
      <c r="F46" s="253"/>
      <c r="G46" s="1"/>
    </row>
    <row r="47" spans="2:7" x14ac:dyDescent="0.25">
      <c r="B47" s="313"/>
      <c r="C47" s="311"/>
      <c r="D47" s="311"/>
      <c r="E47" s="312"/>
      <c r="F47" s="253"/>
      <c r="G47" s="1"/>
    </row>
    <row r="48" spans="2:7" x14ac:dyDescent="0.25">
      <c r="B48" s="426" t="s">
        <v>303</v>
      </c>
      <c r="C48" s="427"/>
      <c r="D48" s="427"/>
      <c r="E48" s="428"/>
      <c r="F48" s="253"/>
      <c r="G48" s="1"/>
    </row>
    <row r="49" spans="2:7" x14ac:dyDescent="0.25">
      <c r="B49" s="393" t="s">
        <v>286</v>
      </c>
      <c r="C49" s="394"/>
      <c r="D49" s="394"/>
      <c r="E49" s="395"/>
      <c r="F49" s="252">
        <v>1</v>
      </c>
      <c r="G49" s="196"/>
    </row>
    <row r="50" spans="2:7" x14ac:dyDescent="0.25">
      <c r="B50" s="393" t="s">
        <v>88</v>
      </c>
      <c r="C50" s="394"/>
      <c r="D50" s="394"/>
      <c r="E50" s="395"/>
      <c r="F50" s="256">
        <v>5</v>
      </c>
      <c r="G50" s="1"/>
    </row>
    <row r="51" spans="2:7" x14ac:dyDescent="0.25">
      <c r="B51" s="393" t="s">
        <v>72</v>
      </c>
      <c r="C51" s="394"/>
      <c r="D51" s="394"/>
      <c r="E51" s="395"/>
      <c r="F51" s="256">
        <v>2</v>
      </c>
      <c r="G51" s="1"/>
    </row>
    <row r="52" spans="2:7" x14ac:dyDescent="0.25">
      <c r="B52" s="393" t="s">
        <v>158</v>
      </c>
      <c r="C52" s="394"/>
      <c r="D52" s="394"/>
      <c r="E52" s="395"/>
      <c r="F52" s="256">
        <v>2</v>
      </c>
      <c r="G52" s="1"/>
    </row>
    <row r="53" spans="2:7" x14ac:dyDescent="0.25">
      <c r="B53" s="393" t="s">
        <v>160</v>
      </c>
      <c r="C53" s="394"/>
      <c r="D53" s="394"/>
      <c r="E53" s="395"/>
      <c r="F53" s="256">
        <v>10</v>
      </c>
      <c r="G53" s="1"/>
    </row>
    <row r="54" spans="2:7" x14ac:dyDescent="0.25">
      <c r="B54" s="393" t="s">
        <v>159</v>
      </c>
      <c r="C54" s="394"/>
      <c r="D54" s="394"/>
      <c r="E54" s="395"/>
      <c r="F54" s="256">
        <v>36</v>
      </c>
      <c r="G54" s="1"/>
    </row>
    <row r="55" spans="2:7" x14ac:dyDescent="0.25">
      <c r="B55" s="393" t="s">
        <v>188</v>
      </c>
      <c r="C55" s="394"/>
      <c r="D55" s="394"/>
      <c r="E55" s="395"/>
      <c r="F55" s="257">
        <v>5</v>
      </c>
      <c r="G55" s="1"/>
    </row>
    <row r="56" spans="2:7" x14ac:dyDescent="0.25">
      <c r="B56" s="393" t="s">
        <v>249</v>
      </c>
      <c r="C56" s="394"/>
      <c r="D56" s="394"/>
      <c r="E56" s="395"/>
      <c r="F56" s="257">
        <v>2</v>
      </c>
      <c r="G56" s="1"/>
    </row>
    <row r="57" spans="2:7" x14ac:dyDescent="0.25">
      <c r="B57" s="390" t="s">
        <v>232</v>
      </c>
      <c r="C57" s="315"/>
      <c r="D57" s="315"/>
      <c r="E57" s="316"/>
      <c r="F57" s="318"/>
      <c r="G57" s="1"/>
    </row>
    <row r="58" spans="2:7" x14ac:dyDescent="0.25">
      <c r="B58" s="404" t="s">
        <v>258</v>
      </c>
      <c r="C58" s="405"/>
      <c r="D58" s="405"/>
      <c r="E58" s="406"/>
      <c r="F58" s="319">
        <v>1</v>
      </c>
      <c r="G58" s="196"/>
    </row>
    <row r="59" spans="2:7" x14ac:dyDescent="0.25">
      <c r="B59" s="404" t="s">
        <v>257</v>
      </c>
      <c r="C59" s="405"/>
      <c r="D59" s="405"/>
      <c r="E59" s="406"/>
      <c r="F59" s="319">
        <v>3</v>
      </c>
      <c r="G59" s="196"/>
    </row>
    <row r="60" spans="2:7" x14ac:dyDescent="0.25">
      <c r="B60" s="320" t="s">
        <v>236</v>
      </c>
      <c r="C60" s="321"/>
      <c r="D60" s="321"/>
      <c r="E60" s="322"/>
      <c r="F60" s="319">
        <v>3</v>
      </c>
      <c r="G60" s="196"/>
    </row>
    <row r="61" spans="2:7" x14ac:dyDescent="0.25">
      <c r="B61" s="404" t="s">
        <v>234</v>
      </c>
      <c r="C61" s="405"/>
      <c r="D61" s="405"/>
      <c r="E61" s="406"/>
      <c r="F61" s="319">
        <v>1</v>
      </c>
      <c r="G61" s="1"/>
    </row>
    <row r="62" spans="2:7" x14ac:dyDescent="0.25">
      <c r="B62" s="393" t="s">
        <v>233</v>
      </c>
      <c r="C62" s="394"/>
      <c r="D62" s="394"/>
      <c r="E62" s="395"/>
      <c r="F62" s="257">
        <v>2</v>
      </c>
      <c r="G62" s="1"/>
    </row>
    <row r="63" spans="2:7" x14ac:dyDescent="0.25">
      <c r="B63" s="393" t="s">
        <v>237</v>
      </c>
      <c r="C63" s="394"/>
      <c r="D63" s="394"/>
      <c r="E63" s="395"/>
      <c r="F63" s="257">
        <v>1</v>
      </c>
      <c r="G63" s="1"/>
    </row>
    <row r="64" spans="2:7" x14ac:dyDescent="0.25">
      <c r="B64" s="404" t="s">
        <v>241</v>
      </c>
      <c r="C64" s="405"/>
      <c r="D64" s="405"/>
      <c r="E64" s="406"/>
      <c r="F64" s="257">
        <v>1</v>
      </c>
      <c r="G64" s="1"/>
    </row>
    <row r="65" spans="2:7" x14ac:dyDescent="0.25">
      <c r="B65" s="308"/>
      <c r="C65" s="315"/>
      <c r="D65" s="315"/>
      <c r="E65" s="315"/>
      <c r="F65" s="318"/>
      <c r="G65" s="1"/>
    </row>
    <row r="66" spans="2:7" x14ac:dyDescent="0.25">
      <c r="B66" s="426" t="s">
        <v>304</v>
      </c>
      <c r="C66" s="427"/>
      <c r="D66" s="427"/>
      <c r="E66" s="428"/>
      <c r="F66" s="318"/>
      <c r="G66" s="1"/>
    </row>
    <row r="67" spans="2:7" x14ac:dyDescent="0.25">
      <c r="B67" s="393" t="s">
        <v>87</v>
      </c>
      <c r="C67" s="394"/>
      <c r="D67" s="394"/>
      <c r="E67" s="395"/>
      <c r="F67" s="257">
        <v>5</v>
      </c>
      <c r="G67" s="1"/>
    </row>
    <row r="68" spans="2:7" x14ac:dyDescent="0.25">
      <c r="B68" s="393" t="s">
        <v>65</v>
      </c>
      <c r="C68" s="394"/>
      <c r="D68" s="394"/>
      <c r="E68" s="395"/>
      <c r="F68" s="257">
        <v>2</v>
      </c>
      <c r="G68" s="1"/>
    </row>
    <row r="69" spans="2:7" x14ac:dyDescent="0.25">
      <c r="B69" s="430" t="s">
        <v>52</v>
      </c>
      <c r="C69" s="431"/>
      <c r="D69" s="431"/>
      <c r="E69" s="432"/>
      <c r="F69" s="319">
        <v>2</v>
      </c>
      <c r="G69" s="1"/>
    </row>
    <row r="70" spans="2:7" x14ac:dyDescent="0.25">
      <c r="B70" s="323" t="s">
        <v>161</v>
      </c>
      <c r="C70" s="324"/>
      <c r="D70" s="324"/>
      <c r="E70" s="325"/>
      <c r="F70" s="319"/>
      <c r="G70" s="1"/>
    </row>
    <row r="71" spans="2:7" x14ac:dyDescent="0.25">
      <c r="B71" s="393" t="s">
        <v>162</v>
      </c>
      <c r="C71" s="394"/>
      <c r="D71" s="394"/>
      <c r="E71" s="395"/>
      <c r="F71" s="326">
        <v>36</v>
      </c>
    </row>
    <row r="72" spans="2:7" x14ac:dyDescent="0.25">
      <c r="B72" s="393" t="s">
        <v>163</v>
      </c>
      <c r="C72" s="394"/>
      <c r="D72" s="394"/>
      <c r="E72" s="395"/>
      <c r="F72" s="257">
        <v>1</v>
      </c>
      <c r="G72" s="1"/>
    </row>
    <row r="73" spans="2:7" x14ac:dyDescent="0.25">
      <c r="B73" s="393" t="s">
        <v>86</v>
      </c>
      <c r="C73" s="394"/>
      <c r="D73" s="394"/>
      <c r="E73" s="395"/>
      <c r="F73" s="257">
        <v>10</v>
      </c>
      <c r="G73" s="1"/>
    </row>
    <row r="74" spans="2:7" x14ac:dyDescent="0.25">
      <c r="B74" s="393" t="s">
        <v>43</v>
      </c>
      <c r="C74" s="394"/>
      <c r="D74" s="394"/>
      <c r="E74" s="395"/>
      <c r="F74" s="257">
        <v>5</v>
      </c>
      <c r="G74" s="1"/>
    </row>
    <row r="75" spans="2:7" x14ac:dyDescent="0.25">
      <c r="B75" s="393" t="s">
        <v>248</v>
      </c>
      <c r="C75" s="394"/>
      <c r="D75" s="394"/>
      <c r="E75" s="395"/>
      <c r="F75" s="257">
        <v>2</v>
      </c>
      <c r="G75" s="1"/>
    </row>
    <row r="76" spans="2:7" x14ac:dyDescent="0.25">
      <c r="B76" s="390" t="s">
        <v>235</v>
      </c>
      <c r="C76" s="315"/>
      <c r="D76" s="315"/>
      <c r="E76" s="316"/>
      <c r="F76" s="318"/>
      <c r="G76" s="1"/>
    </row>
    <row r="77" spans="2:7" x14ac:dyDescent="0.25">
      <c r="B77" s="320" t="s">
        <v>240</v>
      </c>
      <c r="C77" s="321"/>
      <c r="D77" s="321"/>
      <c r="E77" s="322"/>
      <c r="F77" s="319">
        <v>1</v>
      </c>
      <c r="G77" s="1"/>
    </row>
    <row r="78" spans="2:7" x14ac:dyDescent="0.25">
      <c r="B78" s="320" t="s">
        <v>259</v>
      </c>
      <c r="C78" s="321"/>
      <c r="D78" s="321"/>
      <c r="E78" s="322"/>
      <c r="F78" s="319">
        <v>3</v>
      </c>
      <c r="G78" s="1"/>
    </row>
    <row r="79" spans="2:7" x14ac:dyDescent="0.25">
      <c r="B79" s="320" t="s">
        <v>239</v>
      </c>
      <c r="C79" s="321"/>
      <c r="D79" s="321"/>
      <c r="E79" s="322"/>
      <c r="F79" s="319">
        <v>3</v>
      </c>
      <c r="G79" s="1"/>
    </row>
    <row r="80" spans="2:7" x14ac:dyDescent="0.25">
      <c r="B80" s="308" t="s">
        <v>234</v>
      </c>
      <c r="C80" s="315"/>
      <c r="D80" s="315"/>
      <c r="E80" s="316"/>
      <c r="F80" s="319">
        <v>1</v>
      </c>
      <c r="G80" s="1"/>
    </row>
    <row r="81" spans="2:7" x14ac:dyDescent="0.25">
      <c r="B81" s="393" t="s">
        <v>233</v>
      </c>
      <c r="C81" s="394"/>
      <c r="D81" s="394"/>
      <c r="E81" s="395"/>
      <c r="F81" s="319">
        <v>1</v>
      </c>
      <c r="G81" s="1"/>
    </row>
    <row r="82" spans="2:7" x14ac:dyDescent="0.25">
      <c r="B82" s="393" t="s">
        <v>237</v>
      </c>
      <c r="C82" s="394"/>
      <c r="D82" s="394"/>
      <c r="E82" s="395"/>
      <c r="F82" s="257">
        <v>1</v>
      </c>
      <c r="G82" s="1"/>
    </row>
    <row r="83" spans="2:7" x14ac:dyDescent="0.25">
      <c r="B83" s="404" t="s">
        <v>241</v>
      </c>
      <c r="C83" s="405"/>
      <c r="D83" s="405"/>
      <c r="E83" s="406"/>
      <c r="F83" s="319">
        <v>1</v>
      </c>
      <c r="G83" s="1"/>
    </row>
    <row r="84" spans="2:7" x14ac:dyDescent="0.25">
      <c r="B84" s="327"/>
      <c r="C84" s="328"/>
      <c r="D84" s="328"/>
      <c r="E84" s="329"/>
      <c r="F84" s="318"/>
    </row>
    <row r="85" spans="2:7" x14ac:dyDescent="0.25">
      <c r="B85" s="426" t="s">
        <v>305</v>
      </c>
      <c r="C85" s="427"/>
      <c r="D85" s="427"/>
      <c r="E85" s="428"/>
      <c r="F85" s="318"/>
    </row>
    <row r="86" spans="2:7" x14ac:dyDescent="0.25">
      <c r="B86" s="323" t="s">
        <v>203</v>
      </c>
      <c r="C86" s="328"/>
      <c r="D86" s="328"/>
      <c r="E86" s="329"/>
      <c r="F86" s="319">
        <v>2</v>
      </c>
    </row>
    <row r="87" spans="2:7" x14ac:dyDescent="0.25">
      <c r="B87" s="323" t="s">
        <v>204</v>
      </c>
      <c r="C87" s="328"/>
      <c r="D87" s="328"/>
      <c r="E87" s="329"/>
      <c r="F87" s="319">
        <v>7</v>
      </c>
    </row>
    <row r="88" spans="2:7" x14ac:dyDescent="0.25">
      <c r="B88" s="323" t="s">
        <v>205</v>
      </c>
      <c r="C88" s="328"/>
      <c r="D88" s="328"/>
      <c r="E88" s="329"/>
      <c r="F88" s="319">
        <v>7</v>
      </c>
    </row>
    <row r="89" spans="2:7" x14ac:dyDescent="0.25">
      <c r="B89" s="323"/>
      <c r="C89" s="328"/>
      <c r="D89" s="328"/>
      <c r="E89" s="329"/>
      <c r="F89" s="318"/>
    </row>
    <row r="90" spans="2:7" x14ac:dyDescent="0.25">
      <c r="B90" s="323"/>
      <c r="C90" s="328"/>
      <c r="D90" s="328"/>
      <c r="E90" s="329"/>
      <c r="F90" s="318"/>
    </row>
    <row r="91" spans="2:7" ht="15.75" hidden="1" customHeight="1" x14ac:dyDescent="0.25">
      <c r="B91" s="330"/>
      <c r="C91" s="331"/>
      <c r="D91" s="331"/>
      <c r="E91" s="331"/>
      <c r="F91" s="332"/>
      <c r="G91" s="1"/>
    </row>
    <row r="92" spans="2:7" ht="15.75" hidden="1" customHeight="1" x14ac:dyDescent="0.25">
      <c r="B92" s="314" t="s">
        <v>3</v>
      </c>
      <c r="C92" s="399"/>
      <c r="D92" s="399"/>
      <c r="E92" s="400"/>
      <c r="F92" s="332"/>
      <c r="G92" s="1"/>
    </row>
    <row r="93" spans="2:7" ht="15.75" hidden="1" customHeight="1" x14ac:dyDescent="0.25">
      <c r="B93" s="308" t="s">
        <v>36</v>
      </c>
      <c r="C93" s="311"/>
      <c r="D93" s="311"/>
      <c r="E93" s="312"/>
      <c r="F93" s="333"/>
      <c r="G93" s="1"/>
    </row>
    <row r="94" spans="2:7" ht="15.75" hidden="1" customHeight="1" x14ac:dyDescent="0.25">
      <c r="B94" s="393" t="s">
        <v>37</v>
      </c>
      <c r="C94" s="394"/>
      <c r="D94" s="394"/>
      <c r="E94" s="395"/>
      <c r="F94" s="258"/>
      <c r="G94" s="1"/>
    </row>
    <row r="95" spans="2:7" ht="15.75" hidden="1" customHeight="1" x14ac:dyDescent="0.25">
      <c r="B95" s="393" t="s">
        <v>19</v>
      </c>
      <c r="C95" s="394"/>
      <c r="D95" s="394"/>
      <c r="E95" s="395"/>
      <c r="F95" s="258"/>
      <c r="G95" s="1"/>
    </row>
    <row r="96" spans="2:7" ht="15.75" hidden="1" customHeight="1" x14ac:dyDescent="0.25">
      <c r="B96" s="393" t="s">
        <v>17</v>
      </c>
      <c r="C96" s="394"/>
      <c r="D96" s="394"/>
      <c r="E96" s="395"/>
      <c r="F96" s="334"/>
      <c r="G96" s="1" t="s">
        <v>39</v>
      </c>
    </row>
    <row r="97" spans="2:7" ht="15.75" hidden="1" customHeight="1" x14ac:dyDescent="0.25">
      <c r="B97" s="393" t="s">
        <v>20</v>
      </c>
      <c r="C97" s="394"/>
      <c r="D97" s="394"/>
      <c r="E97" s="395"/>
      <c r="F97" s="335"/>
      <c r="G97" s="1"/>
    </row>
    <row r="98" spans="2:7" ht="15.75" hidden="1" customHeight="1" x14ac:dyDescent="0.25">
      <c r="B98" s="393" t="s">
        <v>21</v>
      </c>
      <c r="C98" s="394"/>
      <c r="D98" s="394"/>
      <c r="E98" s="395"/>
      <c r="F98" s="333"/>
      <c r="G98" s="1"/>
    </row>
    <row r="99" spans="2:7" ht="15.75" hidden="1" customHeight="1" x14ac:dyDescent="0.25">
      <c r="B99" s="336" t="s">
        <v>38</v>
      </c>
      <c r="C99" s="337"/>
      <c r="D99" s="337"/>
      <c r="E99" s="337"/>
      <c r="F99" s="333"/>
      <c r="G99" s="1"/>
    </row>
    <row r="100" spans="2:7" ht="15.75" hidden="1" customHeight="1" x14ac:dyDescent="0.25">
      <c r="B100" s="330"/>
      <c r="C100" s="331"/>
      <c r="D100" s="331"/>
      <c r="E100" s="331"/>
      <c r="F100" s="338"/>
      <c r="G100" s="1"/>
    </row>
    <row r="101" spans="2:7" ht="15.75" hidden="1" customHeight="1" x14ac:dyDescent="0.25">
      <c r="B101" s="314" t="s">
        <v>22</v>
      </c>
      <c r="C101" s="399"/>
      <c r="D101" s="399"/>
      <c r="E101" s="400"/>
      <c r="F101" s="332"/>
      <c r="G101" s="1"/>
    </row>
    <row r="102" spans="2:7" ht="15" hidden="1" customHeight="1" x14ac:dyDescent="0.25">
      <c r="B102" s="404" t="s">
        <v>40</v>
      </c>
      <c r="C102" s="405"/>
      <c r="D102" s="405"/>
      <c r="E102" s="406"/>
      <c r="F102" s="333">
        <v>10</v>
      </c>
      <c r="G102" s="1"/>
    </row>
    <row r="103" spans="2:7" ht="15" hidden="1" customHeight="1" x14ac:dyDescent="0.25">
      <c r="B103" s="401" t="s">
        <v>30</v>
      </c>
      <c r="C103" s="402"/>
      <c r="D103" s="402"/>
      <c r="E103" s="403"/>
      <c r="F103" s="333">
        <v>1500</v>
      </c>
      <c r="G103" s="1"/>
    </row>
    <row r="104" spans="2:7" ht="15.75" hidden="1" customHeight="1" x14ac:dyDescent="0.25">
      <c r="B104" s="393" t="s">
        <v>32</v>
      </c>
      <c r="C104" s="394"/>
      <c r="D104" s="394"/>
      <c r="E104" s="395"/>
      <c r="F104" s="333">
        <v>50</v>
      </c>
      <c r="G104" s="1"/>
    </row>
    <row r="105" spans="2:7" ht="15.75" hidden="1" customHeight="1" x14ac:dyDescent="0.25">
      <c r="B105" s="393" t="s">
        <v>25</v>
      </c>
      <c r="C105" s="394"/>
      <c r="D105" s="394"/>
      <c r="E105" s="395"/>
      <c r="F105" s="333">
        <v>800</v>
      </c>
      <c r="G105" s="1"/>
    </row>
    <row r="106" spans="2:7" ht="15.75" hidden="1" customHeight="1" x14ac:dyDescent="0.25">
      <c r="B106" s="393" t="s">
        <v>26</v>
      </c>
      <c r="C106" s="394"/>
      <c r="D106" s="394"/>
      <c r="E106" s="395"/>
      <c r="F106" s="333"/>
      <c r="G106" s="1"/>
    </row>
    <row r="107" spans="2:7" ht="15.75" hidden="1" customHeight="1" x14ac:dyDescent="0.25">
      <c r="B107" s="393" t="s">
        <v>27</v>
      </c>
      <c r="C107" s="394"/>
      <c r="D107" s="394"/>
      <c r="E107" s="395"/>
      <c r="F107" s="333">
        <v>400</v>
      </c>
      <c r="G107" s="1"/>
    </row>
    <row r="108" spans="2:7" ht="15.75" hidden="1" customHeight="1" x14ac:dyDescent="0.25">
      <c r="B108" s="393" t="s">
        <v>28</v>
      </c>
      <c r="C108" s="394"/>
      <c r="D108" s="394"/>
      <c r="E108" s="395"/>
      <c r="F108" s="333">
        <v>500</v>
      </c>
      <c r="G108" s="1"/>
    </row>
    <row r="109" spans="2:7" ht="15.75" hidden="1" customHeight="1" x14ac:dyDescent="0.25">
      <c r="B109" s="393" t="s">
        <v>31</v>
      </c>
      <c r="C109" s="394"/>
      <c r="D109" s="394"/>
      <c r="E109" s="395"/>
      <c r="F109" s="333">
        <v>2000</v>
      </c>
      <c r="G109" s="1"/>
    </row>
    <row r="110" spans="2:7" ht="15.75" hidden="1" customHeight="1" x14ac:dyDescent="0.25">
      <c r="B110" s="339"/>
      <c r="C110" s="340"/>
      <c r="D110" s="340"/>
      <c r="E110" s="340"/>
      <c r="F110" s="338"/>
      <c r="G110" s="1"/>
    </row>
    <row r="111" spans="2:7" ht="15.75" hidden="1" customHeight="1" x14ac:dyDescent="0.25">
      <c r="B111" s="330"/>
      <c r="C111" s="331"/>
      <c r="D111" s="331"/>
      <c r="E111" s="331"/>
      <c r="F111" s="338"/>
      <c r="G111" s="1"/>
    </row>
    <row r="112" spans="2:7" ht="16.5" thickBot="1" x14ac:dyDescent="0.3">
      <c r="B112" s="341"/>
      <c r="C112" s="342"/>
      <c r="D112" s="342"/>
      <c r="E112" s="342"/>
      <c r="F112" s="343"/>
    </row>
    <row r="118" spans="2:3" hidden="1" x14ac:dyDescent="0.25"/>
    <row r="119" spans="2:3" ht="25.5" hidden="1" x14ac:dyDescent="0.25">
      <c r="B119" s="8" t="s">
        <v>23</v>
      </c>
      <c r="C119" s="7">
        <v>840</v>
      </c>
    </row>
    <row r="120" spans="2:3" hidden="1" x14ac:dyDescent="0.25">
      <c r="B120" s="8" t="s">
        <v>24</v>
      </c>
      <c r="C120" s="7">
        <v>521.41250000000002</v>
      </c>
    </row>
    <row r="121" spans="2:3" hidden="1" x14ac:dyDescent="0.25">
      <c r="B121" s="8" t="s">
        <v>25</v>
      </c>
      <c r="C121" s="7"/>
    </row>
    <row r="122" spans="2:3" ht="25.5" hidden="1" x14ac:dyDescent="0.25">
      <c r="B122" s="8" t="s">
        <v>26</v>
      </c>
      <c r="C122" s="7"/>
    </row>
    <row r="123" spans="2:3" hidden="1" x14ac:dyDescent="0.25">
      <c r="B123" s="9" t="s">
        <v>27</v>
      </c>
      <c r="C123" s="7"/>
    </row>
    <row r="124" spans="2:3" hidden="1" x14ac:dyDescent="0.25">
      <c r="B124" s="9" t="s">
        <v>28</v>
      </c>
      <c r="C124" s="7">
        <v>521.41250000000002</v>
      </c>
    </row>
    <row r="125" spans="2:3" ht="25.5" hidden="1" x14ac:dyDescent="0.25">
      <c r="B125" s="9" t="s">
        <v>29</v>
      </c>
      <c r="C125" s="7"/>
    </row>
  </sheetData>
  <mergeCells count="62">
    <mergeCell ref="B17:E17"/>
    <mergeCell ref="B25:E25"/>
    <mergeCell ref="B30:E30"/>
    <mergeCell ref="B85:E85"/>
    <mergeCell ref="B42:E42"/>
    <mergeCell ref="B44:E44"/>
    <mergeCell ref="B82:E82"/>
    <mergeCell ref="B81:E81"/>
    <mergeCell ref="B63:E63"/>
    <mergeCell ref="B61:E61"/>
    <mergeCell ref="B64:E64"/>
    <mergeCell ref="B83:E83"/>
    <mergeCell ref="B53:E53"/>
    <mergeCell ref="B72:E72"/>
    <mergeCell ref="B69:E69"/>
    <mergeCell ref="B55:E55"/>
    <mergeCell ref="B12:E12"/>
    <mergeCell ref="B48:E48"/>
    <mergeCell ref="B66:E66"/>
    <mergeCell ref="B68:E68"/>
    <mergeCell ref="B58:E58"/>
    <mergeCell ref="B54:E54"/>
    <mergeCell ref="B52:E52"/>
    <mergeCell ref="B13:E13"/>
    <mergeCell ref="B16:E16"/>
    <mergeCell ref="B49:E49"/>
    <mergeCell ref="B59:E59"/>
    <mergeCell ref="B14:E14"/>
    <mergeCell ref="B15:E15"/>
    <mergeCell ref="B51:E51"/>
    <mergeCell ref="B50:E50"/>
    <mergeCell ref="B62:E62"/>
    <mergeCell ref="B8:B9"/>
    <mergeCell ref="C8:E9"/>
    <mergeCell ref="B3:F3"/>
    <mergeCell ref="B5:E6"/>
    <mergeCell ref="F5:F6"/>
    <mergeCell ref="C7:E7"/>
    <mergeCell ref="F7:F9"/>
    <mergeCell ref="B95:E95"/>
    <mergeCell ref="B109:E109"/>
    <mergeCell ref="B103:E103"/>
    <mergeCell ref="B104:E104"/>
    <mergeCell ref="B105:E105"/>
    <mergeCell ref="B106:E106"/>
    <mergeCell ref="B107:E107"/>
    <mergeCell ref="C101:E101"/>
    <mergeCell ref="B96:E96"/>
    <mergeCell ref="B108:E108"/>
    <mergeCell ref="B102:E102"/>
    <mergeCell ref="B98:E98"/>
    <mergeCell ref="B97:E97"/>
    <mergeCell ref="B75:E75"/>
    <mergeCell ref="B56:E56"/>
    <mergeCell ref="B39:E39"/>
    <mergeCell ref="B35:E35"/>
    <mergeCell ref="B94:E94"/>
    <mergeCell ref="C92:E92"/>
    <mergeCell ref="B73:E73"/>
    <mergeCell ref="B74:E74"/>
    <mergeCell ref="B67:E67"/>
    <mergeCell ref="B71:E7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H118"/>
  <sheetViews>
    <sheetView showGridLines="0" zoomScale="90" zoomScaleNormal="90" zoomScalePageLayoutView="90" workbookViewId="0">
      <pane ySplit="5" topLeftCell="A6" activePane="bottomLeft" state="frozen"/>
      <selection activeCell="B1" sqref="B1"/>
      <selection pane="bottomLeft" activeCell="B64" sqref="B64:E64"/>
    </sheetView>
  </sheetViews>
  <sheetFormatPr defaultColWidth="13.5" defaultRowHeight="15.75" x14ac:dyDescent="0.25"/>
  <cols>
    <col min="1" max="1" width="10.375" customWidth="1"/>
    <col min="2" max="2" width="17.125" customWidth="1"/>
    <col min="3" max="3" width="9" customWidth="1"/>
    <col min="4" max="4" width="7.5" customWidth="1"/>
    <col min="5" max="5" width="58.125" customWidth="1"/>
    <col min="6" max="6" width="13.875" customWidth="1"/>
    <col min="7" max="7" width="12.5" customWidth="1"/>
    <col min="8" max="8" width="7" customWidth="1"/>
    <col min="9" max="10" width="7.5" customWidth="1"/>
    <col min="11" max="12" width="9" customWidth="1"/>
    <col min="13" max="13" width="7.5" customWidth="1"/>
    <col min="14" max="14" width="8.5" customWidth="1"/>
    <col min="15" max="15" width="9.375" customWidth="1"/>
  </cols>
  <sheetData>
    <row r="1" spans="2:8" ht="16.5" thickBot="1" x14ac:dyDescent="0.3"/>
    <row r="2" spans="2:8" ht="27.75" customHeight="1" thickBot="1" x14ac:dyDescent="0.3">
      <c r="B2" s="435" t="s">
        <v>287</v>
      </c>
      <c r="C2" s="436"/>
      <c r="D2" s="436"/>
      <c r="E2" s="436"/>
      <c r="F2" s="436"/>
      <c r="G2" s="437"/>
    </row>
    <row r="3" spans="2:8" x14ac:dyDescent="0.25">
      <c r="B3" s="414" t="s">
        <v>71</v>
      </c>
      <c r="C3" s="415"/>
      <c r="D3" s="415"/>
      <c r="E3" s="416"/>
      <c r="F3" s="441" t="s">
        <v>288</v>
      </c>
      <c r="G3" s="433" t="s">
        <v>129</v>
      </c>
    </row>
    <row r="4" spans="2:8" ht="8.25" customHeight="1" thickBot="1" x14ac:dyDescent="0.3">
      <c r="B4" s="417"/>
      <c r="C4" s="418"/>
      <c r="D4" s="418"/>
      <c r="E4" s="419"/>
      <c r="F4" s="442"/>
      <c r="G4" s="434"/>
    </row>
    <row r="5" spans="2:8" ht="18.95" customHeight="1" thickBot="1" x14ac:dyDescent="0.3">
      <c r="B5" s="344" t="s">
        <v>1</v>
      </c>
      <c r="C5" s="443">
        <f>'2. Baseline'!C7</f>
        <v>0</v>
      </c>
      <c r="D5" s="444"/>
      <c r="E5" s="445"/>
      <c r="F5" s="345"/>
      <c r="G5" s="346">
        <v>13.1</v>
      </c>
    </row>
    <row r="6" spans="2:8" ht="16.5" thickBot="1" x14ac:dyDescent="0.3">
      <c r="B6" s="446"/>
      <c r="C6" s="447"/>
      <c r="D6" s="447"/>
      <c r="E6" s="448"/>
      <c r="F6" s="345"/>
      <c r="G6" s="346"/>
    </row>
    <row r="7" spans="2:8" ht="5.45" customHeight="1" x14ac:dyDescent="0.25">
      <c r="B7" s="438"/>
      <c r="C7" s="439"/>
      <c r="D7" s="439"/>
      <c r="E7" s="440"/>
      <c r="F7" s="259"/>
      <c r="G7" s="260"/>
    </row>
    <row r="8" spans="2:8" ht="15.6" customHeight="1" x14ac:dyDescent="0.25">
      <c r="B8" s="396" t="s">
        <v>125</v>
      </c>
      <c r="C8" s="397"/>
      <c r="D8" s="397"/>
      <c r="E8" s="398"/>
      <c r="F8" s="347"/>
      <c r="G8" s="348"/>
    </row>
    <row r="9" spans="2:8" ht="15.6" customHeight="1" x14ac:dyDescent="0.25">
      <c r="B9" s="308" t="s">
        <v>126</v>
      </c>
      <c r="C9" s="315"/>
      <c r="D9" s="315"/>
      <c r="E9" s="315"/>
      <c r="F9" s="319">
        <v>35</v>
      </c>
      <c r="G9" s="349">
        <f t="shared" ref="G9:G12" si="0">IF(F9="","",F9/$G$5)</f>
        <v>2.6717557251908399</v>
      </c>
      <c r="H9" s="190"/>
    </row>
    <row r="10" spans="2:8" ht="15.6" customHeight="1" x14ac:dyDescent="0.25">
      <c r="B10" s="308" t="s">
        <v>128</v>
      </c>
      <c r="C10" s="315"/>
      <c r="D10" s="315"/>
      <c r="E10" s="315"/>
      <c r="F10" s="319">
        <v>30</v>
      </c>
      <c r="G10" s="349">
        <f t="shared" si="0"/>
        <v>2.2900763358778629</v>
      </c>
      <c r="H10" s="190"/>
    </row>
    <row r="11" spans="2:8" ht="15.6" customHeight="1" x14ac:dyDescent="0.25">
      <c r="B11" s="308" t="s">
        <v>127</v>
      </c>
      <c r="C11" s="315"/>
      <c r="D11" s="315"/>
      <c r="E11" s="315"/>
      <c r="F11" s="319">
        <f>F9</f>
        <v>35</v>
      </c>
      <c r="G11" s="349">
        <f t="shared" si="0"/>
        <v>2.6717557251908399</v>
      </c>
      <c r="H11" s="190"/>
    </row>
    <row r="12" spans="2:8" ht="15.6" customHeight="1" x14ac:dyDescent="0.25">
      <c r="B12" s="308" t="s">
        <v>130</v>
      </c>
      <c r="C12" s="315"/>
      <c r="D12" s="315"/>
      <c r="E12" s="315"/>
      <c r="F12" s="350">
        <v>7.2</v>
      </c>
      <c r="G12" s="349">
        <f t="shared" si="0"/>
        <v>0.54961832061068705</v>
      </c>
    </row>
    <row r="13" spans="2:8" ht="15.6" customHeight="1" x14ac:dyDescent="0.25">
      <c r="B13" s="308"/>
      <c r="C13" s="315"/>
      <c r="D13" s="315"/>
      <c r="E13" s="315"/>
      <c r="F13" s="318"/>
      <c r="G13" s="351"/>
    </row>
    <row r="14" spans="2:8" ht="15.6" customHeight="1" x14ac:dyDescent="0.25">
      <c r="B14" s="426" t="s">
        <v>131</v>
      </c>
      <c r="C14" s="427"/>
      <c r="D14" s="427"/>
      <c r="E14" s="428"/>
      <c r="F14" s="318"/>
      <c r="G14" s="351"/>
    </row>
    <row r="15" spans="2:8" ht="15.6" customHeight="1" x14ac:dyDescent="0.25">
      <c r="B15" s="308" t="s">
        <v>132</v>
      </c>
      <c r="C15" s="315"/>
      <c r="D15" s="315"/>
      <c r="E15" s="315"/>
      <c r="F15" s="317">
        <v>3930</v>
      </c>
      <c r="G15" s="349">
        <f t="shared" ref="G15:G18" si="1">IF(F15="","",F15/$G$5)</f>
        <v>300</v>
      </c>
    </row>
    <row r="16" spans="2:8" ht="15.6" customHeight="1" x14ac:dyDescent="0.25">
      <c r="B16" s="308" t="s">
        <v>133</v>
      </c>
      <c r="C16" s="315"/>
      <c r="D16" s="315"/>
      <c r="E16" s="315"/>
      <c r="F16" s="317">
        <v>2948</v>
      </c>
      <c r="G16" s="349">
        <f t="shared" si="1"/>
        <v>225.03816793893131</v>
      </c>
    </row>
    <row r="17" spans="2:7" ht="15.6" customHeight="1" x14ac:dyDescent="0.25">
      <c r="B17" s="308" t="s">
        <v>134</v>
      </c>
      <c r="C17" s="315"/>
      <c r="D17" s="315"/>
      <c r="E17" s="315"/>
      <c r="F17" s="317">
        <v>2293</v>
      </c>
      <c r="G17" s="349">
        <f t="shared" si="1"/>
        <v>175.03816793893131</v>
      </c>
    </row>
    <row r="18" spans="2:7" ht="15.6" customHeight="1" x14ac:dyDescent="0.25">
      <c r="B18" s="308" t="s">
        <v>135</v>
      </c>
      <c r="C18" s="315"/>
      <c r="D18" s="315"/>
      <c r="E18" s="315"/>
      <c r="F18" s="317">
        <v>1310</v>
      </c>
      <c r="G18" s="349">
        <f t="shared" si="1"/>
        <v>100</v>
      </c>
    </row>
    <row r="19" spans="2:7" ht="15.6" customHeight="1" x14ac:dyDescent="0.25">
      <c r="B19" s="308"/>
      <c r="C19" s="315"/>
      <c r="D19" s="315"/>
      <c r="E19" s="315"/>
      <c r="F19" s="352"/>
      <c r="G19" s="351"/>
    </row>
    <row r="20" spans="2:7" ht="15.6" customHeight="1" x14ac:dyDescent="0.25">
      <c r="B20" s="308"/>
      <c r="C20" s="315"/>
      <c r="D20" s="315"/>
      <c r="E20" s="315"/>
      <c r="F20" s="352"/>
      <c r="G20" s="351"/>
    </row>
    <row r="21" spans="2:7" ht="15.6" customHeight="1" x14ac:dyDescent="0.25">
      <c r="B21" s="426" t="s">
        <v>306</v>
      </c>
      <c r="C21" s="427"/>
      <c r="D21" s="427"/>
      <c r="E21" s="428"/>
      <c r="F21" s="253"/>
      <c r="G21" s="261"/>
    </row>
    <row r="22" spans="2:7" ht="15.6" customHeight="1" x14ac:dyDescent="0.25">
      <c r="B22" s="353" t="s">
        <v>177</v>
      </c>
      <c r="C22" s="315"/>
      <c r="D22" s="315"/>
      <c r="E22" s="316"/>
      <c r="F22" s="262">
        <v>1000</v>
      </c>
      <c r="G22" s="349">
        <f t="shared" ref="G22:G27" si="2">IF(F22="","",F22/$G$5)</f>
        <v>76.335877862595424</v>
      </c>
    </row>
    <row r="23" spans="2:7" ht="15.6" customHeight="1" x14ac:dyDescent="0.25">
      <c r="B23" s="353" t="s">
        <v>178</v>
      </c>
      <c r="C23" s="315"/>
      <c r="D23" s="315"/>
      <c r="E23" s="316"/>
      <c r="F23" s="262">
        <v>80</v>
      </c>
      <c r="G23" s="349">
        <f t="shared" si="2"/>
        <v>6.106870229007634</v>
      </c>
    </row>
    <row r="24" spans="2:7" ht="15.6" customHeight="1" x14ac:dyDescent="0.25">
      <c r="B24" s="353" t="s">
        <v>179</v>
      </c>
      <c r="C24" s="315"/>
      <c r="D24" s="315"/>
      <c r="E24" s="316"/>
      <c r="F24" s="262">
        <v>800</v>
      </c>
      <c r="G24" s="349">
        <f t="shared" si="2"/>
        <v>61.068702290076338</v>
      </c>
    </row>
    <row r="25" spans="2:7" ht="15.6" customHeight="1" x14ac:dyDescent="0.25">
      <c r="B25" s="353" t="s">
        <v>175</v>
      </c>
      <c r="C25" s="315"/>
      <c r="D25" s="315"/>
      <c r="E25" s="316"/>
      <c r="F25" s="262">
        <v>200</v>
      </c>
      <c r="G25" s="349">
        <f t="shared" si="2"/>
        <v>15.267175572519085</v>
      </c>
    </row>
    <row r="26" spans="2:7" ht="15.6" customHeight="1" x14ac:dyDescent="0.25">
      <c r="B26" s="353" t="s">
        <v>180</v>
      </c>
      <c r="C26" s="315"/>
      <c r="D26" s="315"/>
      <c r="E26" s="316"/>
      <c r="F26" s="262">
        <v>100</v>
      </c>
      <c r="G26" s="349">
        <f t="shared" si="2"/>
        <v>7.6335877862595423</v>
      </c>
    </row>
    <row r="27" spans="2:7" ht="15.6" customHeight="1" x14ac:dyDescent="0.25">
      <c r="B27" s="353" t="s">
        <v>176</v>
      </c>
      <c r="C27" s="315"/>
      <c r="D27" s="315"/>
      <c r="E27" s="316"/>
      <c r="F27" s="262">
        <v>100</v>
      </c>
      <c r="G27" s="349">
        <f t="shared" si="2"/>
        <v>7.6335877862595423</v>
      </c>
    </row>
    <row r="28" spans="2:7" ht="15.6" customHeight="1" x14ac:dyDescent="0.25">
      <c r="B28" s="308"/>
      <c r="C28" s="315"/>
      <c r="D28" s="315"/>
      <c r="E28" s="315"/>
      <c r="F28" s="352"/>
      <c r="G28" s="351"/>
    </row>
    <row r="29" spans="2:7" ht="15.6" customHeight="1" x14ac:dyDescent="0.25">
      <c r="B29" s="308"/>
      <c r="C29" s="315"/>
      <c r="D29" s="315"/>
      <c r="E29" s="316"/>
      <c r="F29" s="253"/>
      <c r="G29" s="261"/>
    </row>
    <row r="30" spans="2:7" ht="15.6" customHeight="1" x14ac:dyDescent="0.25">
      <c r="B30" s="426" t="s">
        <v>307</v>
      </c>
      <c r="C30" s="427"/>
      <c r="D30" s="427"/>
      <c r="E30" s="428"/>
      <c r="F30" s="253"/>
      <c r="G30" s="261"/>
    </row>
    <row r="31" spans="2:7" ht="15.6" customHeight="1" x14ac:dyDescent="0.25">
      <c r="B31" s="353" t="s">
        <v>181</v>
      </c>
      <c r="C31" s="315"/>
      <c r="D31" s="315"/>
      <c r="E31" s="316"/>
      <c r="F31" s="257">
        <v>50</v>
      </c>
      <c r="G31" s="349">
        <f t="shared" ref="G31:G34" si="3">IF(F31="","",F31/$G$5)</f>
        <v>3.8167938931297711</v>
      </c>
    </row>
    <row r="32" spans="2:7" ht="15.6" customHeight="1" x14ac:dyDescent="0.25">
      <c r="B32" s="353" t="s">
        <v>175</v>
      </c>
      <c r="C32" s="315"/>
      <c r="D32" s="315"/>
      <c r="E32" s="316"/>
      <c r="F32" s="257">
        <v>50</v>
      </c>
      <c r="G32" s="349">
        <f t="shared" si="3"/>
        <v>3.8167938931297711</v>
      </c>
    </row>
    <row r="33" spans="2:7" ht="15.6" customHeight="1" x14ac:dyDescent="0.25">
      <c r="B33" s="353" t="s">
        <v>223</v>
      </c>
      <c r="C33" s="315"/>
      <c r="D33" s="315"/>
      <c r="E33" s="316"/>
      <c r="F33" s="257">
        <v>80</v>
      </c>
      <c r="G33" s="349">
        <f t="shared" si="3"/>
        <v>6.106870229007634</v>
      </c>
    </row>
    <row r="34" spans="2:7" ht="15.6" customHeight="1" x14ac:dyDescent="0.25">
      <c r="B34" s="353" t="s">
        <v>180</v>
      </c>
      <c r="C34" s="315"/>
      <c r="D34" s="315"/>
      <c r="E34" s="316"/>
      <c r="F34" s="257">
        <v>100</v>
      </c>
      <c r="G34" s="349">
        <f t="shared" si="3"/>
        <v>7.6335877862595423</v>
      </c>
    </row>
    <row r="35" spans="2:7" ht="15.6" customHeight="1" x14ac:dyDescent="0.25">
      <c r="B35" s="353"/>
      <c r="C35" s="315"/>
      <c r="D35" s="315"/>
      <c r="E35" s="316"/>
      <c r="F35" s="263"/>
      <c r="G35" s="351"/>
    </row>
    <row r="36" spans="2:7" ht="15.6" customHeight="1" x14ac:dyDescent="0.25">
      <c r="B36" s="426" t="s">
        <v>308</v>
      </c>
      <c r="C36" s="427"/>
      <c r="D36" s="427"/>
      <c r="E36" s="428"/>
      <c r="F36" s="253"/>
      <c r="G36" s="264"/>
    </row>
    <row r="37" spans="2:7" ht="15.6" customHeight="1" x14ac:dyDescent="0.25">
      <c r="B37" s="393" t="s">
        <v>231</v>
      </c>
      <c r="C37" s="394"/>
      <c r="D37" s="394"/>
      <c r="E37" s="395"/>
      <c r="F37" s="257">
        <v>70</v>
      </c>
      <c r="G37" s="349">
        <f t="shared" ref="G37:G38" si="4">IF(F37="","",F37/$G$5)</f>
        <v>5.3435114503816799</v>
      </c>
    </row>
    <row r="38" spans="2:7" ht="15.6" customHeight="1" x14ac:dyDescent="0.25">
      <c r="B38" s="393" t="s">
        <v>69</v>
      </c>
      <c r="C38" s="394"/>
      <c r="D38" s="394"/>
      <c r="E38" s="395"/>
      <c r="F38" s="257">
        <v>20</v>
      </c>
      <c r="G38" s="349">
        <f t="shared" si="4"/>
        <v>1.5267175572519085</v>
      </c>
    </row>
    <row r="39" spans="2:7" ht="15.6" customHeight="1" x14ac:dyDescent="0.25">
      <c r="B39" s="323"/>
      <c r="C39" s="315"/>
      <c r="D39" s="315"/>
      <c r="E39" s="315"/>
      <c r="F39" s="318"/>
      <c r="G39" s="351"/>
    </row>
    <row r="40" spans="2:7" ht="15.6" customHeight="1" x14ac:dyDescent="0.25">
      <c r="B40" s="426" t="s">
        <v>304</v>
      </c>
      <c r="C40" s="427"/>
      <c r="D40" s="427"/>
      <c r="E40" s="428"/>
      <c r="F40" s="318"/>
      <c r="G40" s="351"/>
    </row>
    <row r="41" spans="2:7" ht="15.6" customHeight="1" x14ac:dyDescent="0.25">
      <c r="B41" s="393" t="s">
        <v>68</v>
      </c>
      <c r="C41" s="394"/>
      <c r="D41" s="394"/>
      <c r="E41" s="395"/>
      <c r="F41" s="257">
        <v>70</v>
      </c>
      <c r="G41" s="349">
        <f t="shared" ref="G41:G42" si="5">IF(F41="","",F41/$G$5)</f>
        <v>5.3435114503816799</v>
      </c>
    </row>
    <row r="42" spans="2:7" ht="15.6" customHeight="1" x14ac:dyDescent="0.25">
      <c r="B42" s="393" t="s">
        <v>69</v>
      </c>
      <c r="C42" s="394"/>
      <c r="D42" s="394"/>
      <c r="E42" s="395"/>
      <c r="F42" s="257">
        <v>20</v>
      </c>
      <c r="G42" s="349">
        <f t="shared" si="5"/>
        <v>1.5267175572519085</v>
      </c>
    </row>
    <row r="43" spans="2:7" ht="15.6" customHeight="1" x14ac:dyDescent="0.25">
      <c r="B43" s="308"/>
      <c r="C43" s="315"/>
      <c r="D43" s="315"/>
      <c r="E43" s="316"/>
      <c r="F43" s="253"/>
      <c r="G43" s="261"/>
    </row>
    <row r="44" spans="2:7" ht="15.6" customHeight="1" x14ac:dyDescent="0.25">
      <c r="B44" s="396" t="s">
        <v>301</v>
      </c>
      <c r="C44" s="397"/>
      <c r="D44" s="397"/>
      <c r="E44" s="398"/>
      <c r="F44" s="255"/>
      <c r="G44" s="261"/>
    </row>
    <row r="45" spans="2:7" ht="15.6" customHeight="1" x14ac:dyDescent="0.25">
      <c r="B45" s="308" t="s">
        <v>183</v>
      </c>
      <c r="C45" s="315"/>
      <c r="D45" s="315"/>
      <c r="E45" s="316"/>
      <c r="F45" s="317">
        <v>800</v>
      </c>
      <c r="G45" s="349">
        <f t="shared" ref="G45:G47" si="6">IF(F45="","",F45/$G$5)</f>
        <v>61.068702290076338</v>
      </c>
    </row>
    <row r="46" spans="2:7" ht="15.6" customHeight="1" x14ac:dyDescent="0.25">
      <c r="B46" s="308" t="s">
        <v>182</v>
      </c>
      <c r="C46" s="315"/>
      <c r="D46" s="315"/>
      <c r="E46" s="316"/>
      <c r="F46" s="317">
        <v>520</v>
      </c>
      <c r="G46" s="349">
        <f t="shared" si="6"/>
        <v>39.694656488549619</v>
      </c>
    </row>
    <row r="47" spans="2:7" ht="15.6" customHeight="1" x14ac:dyDescent="0.25">
      <c r="B47" s="308" t="s">
        <v>187</v>
      </c>
      <c r="C47" s="315"/>
      <c r="D47" s="315"/>
      <c r="E47" s="316"/>
      <c r="F47" s="354">
        <v>3.88</v>
      </c>
      <c r="G47" s="349">
        <f t="shared" si="6"/>
        <v>0.29618320610687021</v>
      </c>
    </row>
    <row r="48" spans="2:7" ht="15.6" customHeight="1" x14ac:dyDescent="0.25">
      <c r="B48" s="355"/>
      <c r="C48" s="356"/>
      <c r="D48" s="356"/>
      <c r="E48" s="357"/>
      <c r="F48" s="255"/>
      <c r="G48" s="261"/>
    </row>
    <row r="49" spans="2:7" ht="15.6" customHeight="1" x14ac:dyDescent="0.25">
      <c r="B49" s="396" t="s">
        <v>309</v>
      </c>
      <c r="C49" s="397"/>
      <c r="D49" s="397"/>
      <c r="E49" s="398"/>
      <c r="F49" s="255"/>
      <c r="G49" s="351" t="str">
        <f>IF(F49="","",F49/$G$5)</f>
        <v/>
      </c>
    </row>
    <row r="50" spans="2:7" ht="15.6" customHeight="1" x14ac:dyDescent="0.25">
      <c r="B50" s="308" t="s">
        <v>242</v>
      </c>
      <c r="C50" s="315"/>
      <c r="D50" s="315"/>
      <c r="E50" s="316"/>
      <c r="F50" s="317">
        <v>100</v>
      </c>
      <c r="G50" s="349">
        <f t="shared" ref="G50:G51" si="7">IF(F50="","",F50/$G$5)</f>
        <v>7.6335877862595423</v>
      </c>
    </row>
    <row r="51" spans="2:7" ht="15.6" customHeight="1" x14ac:dyDescent="0.25">
      <c r="B51" s="308" t="s">
        <v>187</v>
      </c>
      <c r="C51" s="315"/>
      <c r="D51" s="315"/>
      <c r="E51" s="316"/>
      <c r="F51" s="354">
        <v>3.88</v>
      </c>
      <c r="G51" s="349">
        <f t="shared" si="7"/>
        <v>0.29618320610687021</v>
      </c>
    </row>
    <row r="52" spans="2:7" ht="15.6" customHeight="1" x14ac:dyDescent="0.25">
      <c r="B52" s="308"/>
      <c r="C52" s="315"/>
      <c r="D52" s="315"/>
      <c r="E52" s="316"/>
      <c r="F52" s="253"/>
      <c r="G52" s="261"/>
    </row>
    <row r="53" spans="2:7" ht="15.6" customHeight="1" x14ac:dyDescent="0.25">
      <c r="B53" s="396" t="s">
        <v>310</v>
      </c>
      <c r="C53" s="397"/>
      <c r="D53" s="397"/>
      <c r="E53" s="398"/>
      <c r="F53" s="255"/>
      <c r="G53" s="351" t="str">
        <f>IF(F53="","",F53/$G$5)</f>
        <v/>
      </c>
    </row>
    <row r="54" spans="2:7" ht="15.6" customHeight="1" x14ac:dyDescent="0.25">
      <c r="B54" s="308" t="s">
        <v>242</v>
      </c>
      <c r="C54" s="315"/>
      <c r="D54" s="315"/>
      <c r="E54" s="316"/>
      <c r="F54" s="317">
        <v>100</v>
      </c>
      <c r="G54" s="349">
        <f t="shared" ref="G54:G55" si="8">IF(F54="","",F54/$G$5)</f>
        <v>7.6335877862595423</v>
      </c>
    </row>
    <row r="55" spans="2:7" ht="15.6" customHeight="1" x14ac:dyDescent="0.25">
      <c r="B55" s="308" t="s">
        <v>187</v>
      </c>
      <c r="C55" s="315"/>
      <c r="D55" s="315"/>
      <c r="E55" s="316"/>
      <c r="F55" s="354">
        <v>3.88</v>
      </c>
      <c r="G55" s="349">
        <f t="shared" si="8"/>
        <v>0.29618320610687021</v>
      </c>
    </row>
    <row r="56" spans="2:7" ht="15.6" customHeight="1" x14ac:dyDescent="0.25">
      <c r="B56" s="308"/>
      <c r="C56" s="315"/>
      <c r="D56" s="315"/>
      <c r="E56" s="316"/>
      <c r="F56" s="358"/>
      <c r="G56" s="351"/>
    </row>
    <row r="57" spans="2:7" ht="15.6" customHeight="1" x14ac:dyDescent="0.25">
      <c r="B57" s="426" t="s">
        <v>305</v>
      </c>
      <c r="C57" s="427"/>
      <c r="D57" s="427"/>
      <c r="E57" s="428"/>
      <c r="F57" s="358"/>
      <c r="G57" s="351"/>
    </row>
    <row r="58" spans="2:7" ht="15.6" customHeight="1" x14ac:dyDescent="0.25">
      <c r="B58" s="323" t="s">
        <v>202</v>
      </c>
      <c r="C58" s="328"/>
      <c r="D58" s="328"/>
      <c r="E58" s="329"/>
      <c r="F58" s="317">
        <v>100</v>
      </c>
      <c r="G58" s="349">
        <f t="shared" ref="G58" si="9">IF(F58="","",F58/$G$5)</f>
        <v>7.6335877862595423</v>
      </c>
    </row>
    <row r="59" spans="2:7" ht="15.6" customHeight="1" x14ac:dyDescent="0.25">
      <c r="B59" s="308"/>
      <c r="C59" s="315"/>
      <c r="D59" s="315"/>
      <c r="E59" s="316"/>
      <c r="F59" s="358"/>
      <c r="G59" s="351"/>
    </row>
    <row r="60" spans="2:7" ht="15.6" customHeight="1" x14ac:dyDescent="0.25">
      <c r="B60" s="426" t="s">
        <v>136</v>
      </c>
      <c r="C60" s="427"/>
      <c r="D60" s="427"/>
      <c r="E60" s="428"/>
      <c r="F60" s="359"/>
      <c r="G60" s="360"/>
    </row>
    <row r="61" spans="2:7" ht="15.6" customHeight="1" x14ac:dyDescent="0.25">
      <c r="B61" s="393" t="s">
        <v>18</v>
      </c>
      <c r="C61" s="394"/>
      <c r="D61" s="394"/>
      <c r="E61" s="395"/>
      <c r="F61" s="257"/>
      <c r="G61" s="349" t="str">
        <f t="shared" ref="G61" si="10">IF(F61="","",F61/$G$5)</f>
        <v/>
      </c>
    </row>
    <row r="62" spans="2:7" ht="15.6" customHeight="1" x14ac:dyDescent="0.25">
      <c r="B62" s="393" t="s">
        <v>137</v>
      </c>
      <c r="C62" s="394"/>
      <c r="D62" s="394"/>
      <c r="E62" s="395"/>
      <c r="F62" s="257"/>
      <c r="G62" s="349"/>
    </row>
    <row r="63" spans="2:7" ht="15.6" customHeight="1" x14ac:dyDescent="0.25">
      <c r="B63" s="308" t="s">
        <v>74</v>
      </c>
      <c r="C63" s="315"/>
      <c r="D63" s="315"/>
      <c r="E63" s="316"/>
      <c r="F63" s="257"/>
      <c r="G63" s="349" t="str">
        <f t="shared" ref="G63" si="11">IF(F63="","",F63/$G$5)</f>
        <v/>
      </c>
    </row>
    <row r="64" spans="2:7" ht="15.6" customHeight="1" x14ac:dyDescent="0.25">
      <c r="B64" s="426"/>
      <c r="C64" s="427"/>
      <c r="D64" s="427"/>
      <c r="E64" s="428"/>
      <c r="F64" s="253"/>
      <c r="G64" s="261"/>
    </row>
    <row r="65" spans="2:7" ht="15.75" hidden="1" customHeight="1" x14ac:dyDescent="0.25">
      <c r="B65" s="330"/>
      <c r="C65" s="331"/>
      <c r="D65" s="331"/>
      <c r="E65" s="331"/>
      <c r="F65" s="332"/>
      <c r="G65" s="361"/>
    </row>
    <row r="66" spans="2:7" ht="15.75" hidden="1" customHeight="1" x14ac:dyDescent="0.25">
      <c r="B66" s="314" t="s">
        <v>3</v>
      </c>
      <c r="C66" s="399"/>
      <c r="D66" s="399"/>
      <c r="E66" s="400"/>
      <c r="F66" s="332"/>
      <c r="G66" s="361"/>
    </row>
    <row r="67" spans="2:7" ht="15.75" hidden="1" customHeight="1" x14ac:dyDescent="0.25">
      <c r="B67" s="308" t="s">
        <v>36</v>
      </c>
      <c r="C67" s="311"/>
      <c r="D67" s="311"/>
      <c r="E67" s="312"/>
      <c r="F67" s="333"/>
      <c r="G67" s="362"/>
    </row>
    <row r="68" spans="2:7" ht="15.75" hidden="1" customHeight="1" x14ac:dyDescent="0.25">
      <c r="B68" s="393" t="s">
        <v>37</v>
      </c>
      <c r="C68" s="394"/>
      <c r="D68" s="394"/>
      <c r="E68" s="395"/>
      <c r="F68" s="258"/>
      <c r="G68" s="265"/>
    </row>
    <row r="69" spans="2:7" ht="15.75" hidden="1" customHeight="1" x14ac:dyDescent="0.25">
      <c r="B69" s="393" t="s">
        <v>19</v>
      </c>
      <c r="C69" s="394"/>
      <c r="D69" s="394"/>
      <c r="E69" s="395"/>
      <c r="F69" s="258"/>
      <c r="G69" s="265"/>
    </row>
    <row r="70" spans="2:7" ht="15.75" hidden="1" customHeight="1" x14ac:dyDescent="0.25">
      <c r="B70" s="393" t="s">
        <v>17</v>
      </c>
      <c r="C70" s="394"/>
      <c r="D70" s="394"/>
      <c r="E70" s="395"/>
      <c r="F70" s="334"/>
      <c r="G70" s="363"/>
    </row>
    <row r="71" spans="2:7" ht="15.75" hidden="1" customHeight="1" x14ac:dyDescent="0.25">
      <c r="B71" s="393" t="s">
        <v>20</v>
      </c>
      <c r="C71" s="394"/>
      <c r="D71" s="394"/>
      <c r="E71" s="395"/>
      <c r="F71" s="335"/>
      <c r="G71" s="364"/>
    </row>
    <row r="72" spans="2:7" ht="15.75" hidden="1" customHeight="1" x14ac:dyDescent="0.25">
      <c r="B72" s="393" t="s">
        <v>21</v>
      </c>
      <c r="C72" s="394"/>
      <c r="D72" s="394"/>
      <c r="E72" s="395"/>
      <c r="F72" s="333"/>
      <c r="G72" s="362"/>
    </row>
    <row r="73" spans="2:7" ht="15.75" hidden="1" customHeight="1" x14ac:dyDescent="0.25">
      <c r="B73" s="336" t="s">
        <v>38</v>
      </c>
      <c r="C73" s="337"/>
      <c r="D73" s="337"/>
      <c r="E73" s="337"/>
      <c r="F73" s="333"/>
      <c r="G73" s="362"/>
    </row>
    <row r="74" spans="2:7" ht="15.75" hidden="1" customHeight="1" x14ac:dyDescent="0.25">
      <c r="B74" s="330"/>
      <c r="C74" s="331"/>
      <c r="D74" s="331"/>
      <c r="E74" s="331"/>
      <c r="F74" s="338"/>
      <c r="G74" s="365"/>
    </row>
    <row r="75" spans="2:7" ht="15.75" hidden="1" customHeight="1" x14ac:dyDescent="0.25">
      <c r="B75" s="314" t="s">
        <v>22</v>
      </c>
      <c r="C75" s="399"/>
      <c r="D75" s="399"/>
      <c r="E75" s="400"/>
      <c r="F75" s="332"/>
      <c r="G75" s="361"/>
    </row>
    <row r="76" spans="2:7" ht="15" hidden="1" customHeight="1" x14ac:dyDescent="0.25">
      <c r="B76" s="404" t="s">
        <v>40</v>
      </c>
      <c r="C76" s="405"/>
      <c r="D76" s="405"/>
      <c r="E76" s="406"/>
      <c r="F76" s="333">
        <v>10</v>
      </c>
      <c r="G76" s="362">
        <v>10</v>
      </c>
    </row>
    <row r="77" spans="2:7" ht="15" hidden="1" customHeight="1" x14ac:dyDescent="0.25">
      <c r="B77" s="401" t="s">
        <v>30</v>
      </c>
      <c r="C77" s="402"/>
      <c r="D77" s="402"/>
      <c r="E77" s="403"/>
      <c r="F77" s="333">
        <v>1500</v>
      </c>
      <c r="G77" s="362">
        <v>1500</v>
      </c>
    </row>
    <row r="78" spans="2:7" ht="15.75" hidden="1" customHeight="1" x14ac:dyDescent="0.25">
      <c r="B78" s="393" t="s">
        <v>32</v>
      </c>
      <c r="C78" s="394"/>
      <c r="D78" s="394"/>
      <c r="E78" s="395"/>
      <c r="F78" s="333">
        <v>50</v>
      </c>
      <c r="G78" s="362">
        <v>50</v>
      </c>
    </row>
    <row r="79" spans="2:7" ht="15.75" hidden="1" customHeight="1" x14ac:dyDescent="0.25">
      <c r="B79" s="393" t="s">
        <v>25</v>
      </c>
      <c r="C79" s="394"/>
      <c r="D79" s="394"/>
      <c r="E79" s="395"/>
      <c r="F79" s="333">
        <v>800</v>
      </c>
      <c r="G79" s="362">
        <v>800</v>
      </c>
    </row>
    <row r="80" spans="2:7" ht="15.75" hidden="1" customHeight="1" x14ac:dyDescent="0.25">
      <c r="B80" s="393" t="s">
        <v>26</v>
      </c>
      <c r="C80" s="394"/>
      <c r="D80" s="394"/>
      <c r="E80" s="395"/>
      <c r="F80" s="333"/>
      <c r="G80" s="362"/>
    </row>
    <row r="81" spans="2:7" ht="15.75" hidden="1" customHeight="1" x14ac:dyDescent="0.25">
      <c r="B81" s="393" t="s">
        <v>27</v>
      </c>
      <c r="C81" s="394"/>
      <c r="D81" s="394"/>
      <c r="E81" s="395"/>
      <c r="F81" s="333">
        <v>400</v>
      </c>
      <c r="G81" s="362">
        <v>400</v>
      </c>
    </row>
    <row r="82" spans="2:7" ht="15.75" hidden="1" customHeight="1" x14ac:dyDescent="0.25">
      <c r="B82" s="393" t="s">
        <v>28</v>
      </c>
      <c r="C82" s="394"/>
      <c r="D82" s="394"/>
      <c r="E82" s="395"/>
      <c r="F82" s="333">
        <v>500</v>
      </c>
      <c r="G82" s="362">
        <v>500</v>
      </c>
    </row>
    <row r="83" spans="2:7" ht="15.75" hidden="1" customHeight="1" x14ac:dyDescent="0.25">
      <c r="B83" s="393" t="s">
        <v>31</v>
      </c>
      <c r="C83" s="394"/>
      <c r="D83" s="394"/>
      <c r="E83" s="395"/>
      <c r="F83" s="333">
        <v>2000</v>
      </c>
      <c r="G83" s="362">
        <v>2000</v>
      </c>
    </row>
    <row r="84" spans="2:7" ht="15.75" hidden="1" customHeight="1" x14ac:dyDescent="0.25">
      <c r="B84" s="339"/>
      <c r="C84" s="340"/>
      <c r="D84" s="340"/>
      <c r="E84" s="340"/>
      <c r="F84" s="338"/>
      <c r="G84" s="365"/>
    </row>
    <row r="85" spans="2:7" ht="15.75" hidden="1" customHeight="1" x14ac:dyDescent="0.25">
      <c r="B85" s="330"/>
      <c r="C85" s="331"/>
      <c r="D85" s="331"/>
      <c r="E85" s="331"/>
      <c r="F85" s="338"/>
      <c r="G85" s="365"/>
    </row>
    <row r="86" spans="2:7" ht="15.75" customHeight="1" x14ac:dyDescent="0.25">
      <c r="B86" s="426" t="s">
        <v>229</v>
      </c>
      <c r="C86" s="427"/>
      <c r="D86" s="427"/>
      <c r="E86" s="428"/>
      <c r="F86" s="318"/>
      <c r="G86" s="351"/>
    </row>
    <row r="87" spans="2:7" ht="15.75" customHeight="1" x14ac:dyDescent="0.25">
      <c r="B87" s="308" t="s">
        <v>77</v>
      </c>
      <c r="C87" s="315"/>
      <c r="D87" s="315"/>
      <c r="E87" s="315"/>
      <c r="F87" s="319"/>
      <c r="G87" s="349" t="str">
        <f t="shared" ref="G87:G103" si="12">IF(F87="","",F87/$G$5)</f>
        <v/>
      </c>
    </row>
    <row r="88" spans="2:7" ht="15.75" customHeight="1" x14ac:dyDescent="0.25">
      <c r="B88" s="308" t="s">
        <v>76</v>
      </c>
      <c r="C88" s="315"/>
      <c r="D88" s="315"/>
      <c r="E88" s="315"/>
      <c r="F88" s="319">
        <v>5</v>
      </c>
      <c r="G88" s="349">
        <f t="shared" si="12"/>
        <v>0.38167938931297712</v>
      </c>
    </row>
    <row r="89" spans="2:7" ht="15.75" customHeight="1" x14ac:dyDescent="0.25">
      <c r="B89" s="308" t="s">
        <v>78</v>
      </c>
      <c r="C89" s="315"/>
      <c r="D89" s="315"/>
      <c r="E89" s="315"/>
      <c r="F89" s="319">
        <v>20</v>
      </c>
      <c r="G89" s="349">
        <f t="shared" si="12"/>
        <v>1.5267175572519085</v>
      </c>
    </row>
    <row r="90" spans="2:7" ht="15.75" customHeight="1" x14ac:dyDescent="0.25">
      <c r="B90" s="308" t="s">
        <v>79</v>
      </c>
      <c r="C90" s="315"/>
      <c r="D90" s="315"/>
      <c r="E90" s="315"/>
      <c r="F90" s="319">
        <v>2</v>
      </c>
      <c r="G90" s="349">
        <f t="shared" si="12"/>
        <v>0.15267175572519084</v>
      </c>
    </row>
    <row r="91" spans="2:7" ht="15.75" customHeight="1" x14ac:dyDescent="0.25">
      <c r="B91" s="323" t="s">
        <v>75</v>
      </c>
      <c r="C91" s="315"/>
      <c r="D91" s="315"/>
      <c r="E91" s="315"/>
      <c r="F91" s="319">
        <v>50</v>
      </c>
      <c r="G91" s="349">
        <f t="shared" si="12"/>
        <v>3.8167938931297711</v>
      </c>
    </row>
    <row r="92" spans="2:7" ht="15.75" customHeight="1" x14ac:dyDescent="0.25">
      <c r="B92" s="323" t="s">
        <v>238</v>
      </c>
      <c r="C92" s="315"/>
      <c r="D92" s="315"/>
      <c r="E92" s="315"/>
      <c r="F92" s="319">
        <v>5</v>
      </c>
      <c r="G92" s="349">
        <f t="shared" si="12"/>
        <v>0.38167938931297712</v>
      </c>
    </row>
    <row r="93" spans="2:7" ht="15.75" customHeight="1" x14ac:dyDescent="0.25">
      <c r="B93" s="323" t="s">
        <v>267</v>
      </c>
      <c r="C93" s="315"/>
      <c r="D93" s="315"/>
      <c r="E93" s="315"/>
      <c r="F93" s="319">
        <v>6</v>
      </c>
      <c r="G93" s="349">
        <f t="shared" si="12"/>
        <v>0.4580152671755725</v>
      </c>
    </row>
    <row r="94" spans="2:7" ht="15.75" customHeight="1" x14ac:dyDescent="0.25">
      <c r="B94" s="323" t="s">
        <v>82</v>
      </c>
      <c r="C94" s="315"/>
      <c r="D94" s="315"/>
      <c r="E94" s="315"/>
      <c r="F94" s="319"/>
      <c r="G94" s="349" t="str">
        <f t="shared" si="12"/>
        <v/>
      </c>
    </row>
    <row r="95" spans="2:7" ht="15.75" customHeight="1" x14ac:dyDescent="0.25">
      <c r="B95" s="308" t="s">
        <v>138</v>
      </c>
      <c r="C95" s="315"/>
      <c r="D95" s="315"/>
      <c r="E95" s="315"/>
      <c r="F95" s="319"/>
      <c r="G95" s="349"/>
    </row>
    <row r="96" spans="2:7" ht="15.75" customHeight="1" x14ac:dyDescent="0.25">
      <c r="B96" s="308" t="s">
        <v>139</v>
      </c>
      <c r="C96" s="315"/>
      <c r="D96" s="315"/>
      <c r="E96" s="315"/>
      <c r="F96" s="319"/>
      <c r="G96" s="349"/>
    </row>
    <row r="97" spans="2:7" ht="15.75" customHeight="1" x14ac:dyDescent="0.25">
      <c r="B97" s="308" t="s">
        <v>140</v>
      </c>
      <c r="C97" s="315"/>
      <c r="D97" s="315"/>
      <c r="E97" s="315"/>
      <c r="F97" s="319"/>
      <c r="G97" s="349"/>
    </row>
    <row r="98" spans="2:7" ht="15.75" customHeight="1" x14ac:dyDescent="0.25">
      <c r="B98" s="308" t="s">
        <v>81</v>
      </c>
      <c r="C98" s="315"/>
      <c r="D98" s="315"/>
      <c r="E98" s="315"/>
      <c r="F98" s="366">
        <v>13.1</v>
      </c>
      <c r="G98" s="349">
        <f t="shared" si="12"/>
        <v>1</v>
      </c>
    </row>
    <row r="99" spans="2:7" ht="15.75" customHeight="1" x14ac:dyDescent="0.25">
      <c r="B99" s="308" t="s">
        <v>80</v>
      </c>
      <c r="C99" s="315"/>
      <c r="D99" s="315"/>
      <c r="E99" s="315"/>
      <c r="F99" s="366">
        <f>0.1*13</f>
        <v>1.3</v>
      </c>
      <c r="G99" s="349">
        <f t="shared" si="12"/>
        <v>9.9236641221374058E-2</v>
      </c>
    </row>
    <row r="100" spans="2:7" ht="15.75" customHeight="1" x14ac:dyDescent="0.25">
      <c r="B100" s="308" t="s">
        <v>260</v>
      </c>
      <c r="C100" s="315"/>
      <c r="D100" s="315"/>
      <c r="E100" s="315"/>
      <c r="F100" s="366">
        <f>0.1*13</f>
        <v>1.3</v>
      </c>
      <c r="G100" s="349">
        <f t="shared" si="12"/>
        <v>9.9236641221374058E-2</v>
      </c>
    </row>
    <row r="101" spans="2:7" ht="15.75" customHeight="1" x14ac:dyDescent="0.25">
      <c r="B101" s="308" t="s">
        <v>261</v>
      </c>
      <c r="C101" s="315"/>
      <c r="D101" s="315"/>
      <c r="E101" s="315"/>
      <c r="F101" s="366">
        <f>0.1*13</f>
        <v>1.3</v>
      </c>
      <c r="G101" s="349">
        <f t="shared" si="12"/>
        <v>9.9236641221374058E-2</v>
      </c>
    </row>
    <row r="102" spans="2:7" ht="15.75" customHeight="1" x14ac:dyDescent="0.25">
      <c r="B102" s="308" t="s">
        <v>268</v>
      </c>
      <c r="C102" s="315"/>
      <c r="D102" s="315"/>
      <c r="E102" s="315"/>
      <c r="F102" s="366">
        <f>0.1*13</f>
        <v>1.3</v>
      </c>
      <c r="G102" s="349">
        <f t="shared" si="12"/>
        <v>9.9236641221374058E-2</v>
      </c>
    </row>
    <row r="103" spans="2:7" ht="15.75" customHeight="1" x14ac:dyDescent="0.25">
      <c r="B103" s="308" t="s">
        <v>157</v>
      </c>
      <c r="C103" s="315"/>
      <c r="D103" s="315"/>
      <c r="E103" s="315"/>
      <c r="F103" s="366">
        <f>0.1*13</f>
        <v>1.3</v>
      </c>
      <c r="G103" s="349">
        <f t="shared" si="12"/>
        <v>9.9236641221374058E-2</v>
      </c>
    </row>
    <row r="104" spans="2:7" ht="15.75" customHeight="1" x14ac:dyDescent="0.25">
      <c r="B104" s="308"/>
      <c r="C104" s="315"/>
      <c r="D104" s="315"/>
      <c r="E104" s="316"/>
      <c r="F104" s="359"/>
      <c r="G104" s="360"/>
    </row>
    <row r="105" spans="2:7" ht="16.5" thickBot="1" x14ac:dyDescent="0.3">
      <c r="B105" s="367"/>
      <c r="C105" s="368"/>
      <c r="D105" s="368"/>
      <c r="E105" s="368"/>
      <c r="F105" s="343"/>
      <c r="G105" s="369"/>
    </row>
    <row r="111" spans="2:7" hidden="1" x14ac:dyDescent="0.25"/>
    <row r="112" spans="2:7" ht="25.5" hidden="1" x14ac:dyDescent="0.25">
      <c r="B112" s="8" t="s">
        <v>23</v>
      </c>
      <c r="C112" s="7">
        <v>840</v>
      </c>
    </row>
    <row r="113" spans="2:3" hidden="1" x14ac:dyDescent="0.25">
      <c r="B113" s="8" t="s">
        <v>24</v>
      </c>
      <c r="C113" s="7">
        <v>521.41250000000002</v>
      </c>
    </row>
    <row r="114" spans="2:3" hidden="1" x14ac:dyDescent="0.25">
      <c r="B114" s="8" t="s">
        <v>25</v>
      </c>
      <c r="C114" s="7"/>
    </row>
    <row r="115" spans="2:3" ht="25.5" hidden="1" x14ac:dyDescent="0.25">
      <c r="B115" s="8" t="s">
        <v>26</v>
      </c>
      <c r="C115" s="7"/>
    </row>
    <row r="116" spans="2:3" hidden="1" x14ac:dyDescent="0.25">
      <c r="B116" s="9" t="s">
        <v>27</v>
      </c>
      <c r="C116" s="7"/>
    </row>
    <row r="117" spans="2:3" hidden="1" x14ac:dyDescent="0.25">
      <c r="B117" s="9" t="s">
        <v>28</v>
      </c>
      <c r="C117" s="7">
        <v>521.41250000000002</v>
      </c>
    </row>
    <row r="118" spans="2:3" ht="25.5" hidden="1" x14ac:dyDescent="0.25">
      <c r="B118" s="9" t="s">
        <v>29</v>
      </c>
      <c r="C118" s="7"/>
    </row>
  </sheetData>
  <mergeCells count="41">
    <mergeCell ref="B61:E61"/>
    <mergeCell ref="B53:E53"/>
    <mergeCell ref="B38:E38"/>
    <mergeCell ref="B42:E42"/>
    <mergeCell ref="B36:E36"/>
    <mergeCell ref="B37:E37"/>
    <mergeCell ref="B41:E41"/>
    <mergeCell ref="B40:E40"/>
    <mergeCell ref="B49:E49"/>
    <mergeCell ref="B30:E30"/>
    <mergeCell ref="B21:E21"/>
    <mergeCell ref="B86:E86"/>
    <mergeCell ref="B79:E79"/>
    <mergeCell ref="B80:E80"/>
    <mergeCell ref="B81:E81"/>
    <mergeCell ref="B82:E82"/>
    <mergeCell ref="B83:E83"/>
    <mergeCell ref="B72:E72"/>
    <mergeCell ref="C75:E75"/>
    <mergeCell ref="B76:E76"/>
    <mergeCell ref="B68:E68"/>
    <mergeCell ref="B69:E69"/>
    <mergeCell ref="B70:E70"/>
    <mergeCell ref="B77:E77"/>
    <mergeCell ref="B60:E60"/>
    <mergeCell ref="B78:E78"/>
    <mergeCell ref="C66:E66"/>
    <mergeCell ref="B44:E44"/>
    <mergeCell ref="G3:G4"/>
    <mergeCell ref="B2:G2"/>
    <mergeCell ref="B7:E7"/>
    <mergeCell ref="B64:E64"/>
    <mergeCell ref="B3:E4"/>
    <mergeCell ref="F3:F4"/>
    <mergeCell ref="C5:E5"/>
    <mergeCell ref="B6:E6"/>
    <mergeCell ref="B71:E71"/>
    <mergeCell ref="B57:E57"/>
    <mergeCell ref="B62:E62"/>
    <mergeCell ref="B14:E14"/>
    <mergeCell ref="B8:E8"/>
  </mergeCells>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DFD6C"/>
  </sheetPr>
  <dimension ref="A1:AS1800"/>
  <sheetViews>
    <sheetView showGridLines="0" topLeftCell="Z22" zoomScaleNormal="100" zoomScalePageLayoutView="80" workbookViewId="0">
      <selection activeCell="AE24" sqref="AE24:AE33"/>
    </sheetView>
  </sheetViews>
  <sheetFormatPr defaultColWidth="9" defaultRowHeight="15" x14ac:dyDescent="0.25"/>
  <cols>
    <col min="1" max="1" width="5.875" style="12" customWidth="1"/>
    <col min="2" max="2" width="5.5" style="12" customWidth="1"/>
    <col min="3" max="3" width="24.375" style="12" customWidth="1"/>
    <col min="4" max="4" width="19.375" style="186" customWidth="1"/>
    <col min="5" max="5" width="7" style="12" customWidth="1"/>
    <col min="6" max="6" width="8.875" style="12" customWidth="1"/>
    <col min="7" max="7" width="13.875" style="12" customWidth="1"/>
    <col min="8" max="8" width="13" style="12" customWidth="1"/>
    <col min="9" max="9" width="13.5" style="12" customWidth="1"/>
    <col min="10" max="11" width="12" style="12" hidden="1" customWidth="1"/>
    <col min="12" max="12" width="12" style="12" customWidth="1"/>
    <col min="13" max="13" width="10.875" style="12" hidden="1" customWidth="1"/>
    <col min="14" max="14" width="8.875" style="12" hidden="1" customWidth="1"/>
    <col min="15" max="15" width="14" style="12" customWidth="1"/>
    <col min="16" max="16" width="11.875" style="12" customWidth="1"/>
    <col min="17" max="17" width="11.875" style="12" hidden="1" customWidth="1"/>
    <col min="18" max="20" width="12.375" style="13" customWidth="1"/>
    <col min="21" max="21" width="12" style="13" customWidth="1"/>
    <col min="22" max="22" width="16.5" style="13" customWidth="1"/>
    <col min="23" max="23" width="14" style="13" customWidth="1"/>
    <col min="24" max="24" width="12" style="13" customWidth="1"/>
    <col min="25" max="25" width="12.875" style="13" customWidth="1"/>
    <col min="26" max="26" width="18" style="13" customWidth="1"/>
    <col min="27" max="27" width="10.875" style="13" customWidth="1"/>
    <col min="28" max="28" width="11.5" style="13" customWidth="1"/>
    <col min="29" max="29" width="9.5" style="12" customWidth="1"/>
    <col min="30" max="30" width="10.375" style="12" customWidth="1"/>
    <col min="31" max="33" width="10.5" style="12" customWidth="1"/>
    <col min="34" max="34" width="9.625" style="12" customWidth="1"/>
    <col min="35" max="35" width="10" style="12" customWidth="1"/>
    <col min="36" max="36" width="8.375" style="12" customWidth="1"/>
    <col min="37" max="37" width="10.375" style="12" customWidth="1"/>
    <col min="38" max="38" width="9" style="12" customWidth="1"/>
    <col min="39" max="39" width="10.5" style="12" customWidth="1"/>
    <col min="40" max="40" width="10" style="12" customWidth="1"/>
    <col min="41" max="41" width="9" style="12" customWidth="1"/>
    <col min="42" max="42" width="10.875" style="12" customWidth="1"/>
    <col min="43" max="43" width="11.375" style="12" customWidth="1"/>
    <col min="44" max="44" width="30.875" style="12" customWidth="1"/>
    <col min="45" max="45" width="15.375" style="14" customWidth="1"/>
    <col min="46" max="69" width="9" style="12" customWidth="1"/>
    <col min="70" max="16384" width="9" style="12"/>
  </cols>
  <sheetData>
    <row r="1" spans="2:45" ht="15.75" thickBot="1" x14ac:dyDescent="0.3"/>
    <row r="2" spans="2:45" ht="20.25" customHeight="1" x14ac:dyDescent="0.25">
      <c r="B2" s="235"/>
      <c r="C2" s="370" t="s">
        <v>41</v>
      </c>
      <c r="D2" s="236"/>
      <c r="E2" s="237"/>
      <c r="F2" s="237"/>
      <c r="G2" s="238"/>
      <c r="O2" s="20"/>
      <c r="R2" s="12"/>
      <c r="S2" s="12"/>
      <c r="T2" s="12"/>
      <c r="U2" s="20"/>
      <c r="V2" s="11"/>
      <c r="W2" s="11"/>
      <c r="AS2" s="12"/>
    </row>
    <row r="3" spans="2:45" ht="18.75" customHeight="1" x14ac:dyDescent="0.25">
      <c r="B3" s="239"/>
      <c r="C3" s="371" t="s">
        <v>289</v>
      </c>
      <c r="D3" s="240"/>
      <c r="E3" s="241"/>
      <c r="F3" s="241"/>
      <c r="G3" s="242"/>
      <c r="O3" s="20"/>
      <c r="R3" s="12"/>
      <c r="S3" s="12"/>
      <c r="T3" s="12"/>
      <c r="U3" s="21"/>
      <c r="V3" s="11"/>
      <c r="W3" s="11"/>
      <c r="AS3" s="12"/>
    </row>
    <row r="4" spans="2:45" ht="19.5" customHeight="1" x14ac:dyDescent="0.25">
      <c r="B4" s="239"/>
      <c r="C4" s="371" t="s">
        <v>290</v>
      </c>
      <c r="D4" s="240"/>
      <c r="E4" s="241"/>
      <c r="F4" s="241"/>
      <c r="G4" s="242"/>
      <c r="O4" s="20"/>
      <c r="R4" s="12"/>
      <c r="S4" s="12"/>
      <c r="T4" s="12"/>
      <c r="U4" s="21"/>
      <c r="V4" s="11"/>
      <c r="W4" s="11"/>
    </row>
    <row r="5" spans="2:45" ht="9.9499999999999993" customHeight="1" thickBot="1" x14ac:dyDescent="0.3">
      <c r="B5" s="243"/>
      <c r="C5" s="244"/>
      <c r="D5" s="244"/>
      <c r="E5" s="245"/>
      <c r="F5" s="245"/>
      <c r="G5" s="246"/>
      <c r="O5" s="20"/>
      <c r="R5" s="12"/>
      <c r="S5" s="12"/>
      <c r="T5" s="12"/>
      <c r="U5" s="21"/>
      <c r="V5" s="11"/>
      <c r="W5" s="11"/>
    </row>
    <row r="6" spans="2:45" ht="15.75" thickBot="1" x14ac:dyDescent="0.3">
      <c r="R6" s="12"/>
      <c r="S6" s="12"/>
      <c r="T6" s="12"/>
      <c r="U6" s="12"/>
      <c r="V6" s="12"/>
      <c r="W6" s="12"/>
    </row>
    <row r="7" spans="2:45" ht="24" thickBot="1" x14ac:dyDescent="0.3">
      <c r="B7" s="247"/>
      <c r="C7" s="248" t="s">
        <v>311</v>
      </c>
      <c r="D7" s="248"/>
      <c r="E7" s="249"/>
      <c r="F7" s="249"/>
      <c r="G7" s="250"/>
      <c r="H7" s="16"/>
      <c r="O7" s="39"/>
      <c r="P7" s="16"/>
      <c r="Q7" s="16"/>
      <c r="R7" s="12"/>
      <c r="S7" s="12"/>
      <c r="T7" s="12"/>
      <c r="U7" s="15"/>
      <c r="V7" s="12"/>
      <c r="W7" s="12"/>
    </row>
    <row r="8" spans="2:45" ht="24" thickBot="1" x14ac:dyDescent="0.3">
      <c r="G8" s="16"/>
      <c r="H8" s="16"/>
      <c r="O8" s="27"/>
      <c r="P8" s="16"/>
      <c r="Q8" s="16"/>
      <c r="R8" s="12"/>
      <c r="S8" s="12"/>
      <c r="T8" s="12"/>
      <c r="U8" s="15"/>
      <c r="V8" s="12"/>
      <c r="W8" s="12"/>
      <c r="AH8" s="508"/>
      <c r="AI8" s="508"/>
    </row>
    <row r="9" spans="2:45" ht="24" thickBot="1" x14ac:dyDescent="0.3">
      <c r="B9" s="575" t="s">
        <v>34</v>
      </c>
      <c r="C9" s="576"/>
      <c r="D9" s="576"/>
      <c r="E9" s="576"/>
      <c r="F9" s="577"/>
      <c r="G9" s="16"/>
      <c r="H9" s="560" t="s">
        <v>279</v>
      </c>
      <c r="I9" s="561"/>
      <c r="J9" s="561"/>
      <c r="K9" s="561"/>
      <c r="L9" s="562"/>
      <c r="O9" s="27"/>
      <c r="P9" s="16"/>
      <c r="Q9" s="16"/>
      <c r="R9" s="12"/>
      <c r="S9" s="578" t="s">
        <v>173</v>
      </c>
      <c r="T9" s="579"/>
      <c r="U9" s="580"/>
      <c r="V9" s="12"/>
      <c r="W9" s="12"/>
      <c r="Y9" s="517" t="s">
        <v>150</v>
      </c>
      <c r="Z9" s="518"/>
      <c r="AA9" s="518"/>
      <c r="AB9" s="518"/>
      <c r="AC9" s="518"/>
      <c r="AD9" s="518"/>
      <c r="AE9" s="518"/>
      <c r="AF9" s="518"/>
      <c r="AG9" s="518"/>
      <c r="AH9" s="518"/>
      <c r="AI9" s="519"/>
    </row>
    <row r="10" spans="2:45" ht="21.75" customHeight="1" x14ac:dyDescent="0.3">
      <c r="B10" s="542" t="s">
        <v>4</v>
      </c>
      <c r="C10" s="543"/>
      <c r="D10" s="544"/>
      <c r="E10" s="554"/>
      <c r="F10" s="555"/>
      <c r="G10" s="16"/>
      <c r="H10" s="563"/>
      <c r="I10" s="564"/>
      <c r="J10" s="564"/>
      <c r="K10" s="564"/>
      <c r="L10" s="565"/>
      <c r="M10" s="44"/>
      <c r="N10" s="44"/>
      <c r="O10" s="5"/>
      <c r="P10" s="45"/>
      <c r="Q10" s="45"/>
      <c r="R10" s="44"/>
      <c r="S10" s="538" t="s">
        <v>89</v>
      </c>
      <c r="T10" s="539"/>
      <c r="U10" s="225">
        <f>J1224</f>
        <v>0</v>
      </c>
      <c r="V10" s="12"/>
      <c r="W10" s="12"/>
      <c r="Y10" s="569" t="s">
        <v>94</v>
      </c>
      <c r="Z10" s="570"/>
      <c r="AA10" s="290">
        <f>AF1224</f>
        <v>0</v>
      </c>
      <c r="AB10" s="550" t="s">
        <v>166</v>
      </c>
      <c r="AC10" s="551"/>
      <c r="AD10" s="551"/>
      <c r="AE10" s="293">
        <f>AJ1224/2</f>
        <v>0</v>
      </c>
      <c r="AF10" s="509"/>
      <c r="AG10" s="510"/>
      <c r="AH10" s="510"/>
      <c r="AI10" s="228"/>
    </row>
    <row r="11" spans="2:45" s="217" customFormat="1" ht="21.75" customHeight="1" thickBot="1" x14ac:dyDescent="0.35">
      <c r="B11" s="266" t="s">
        <v>277</v>
      </c>
      <c r="C11" s="267"/>
      <c r="D11" s="268"/>
      <c r="E11" s="548"/>
      <c r="F11" s="549"/>
      <c r="G11" s="16"/>
      <c r="H11" s="566"/>
      <c r="I11" s="567"/>
      <c r="J11" s="567"/>
      <c r="K11" s="567"/>
      <c r="L11" s="568"/>
      <c r="M11" s="44"/>
      <c r="N11" s="44"/>
      <c r="O11" s="5"/>
      <c r="P11" s="45"/>
      <c r="Q11" s="45"/>
      <c r="R11" s="44"/>
      <c r="S11" s="538" t="s">
        <v>44</v>
      </c>
      <c r="T11" s="539"/>
      <c r="U11" s="225">
        <f>L1224</f>
        <v>0</v>
      </c>
      <c r="X11" s="13"/>
      <c r="Y11" s="556" t="s">
        <v>151</v>
      </c>
      <c r="Z11" s="557"/>
      <c r="AA11" s="291">
        <f>AG1224</f>
        <v>0</v>
      </c>
      <c r="AB11" s="552" t="s">
        <v>264</v>
      </c>
      <c r="AC11" s="553"/>
      <c r="AD11" s="553"/>
      <c r="AE11" s="294">
        <f>AK1224</f>
        <v>0</v>
      </c>
      <c r="AF11" s="511"/>
      <c r="AG11" s="512"/>
      <c r="AH11" s="512"/>
      <c r="AI11" s="228"/>
      <c r="AS11" s="14"/>
    </row>
    <row r="12" spans="2:45" s="217" customFormat="1" ht="21.75" customHeight="1" x14ac:dyDescent="0.35">
      <c r="B12" s="266" t="s">
        <v>278</v>
      </c>
      <c r="C12" s="267"/>
      <c r="D12" s="268"/>
      <c r="E12" s="548"/>
      <c r="F12" s="549"/>
      <c r="G12" s="16"/>
      <c r="H12" s="16"/>
      <c r="I12" s="43"/>
      <c r="J12" s="44"/>
      <c r="K12" s="44"/>
      <c r="L12" s="44"/>
      <c r="M12" s="44"/>
      <c r="N12" s="44"/>
      <c r="O12" s="5"/>
      <c r="P12" s="45"/>
      <c r="Q12" s="45"/>
      <c r="R12" s="44"/>
      <c r="S12" s="538" t="s">
        <v>90</v>
      </c>
      <c r="T12" s="539"/>
      <c r="U12" s="225">
        <f>AE1224</f>
        <v>0</v>
      </c>
      <c r="X12" s="13"/>
      <c r="Y12" s="556" t="s">
        <v>152</v>
      </c>
      <c r="Z12" s="557"/>
      <c r="AA12" s="291">
        <f>AH1224</f>
        <v>0</v>
      </c>
      <c r="AB12" s="552" t="s">
        <v>154</v>
      </c>
      <c r="AC12" s="553"/>
      <c r="AD12" s="553"/>
      <c r="AE12" s="294">
        <f>AL1224/2</f>
        <v>0</v>
      </c>
      <c r="AF12" s="513"/>
      <c r="AG12" s="514"/>
      <c r="AH12" s="514"/>
      <c r="AI12" s="228"/>
      <c r="AS12" s="14"/>
    </row>
    <row r="13" spans="2:45" ht="21.75" customHeight="1" x14ac:dyDescent="0.35">
      <c r="B13" s="545" t="s">
        <v>217</v>
      </c>
      <c r="C13" s="546"/>
      <c r="D13" s="547"/>
      <c r="E13" s="548"/>
      <c r="F13" s="549"/>
      <c r="G13" s="16"/>
      <c r="H13" s="16"/>
      <c r="I13" s="43"/>
      <c r="J13" s="44"/>
      <c r="K13" s="44"/>
      <c r="L13" s="44"/>
      <c r="M13" s="44"/>
      <c r="N13" s="44"/>
      <c r="O13" s="5"/>
      <c r="P13" s="45"/>
      <c r="Q13" s="45"/>
      <c r="R13" s="44"/>
      <c r="S13" s="538"/>
      <c r="T13" s="539"/>
      <c r="U13" s="225"/>
      <c r="V13" s="12"/>
      <c r="W13" s="12"/>
      <c r="Y13" s="556" t="s">
        <v>153</v>
      </c>
      <c r="Z13" s="557"/>
      <c r="AA13" s="292">
        <f>AI1224</f>
        <v>0</v>
      </c>
      <c r="AB13" s="552" t="s">
        <v>95</v>
      </c>
      <c r="AC13" s="553"/>
      <c r="AD13" s="553"/>
      <c r="AE13" s="294">
        <f>AM1224</f>
        <v>0</v>
      </c>
      <c r="AF13" s="511"/>
      <c r="AG13" s="512"/>
      <c r="AH13" s="512"/>
      <c r="AI13" s="230"/>
    </row>
    <row r="14" spans="2:45" ht="21.75" customHeight="1" x14ac:dyDescent="0.35">
      <c r="B14" s="545" t="s">
        <v>270</v>
      </c>
      <c r="C14" s="546"/>
      <c r="D14" s="547"/>
      <c r="E14" s="520">
        <f>COUNT(B24:B1224)</f>
        <v>0</v>
      </c>
      <c r="F14" s="521"/>
      <c r="G14" s="16"/>
      <c r="H14" s="16"/>
      <c r="I14" s="43"/>
      <c r="J14" s="44"/>
      <c r="K14" s="44"/>
      <c r="L14" s="44"/>
      <c r="M14" s="44"/>
      <c r="N14" s="44"/>
      <c r="O14" s="5"/>
      <c r="P14" s="45"/>
      <c r="Q14" s="45"/>
      <c r="R14" s="44"/>
      <c r="S14" s="538"/>
      <c r="T14" s="539"/>
      <c r="U14" s="225"/>
      <c r="V14" s="12"/>
      <c r="W14" s="12"/>
      <c r="Y14" s="556" t="s">
        <v>165</v>
      </c>
      <c r="Z14" s="557"/>
      <c r="AA14" s="291">
        <f>AL1224/2</f>
        <v>0</v>
      </c>
      <c r="AB14" s="552" t="s">
        <v>155</v>
      </c>
      <c r="AC14" s="553"/>
      <c r="AD14" s="553"/>
      <c r="AE14" s="294">
        <f>AN1224</f>
        <v>0</v>
      </c>
      <c r="AF14" s="513"/>
      <c r="AG14" s="514"/>
      <c r="AH14" s="514"/>
      <c r="AI14" s="230"/>
    </row>
    <row r="15" spans="2:45" ht="21.75" customHeight="1" x14ac:dyDescent="0.3">
      <c r="B15" s="212" t="s">
        <v>42</v>
      </c>
      <c r="C15" s="213" t="s">
        <v>33</v>
      </c>
      <c r="D15" s="214"/>
      <c r="E15" s="520">
        <f>E1224</f>
        <v>0</v>
      </c>
      <c r="F15" s="521"/>
      <c r="G15" s="16"/>
      <c r="H15" s="16"/>
      <c r="I15" s="45"/>
      <c r="J15" s="45"/>
      <c r="K15" s="45"/>
      <c r="L15" s="45"/>
      <c r="M15" s="45"/>
      <c r="N15" s="45"/>
      <c r="O15" s="5"/>
      <c r="P15" s="5"/>
      <c r="Q15" s="5"/>
      <c r="R15" s="46"/>
      <c r="S15" s="538"/>
      <c r="T15" s="539"/>
      <c r="U15" s="226"/>
      <c r="Y15" s="556" t="s">
        <v>164</v>
      </c>
      <c r="Z15" s="557"/>
      <c r="AA15" s="291">
        <f>AJ1224/2</f>
        <v>0</v>
      </c>
      <c r="AB15" s="552" t="s">
        <v>263</v>
      </c>
      <c r="AC15" s="553"/>
      <c r="AD15" s="553"/>
      <c r="AE15" s="294">
        <f>AO1224</f>
        <v>0</v>
      </c>
      <c r="AF15" s="513"/>
      <c r="AG15" s="514"/>
      <c r="AH15" s="514"/>
      <c r="AI15" s="230"/>
    </row>
    <row r="16" spans="2:45" ht="21.75" customHeight="1" x14ac:dyDescent="0.35">
      <c r="B16" s="212" t="s">
        <v>16</v>
      </c>
      <c r="C16" s="213"/>
      <c r="D16" s="214"/>
      <c r="E16" s="520">
        <f>H1224</f>
        <v>0</v>
      </c>
      <c r="F16" s="521"/>
      <c r="G16" s="17"/>
      <c r="H16" s="43"/>
      <c r="I16" s="19"/>
      <c r="J16" s="44"/>
      <c r="K16" s="44"/>
      <c r="L16" s="44"/>
      <c r="M16" s="44"/>
      <c r="N16" s="44"/>
      <c r="O16" s="44"/>
      <c r="P16" s="44"/>
      <c r="Q16" s="44"/>
      <c r="R16" s="46"/>
      <c r="S16" s="538"/>
      <c r="T16" s="539"/>
      <c r="U16" s="225"/>
      <c r="Y16" s="581" t="s">
        <v>91</v>
      </c>
      <c r="Z16" s="582"/>
      <c r="AA16" s="291"/>
      <c r="AB16" s="552" t="s">
        <v>156</v>
      </c>
      <c r="AC16" s="553"/>
      <c r="AD16" s="553"/>
      <c r="AE16" s="294">
        <f>AP1224</f>
        <v>0</v>
      </c>
      <c r="AF16" s="513"/>
      <c r="AG16" s="514"/>
      <c r="AH16" s="514"/>
      <c r="AI16" s="230"/>
    </row>
    <row r="17" spans="1:45" ht="21.75" customHeight="1" x14ac:dyDescent="0.3">
      <c r="B17" s="212" t="s">
        <v>15</v>
      </c>
      <c r="C17" s="213"/>
      <c r="D17" s="214"/>
      <c r="E17" s="520">
        <f>I1224</f>
        <v>0</v>
      </c>
      <c r="F17" s="521"/>
      <c r="G17" s="17"/>
      <c r="I17" s="44"/>
      <c r="J17" s="44"/>
      <c r="K17" s="44"/>
      <c r="L17" s="44"/>
      <c r="M17" s="44"/>
      <c r="N17" s="44"/>
      <c r="O17" s="44"/>
      <c r="P17" s="44"/>
      <c r="Q17" s="44"/>
      <c r="R17" s="46"/>
      <c r="S17" s="540"/>
      <c r="T17" s="541"/>
      <c r="U17" s="225"/>
      <c r="Y17" s="556" t="s">
        <v>164</v>
      </c>
      <c r="Z17" s="557"/>
      <c r="AA17" s="291">
        <f>AJ1224/2</f>
        <v>0</v>
      </c>
      <c r="AB17" s="552" t="s">
        <v>157</v>
      </c>
      <c r="AC17" s="553"/>
      <c r="AD17" s="553"/>
      <c r="AE17" s="294">
        <f>AQ1224</f>
        <v>0</v>
      </c>
      <c r="AF17" s="511"/>
      <c r="AG17" s="512"/>
      <c r="AH17" s="512"/>
      <c r="AI17" s="230"/>
    </row>
    <row r="18" spans="1:45" ht="21.75" customHeight="1" x14ac:dyDescent="0.3">
      <c r="B18" s="212" t="s">
        <v>8</v>
      </c>
      <c r="C18" s="213"/>
      <c r="D18" s="214"/>
      <c r="E18" s="520">
        <f>O1224</f>
        <v>0</v>
      </c>
      <c r="F18" s="521"/>
      <c r="G18" s="2"/>
      <c r="H18" s="47"/>
      <c r="I18" s="48"/>
      <c r="J18" s="47"/>
      <c r="K18" s="47"/>
      <c r="L18" s="47"/>
      <c r="M18" s="47"/>
      <c r="N18" s="47"/>
      <c r="S18" s="571"/>
      <c r="T18" s="572"/>
      <c r="U18" s="225"/>
      <c r="Y18" s="583"/>
      <c r="Z18" s="584"/>
      <c r="AA18" s="229"/>
      <c r="AB18" s="513"/>
      <c r="AC18" s="514"/>
      <c r="AD18" s="514"/>
      <c r="AE18" s="230"/>
      <c r="AF18" s="513"/>
      <c r="AG18" s="514"/>
      <c r="AH18" s="514"/>
      <c r="AI18" s="230"/>
    </row>
    <row r="19" spans="1:45" ht="21.75" customHeight="1" thickBot="1" x14ac:dyDescent="0.35">
      <c r="B19" s="215" t="s">
        <v>14</v>
      </c>
      <c r="C19" s="216"/>
      <c r="D19" s="187"/>
      <c r="E19" s="522">
        <f>P1224</f>
        <v>0</v>
      </c>
      <c r="F19" s="523"/>
      <c r="G19" s="2"/>
      <c r="H19" s="47"/>
      <c r="I19" s="48"/>
      <c r="J19" s="47"/>
      <c r="K19" s="47"/>
      <c r="L19" s="47"/>
      <c r="M19" s="47"/>
      <c r="N19" s="47"/>
      <c r="O19" s="3"/>
      <c r="P19" s="4"/>
      <c r="Q19" s="4"/>
      <c r="R19" s="10"/>
      <c r="S19" s="573"/>
      <c r="T19" s="574"/>
      <c r="U19" s="227"/>
      <c r="Y19" s="585"/>
      <c r="Z19" s="586"/>
      <c r="AA19" s="231"/>
      <c r="AB19" s="515"/>
      <c r="AC19" s="516"/>
      <c r="AD19" s="516"/>
      <c r="AE19" s="232"/>
      <c r="AF19" s="515"/>
      <c r="AG19" s="516"/>
      <c r="AH19" s="516"/>
      <c r="AI19" s="232"/>
    </row>
    <row r="20" spans="1:45" s="36" customFormat="1" ht="24.75" customHeight="1" thickBot="1" x14ac:dyDescent="0.3">
      <c r="A20" s="14"/>
      <c r="B20" s="37"/>
      <c r="C20" s="37"/>
      <c r="D20" s="37"/>
      <c r="E20" s="38"/>
      <c r="F20" s="59"/>
      <c r="G20" s="2"/>
      <c r="H20" s="18"/>
      <c r="I20" s="4"/>
      <c r="J20" s="4"/>
      <c r="K20" s="94"/>
      <c r="L20" s="95"/>
      <c r="M20" s="2"/>
      <c r="N20" s="2"/>
      <c r="O20" s="3"/>
      <c r="P20" s="4"/>
      <c r="Q20" s="4"/>
      <c r="R20" s="10"/>
      <c r="S20" s="10"/>
      <c r="T20" s="10"/>
      <c r="U20" s="10"/>
      <c r="V20" s="13"/>
      <c r="W20" s="13"/>
      <c r="X20" s="13"/>
      <c r="Y20" s="13"/>
      <c r="Z20" s="13"/>
      <c r="AA20" s="13"/>
      <c r="AB20" s="13"/>
      <c r="AS20" s="14"/>
    </row>
    <row r="21" spans="1:45" s="31" customFormat="1" ht="29.25" customHeight="1" x14ac:dyDescent="0.25">
      <c r="A21" s="33"/>
      <c r="B21" s="529" t="s">
        <v>269</v>
      </c>
      <c r="C21" s="530"/>
      <c r="D21" s="530"/>
      <c r="E21" s="530"/>
      <c r="F21" s="530"/>
      <c r="G21" s="530"/>
      <c r="H21" s="530"/>
      <c r="I21" s="530"/>
      <c r="J21" s="530"/>
      <c r="K21" s="530"/>
      <c r="L21" s="530"/>
      <c r="M21" s="530"/>
      <c r="N21" s="530"/>
      <c r="O21" s="530"/>
      <c r="P21" s="531"/>
      <c r="Q21" s="69"/>
      <c r="R21" s="535" t="s">
        <v>49</v>
      </c>
      <c r="S21" s="536"/>
      <c r="T21" s="536"/>
      <c r="U21" s="536"/>
      <c r="V21" s="536"/>
      <c r="W21" s="536"/>
      <c r="X21" s="536"/>
      <c r="Y21" s="536"/>
      <c r="Z21" s="536"/>
      <c r="AA21" s="536"/>
      <c r="AB21" s="537"/>
      <c r="AC21" s="462" t="s">
        <v>144</v>
      </c>
      <c r="AD21" s="463"/>
      <c r="AE21" s="463"/>
      <c r="AF21" s="463"/>
      <c r="AG21" s="463"/>
      <c r="AH21" s="463"/>
      <c r="AI21" s="463"/>
      <c r="AJ21" s="463"/>
      <c r="AK21" s="463"/>
      <c r="AL21" s="463"/>
      <c r="AM21" s="463"/>
      <c r="AN21" s="463"/>
      <c r="AO21" s="463"/>
      <c r="AP21" s="463"/>
      <c r="AQ21" s="463"/>
      <c r="AR21" s="524"/>
      <c r="AS21" s="34"/>
    </row>
    <row r="22" spans="1:45" s="31" customFormat="1" ht="26.45" customHeight="1" thickBot="1" x14ac:dyDescent="0.3">
      <c r="A22" s="33"/>
      <c r="B22" s="532"/>
      <c r="C22" s="533"/>
      <c r="D22" s="533"/>
      <c r="E22" s="533"/>
      <c r="F22" s="533"/>
      <c r="G22" s="533"/>
      <c r="H22" s="533"/>
      <c r="I22" s="533"/>
      <c r="J22" s="533"/>
      <c r="K22" s="533"/>
      <c r="L22" s="533"/>
      <c r="M22" s="533"/>
      <c r="N22" s="533"/>
      <c r="O22" s="533"/>
      <c r="P22" s="534"/>
      <c r="Q22" s="70"/>
      <c r="R22" s="526" t="s">
        <v>51</v>
      </c>
      <c r="S22" s="527"/>
      <c r="T22" s="527"/>
      <c r="U22" s="527"/>
      <c r="V22" s="527"/>
      <c r="W22" s="527"/>
      <c r="X22" s="527"/>
      <c r="Y22" s="528" t="s">
        <v>50</v>
      </c>
      <c r="Z22" s="528"/>
      <c r="AA22" s="528"/>
      <c r="AB22" s="528"/>
      <c r="AC22" s="464"/>
      <c r="AD22" s="465"/>
      <c r="AE22" s="465"/>
      <c r="AF22" s="465"/>
      <c r="AG22" s="465"/>
      <c r="AH22" s="465"/>
      <c r="AI22" s="465"/>
      <c r="AJ22" s="465"/>
      <c r="AK22" s="465"/>
      <c r="AL22" s="465"/>
      <c r="AM22" s="465"/>
      <c r="AN22" s="465"/>
      <c r="AO22" s="465"/>
      <c r="AP22" s="465"/>
      <c r="AQ22" s="465"/>
      <c r="AR22" s="525"/>
      <c r="AS22" s="34"/>
    </row>
    <row r="23" spans="1:45" s="31" customFormat="1" ht="84.75" customHeight="1" thickBot="1" x14ac:dyDescent="0.3">
      <c r="B23" s="269" t="s">
        <v>7</v>
      </c>
      <c r="C23" s="270" t="s">
        <v>271</v>
      </c>
      <c r="D23" s="271" t="s">
        <v>174</v>
      </c>
      <c r="E23" s="272" t="s">
        <v>11</v>
      </c>
      <c r="F23" s="558" t="s">
        <v>12</v>
      </c>
      <c r="G23" s="559"/>
      <c r="H23" s="273" t="s">
        <v>2</v>
      </c>
      <c r="I23" s="272" t="s">
        <v>9</v>
      </c>
      <c r="J23" s="274" t="s">
        <v>83</v>
      </c>
      <c r="K23" s="275" t="s">
        <v>84</v>
      </c>
      <c r="L23" s="276" t="s">
        <v>85</v>
      </c>
      <c r="M23" s="277">
        <f>200/7</f>
        <v>28.571428571428573</v>
      </c>
      <c r="N23" s="278" t="s">
        <v>55</v>
      </c>
      <c r="O23" s="275" t="s">
        <v>53</v>
      </c>
      <c r="P23" s="279" t="s">
        <v>54</v>
      </c>
      <c r="Q23" s="280" t="s">
        <v>56</v>
      </c>
      <c r="R23" s="281" t="s">
        <v>61</v>
      </c>
      <c r="S23" s="281" t="s">
        <v>283</v>
      </c>
      <c r="T23" s="282" t="s">
        <v>280</v>
      </c>
      <c r="U23" s="283" t="s">
        <v>46</v>
      </c>
      <c r="V23" s="284" t="s">
        <v>281</v>
      </c>
      <c r="W23" s="285" t="s">
        <v>47</v>
      </c>
      <c r="X23" s="286" t="s">
        <v>66</v>
      </c>
      <c r="Y23" s="287" t="s">
        <v>282</v>
      </c>
      <c r="Z23" s="288" t="s">
        <v>167</v>
      </c>
      <c r="AA23" s="289" t="s">
        <v>284</v>
      </c>
      <c r="AB23" s="185" t="s">
        <v>48</v>
      </c>
      <c r="AC23" s="372" t="s">
        <v>45</v>
      </c>
      <c r="AD23" s="373" t="s">
        <v>57</v>
      </c>
      <c r="AE23" s="373" t="s">
        <v>58</v>
      </c>
      <c r="AF23" s="374" t="s">
        <v>59</v>
      </c>
      <c r="AG23" s="374" t="s">
        <v>145</v>
      </c>
      <c r="AH23" s="374" t="s">
        <v>147</v>
      </c>
      <c r="AI23" s="374" t="s">
        <v>208</v>
      </c>
      <c r="AJ23" s="374" t="s">
        <v>169</v>
      </c>
      <c r="AK23" s="374" t="s">
        <v>209</v>
      </c>
      <c r="AL23" s="374" t="s">
        <v>168</v>
      </c>
      <c r="AM23" s="374" t="s">
        <v>60</v>
      </c>
      <c r="AN23" s="374" t="s">
        <v>146</v>
      </c>
      <c r="AO23" s="374" t="s">
        <v>262</v>
      </c>
      <c r="AP23" s="374" t="s">
        <v>148</v>
      </c>
      <c r="AQ23" s="374" t="s">
        <v>149</v>
      </c>
      <c r="AR23" s="71" t="s">
        <v>13</v>
      </c>
      <c r="AS23" s="35"/>
    </row>
    <row r="24" spans="1:45" ht="14.45" customHeight="1" x14ac:dyDescent="0.25">
      <c r="B24" s="475" t="str">
        <f>IF(C24&lt;&gt;"",1,"")</f>
        <v/>
      </c>
      <c r="C24" s="488"/>
      <c r="D24" s="488"/>
      <c r="E24" s="40"/>
      <c r="F24" s="493"/>
      <c r="G24" s="494"/>
      <c r="H24" s="49"/>
      <c r="I24" s="76" t="str">
        <f>IF(H24=0,"",H24/'2. Baseline'!$F$15)</f>
        <v/>
      </c>
      <c r="J24" s="86" t="str">
        <f>IF(I24="","",(I24/'2. Baseline'!$F$71/'2. Baseline'!$F$67))</f>
        <v/>
      </c>
      <c r="K24" s="72" t="str">
        <f t="shared" ref="K24:K29" si="0">IF(J24="","",ROUNDUP(J24,0))</f>
        <v/>
      </c>
      <c r="L24" s="295" t="str">
        <f>J24</f>
        <v/>
      </c>
      <c r="M24" s="77">
        <f t="shared" ref="M24:M33" si="1">IF(I24=0,"",$M$23*10)</f>
        <v>285.71428571428572</v>
      </c>
      <c r="N24" s="77" t="e">
        <f t="shared" ref="N24:N32" si="2">I24/M24</f>
        <v>#VALUE!</v>
      </c>
      <c r="O24" s="78" t="str">
        <f>IFERROR(ROUND(IF(H24/'2. Baseline'!F$13=0,"",H24/'2. Baseline'!F$13),0),"")</f>
        <v/>
      </c>
      <c r="P24" s="79" t="str">
        <f>IFERROR(O24/'2. Baseline'!F$14,"")</f>
        <v/>
      </c>
      <c r="Q24" s="80" t="e">
        <f t="shared" ref="Q24:Q32" si="3">O24/(J24/2)/7</f>
        <v>#VALUE!</v>
      </c>
      <c r="R24" s="233" t="str">
        <f>IF(H24="","",P24/'2. Baseline'!$F$67)</f>
        <v/>
      </c>
      <c r="S24" s="233" t="str">
        <f>IF(H24="","",P24/J24/'2. Baseline'!$F$67)</f>
        <v/>
      </c>
      <c r="T24" s="99"/>
      <c r="U24" s="100"/>
      <c r="V24" s="101"/>
      <c r="W24" s="101"/>
      <c r="X24" s="89" t="str">
        <f>IFERROR(S24/W24, "n/a")</f>
        <v>n/a</v>
      </c>
      <c r="Y24" s="455"/>
      <c r="Z24" s="449"/>
      <c r="AA24" s="452"/>
      <c r="AB24" s="479" t="e">
        <f>P34/AA24</f>
        <v>#DIV/0!</v>
      </c>
      <c r="AC24" s="500">
        <f>L34</f>
        <v>0</v>
      </c>
      <c r="AD24" s="503">
        <f>K34</f>
        <v>0</v>
      </c>
      <c r="AE24" s="497">
        <f>ROUNDUP(AD34/'2. Baseline'!$F$73,0)</f>
        <v>0</v>
      </c>
      <c r="AF24" s="497">
        <f>L34*'2. Baseline'!$F$58</f>
        <v>0</v>
      </c>
      <c r="AG24" s="497">
        <f>K34*'2. Baseline'!$F$61</f>
        <v>0</v>
      </c>
      <c r="AH24" s="497">
        <f>AE34*'2. Baseline'!F$59*('2. Baseline'!F$50+'2. Baseline'!F$51)</f>
        <v>0</v>
      </c>
      <c r="AI24" s="497">
        <f>IF(B24&lt;&gt;"",'2. Baseline'!$F$60+1,0)</f>
        <v>0</v>
      </c>
      <c r="AJ24" s="497">
        <f>2*(AC34*('2. Baseline'!$F$67+'2. Baseline'!$F$68))</f>
        <v>0</v>
      </c>
      <c r="AK24" s="497">
        <f>2*L34</f>
        <v>0</v>
      </c>
      <c r="AL24" s="497">
        <f>2*(K34*2)</f>
        <v>0</v>
      </c>
      <c r="AM24" s="497">
        <f>K34*('2. Baseline'!F$67+'2. Baseline'!F$68)</f>
        <v>0</v>
      </c>
      <c r="AN24" s="497">
        <f>K34*'2. Baseline'!$F$80</f>
        <v>0</v>
      </c>
      <c r="AO24" s="497">
        <f>2*K34</f>
        <v>0</v>
      </c>
      <c r="AP24" s="497">
        <f>AE34*'2. Baseline'!F$78*('2. Baseline'!F$67+'2. Baseline'!F$68)</f>
        <v>0</v>
      </c>
      <c r="AQ24" s="497">
        <f>IF(B24&lt;&gt;"",'2. Baseline'!$F$60+1,0)</f>
        <v>0</v>
      </c>
      <c r="AR24" s="41"/>
      <c r="AS24" s="6"/>
    </row>
    <row r="25" spans="1:45" ht="14.45" customHeight="1" x14ac:dyDescent="0.25">
      <c r="B25" s="475"/>
      <c r="C25" s="477"/>
      <c r="D25" s="477"/>
      <c r="E25" s="40"/>
      <c r="F25" s="490"/>
      <c r="G25" s="491"/>
      <c r="H25" s="49"/>
      <c r="I25" s="76" t="str">
        <f>IF(H25=0,"",H25/'2. Baseline'!$F$15)</f>
        <v/>
      </c>
      <c r="J25" s="87" t="str">
        <f>IF(I25="","",(I25/'2. Baseline'!$F$71/'2. Baseline'!$F$67))</f>
        <v/>
      </c>
      <c r="K25" s="73" t="str">
        <f t="shared" si="0"/>
        <v/>
      </c>
      <c r="L25" s="73" t="str">
        <f t="shared" ref="L25:L33" si="4">J25</f>
        <v/>
      </c>
      <c r="M25" s="81">
        <f t="shared" si="1"/>
        <v>285.71428571428572</v>
      </c>
      <c r="N25" s="81" t="e">
        <f t="shared" si="2"/>
        <v>#VALUE!</v>
      </c>
      <c r="O25" s="82" t="str">
        <f>IFERROR(ROUND(IF(H25/'2. Baseline'!F$13=0,"",H25/'2. Baseline'!F$13),0),"")</f>
        <v/>
      </c>
      <c r="P25" s="83" t="str">
        <f>IFERROR(O25/'2. Baseline'!F$14,"")</f>
        <v/>
      </c>
      <c r="Q25" s="84" t="e">
        <f t="shared" si="3"/>
        <v>#VALUE!</v>
      </c>
      <c r="R25" s="234" t="str">
        <f>IF(H25="","",P25/'2. Baseline'!$F$67)</f>
        <v/>
      </c>
      <c r="S25" s="234" t="str">
        <f>IF(H25="","",P25/J25/'2. Baseline'!$F$67)</f>
        <v/>
      </c>
      <c r="T25" s="101"/>
      <c r="U25" s="102"/>
      <c r="V25" s="101"/>
      <c r="W25" s="101"/>
      <c r="X25" s="90" t="str">
        <f>IFERROR(S25/W25, "")</f>
        <v/>
      </c>
      <c r="Y25" s="456"/>
      <c r="Z25" s="450"/>
      <c r="AA25" s="453"/>
      <c r="AB25" s="480"/>
      <c r="AC25" s="501"/>
      <c r="AD25" s="504"/>
      <c r="AE25" s="498"/>
      <c r="AF25" s="498"/>
      <c r="AG25" s="498"/>
      <c r="AH25" s="498"/>
      <c r="AI25" s="498"/>
      <c r="AJ25" s="498"/>
      <c r="AK25" s="498"/>
      <c r="AL25" s="498"/>
      <c r="AM25" s="498"/>
      <c r="AN25" s="498"/>
      <c r="AO25" s="498"/>
      <c r="AP25" s="498"/>
      <c r="AQ25" s="498"/>
      <c r="AR25" s="42"/>
      <c r="AS25" s="6"/>
    </row>
    <row r="26" spans="1:45" ht="14.45" customHeight="1" x14ac:dyDescent="0.25">
      <c r="B26" s="475"/>
      <c r="C26" s="477"/>
      <c r="D26" s="477"/>
      <c r="E26" s="40"/>
      <c r="F26" s="490"/>
      <c r="G26" s="491"/>
      <c r="H26" s="49"/>
      <c r="I26" s="76" t="str">
        <f>IF(H26=0,"",H26/'2. Baseline'!$F$15)</f>
        <v/>
      </c>
      <c r="J26" s="87" t="str">
        <f>IF(I26="","",(I26/'2. Baseline'!$F$71/'2. Baseline'!$F$67))</f>
        <v/>
      </c>
      <c r="K26" s="91" t="str">
        <f t="shared" si="0"/>
        <v/>
      </c>
      <c r="L26" s="91" t="str">
        <f t="shared" si="4"/>
        <v/>
      </c>
      <c r="M26" s="92">
        <f t="shared" si="1"/>
        <v>285.71428571428572</v>
      </c>
      <c r="N26" s="92" t="e">
        <f t="shared" si="2"/>
        <v>#VALUE!</v>
      </c>
      <c r="O26" s="82" t="str">
        <f>IFERROR(ROUND(IF(H26/'2. Baseline'!F$13=0,"",H26/'2. Baseline'!F$13),0),"")</f>
        <v/>
      </c>
      <c r="P26" s="83" t="str">
        <f>IFERROR(O26/'2. Baseline'!F$14,"")</f>
        <v/>
      </c>
      <c r="Q26" s="84" t="e">
        <f t="shared" si="3"/>
        <v>#VALUE!</v>
      </c>
      <c r="R26" s="234" t="str">
        <f>IF(H26="","",P26/'2. Baseline'!$F$67)</f>
        <v/>
      </c>
      <c r="S26" s="234" t="str">
        <f>IF(H26="","",P26/J26/'2. Baseline'!$F$67)</f>
        <v/>
      </c>
      <c r="T26" s="101"/>
      <c r="U26" s="102"/>
      <c r="V26" s="101"/>
      <c r="W26" s="101"/>
      <c r="X26" s="90" t="str">
        <f>IFERROR(S26/W26, "")</f>
        <v/>
      </c>
      <c r="Y26" s="456"/>
      <c r="Z26" s="450"/>
      <c r="AA26" s="453"/>
      <c r="AB26" s="480"/>
      <c r="AC26" s="501"/>
      <c r="AD26" s="504"/>
      <c r="AE26" s="498"/>
      <c r="AF26" s="498"/>
      <c r="AG26" s="498"/>
      <c r="AH26" s="498"/>
      <c r="AI26" s="498"/>
      <c r="AJ26" s="498"/>
      <c r="AK26" s="498"/>
      <c r="AL26" s="498"/>
      <c r="AM26" s="498"/>
      <c r="AN26" s="498"/>
      <c r="AO26" s="498"/>
      <c r="AP26" s="498"/>
      <c r="AQ26" s="498"/>
      <c r="AR26" s="42"/>
      <c r="AS26" s="6"/>
    </row>
    <row r="27" spans="1:45" ht="14.45" customHeight="1" x14ac:dyDescent="0.25">
      <c r="B27" s="475"/>
      <c r="C27" s="477"/>
      <c r="D27" s="477"/>
      <c r="E27" s="40"/>
      <c r="F27" s="490"/>
      <c r="G27" s="491"/>
      <c r="H27" s="49"/>
      <c r="I27" s="76" t="str">
        <f>IF(H27=0,"",H27/'2. Baseline'!$F$15)</f>
        <v/>
      </c>
      <c r="J27" s="87" t="str">
        <f>IF(I27="","",(I27/'2. Baseline'!$F$71/'2. Baseline'!$F$67))</f>
        <v/>
      </c>
      <c r="K27" s="73" t="str">
        <f t="shared" si="0"/>
        <v/>
      </c>
      <c r="L27" s="73" t="str">
        <f t="shared" si="4"/>
        <v/>
      </c>
      <c r="M27" s="81">
        <f t="shared" si="1"/>
        <v>285.71428571428572</v>
      </c>
      <c r="N27" s="81" t="e">
        <f t="shared" si="2"/>
        <v>#VALUE!</v>
      </c>
      <c r="O27" s="82" t="str">
        <f>IFERROR(ROUND(IF(H27/'2. Baseline'!F$13=0,"",H27/'2. Baseline'!F$13),0),"")</f>
        <v/>
      </c>
      <c r="P27" s="83" t="str">
        <f>IFERROR(O27/'2. Baseline'!F$14,"")</f>
        <v/>
      </c>
      <c r="Q27" s="84" t="e">
        <f t="shared" si="3"/>
        <v>#VALUE!</v>
      </c>
      <c r="R27" s="234" t="str">
        <f>IF(H27="","",P27/'2. Baseline'!$F$67)</f>
        <v/>
      </c>
      <c r="S27" s="234" t="str">
        <f>IF(H27="","",P27/J27/'2. Baseline'!$F$67)</f>
        <v/>
      </c>
      <c r="T27" s="101"/>
      <c r="U27" s="102"/>
      <c r="V27" s="101"/>
      <c r="W27" s="101"/>
      <c r="X27" s="90" t="str">
        <f>IFERROR(S27/W27, "")</f>
        <v/>
      </c>
      <c r="Y27" s="456"/>
      <c r="Z27" s="450"/>
      <c r="AA27" s="453"/>
      <c r="AB27" s="480"/>
      <c r="AC27" s="501"/>
      <c r="AD27" s="504"/>
      <c r="AE27" s="498"/>
      <c r="AF27" s="498"/>
      <c r="AG27" s="498"/>
      <c r="AH27" s="498"/>
      <c r="AI27" s="498"/>
      <c r="AJ27" s="498"/>
      <c r="AK27" s="498"/>
      <c r="AL27" s="498"/>
      <c r="AM27" s="498"/>
      <c r="AN27" s="498"/>
      <c r="AO27" s="498"/>
      <c r="AP27" s="498"/>
      <c r="AQ27" s="498"/>
      <c r="AR27" s="42"/>
      <c r="AS27" s="6"/>
    </row>
    <row r="28" spans="1:45" ht="14.45" customHeight="1" x14ac:dyDescent="0.25">
      <c r="B28" s="475"/>
      <c r="C28" s="477"/>
      <c r="D28" s="477"/>
      <c r="E28" s="40"/>
      <c r="F28" s="490"/>
      <c r="G28" s="491"/>
      <c r="H28" s="50"/>
      <c r="I28" s="76" t="str">
        <f>IF(H28=0,"",H28/'2. Baseline'!$F$15)</f>
        <v/>
      </c>
      <c r="J28" s="87" t="str">
        <f>IF(I28="","",(I28/'2. Baseline'!$F$71/'2. Baseline'!$F$67))</f>
        <v/>
      </c>
      <c r="K28" s="73" t="str">
        <f t="shared" si="0"/>
        <v/>
      </c>
      <c r="L28" s="73" t="str">
        <f t="shared" si="4"/>
        <v/>
      </c>
      <c r="M28" s="81">
        <f t="shared" si="1"/>
        <v>285.71428571428572</v>
      </c>
      <c r="N28" s="81" t="e">
        <f t="shared" si="2"/>
        <v>#VALUE!</v>
      </c>
      <c r="O28" s="82" t="str">
        <f>IFERROR(ROUND(IF(H28/'2. Baseline'!F$13=0,"",H28/'2. Baseline'!F$13),0),"")</f>
        <v/>
      </c>
      <c r="P28" s="83" t="str">
        <f>IFERROR(O28/'2. Baseline'!F$14,"")</f>
        <v/>
      </c>
      <c r="Q28" s="84" t="e">
        <f t="shared" si="3"/>
        <v>#VALUE!</v>
      </c>
      <c r="R28" s="234" t="str">
        <f>IF(H28="","",P28/'2. Baseline'!$F$67)</f>
        <v/>
      </c>
      <c r="S28" s="234" t="str">
        <f>IF(H28="","",P28/J28/'2. Baseline'!$F$67)</f>
        <v/>
      </c>
      <c r="T28" s="101"/>
      <c r="U28" s="102"/>
      <c r="V28" s="101"/>
      <c r="W28" s="101"/>
      <c r="X28" s="90" t="str">
        <f>IFERROR(S28/W28, "")</f>
        <v/>
      </c>
      <c r="Y28" s="456"/>
      <c r="Z28" s="450"/>
      <c r="AA28" s="453"/>
      <c r="AB28" s="480"/>
      <c r="AC28" s="501"/>
      <c r="AD28" s="504"/>
      <c r="AE28" s="498"/>
      <c r="AF28" s="498"/>
      <c r="AG28" s="498"/>
      <c r="AH28" s="498"/>
      <c r="AI28" s="498"/>
      <c r="AJ28" s="498"/>
      <c r="AK28" s="498"/>
      <c r="AL28" s="498"/>
      <c r="AM28" s="498"/>
      <c r="AN28" s="498"/>
      <c r="AO28" s="498"/>
      <c r="AP28" s="498"/>
      <c r="AQ28" s="498"/>
      <c r="AR28" s="42"/>
      <c r="AS28" s="6"/>
    </row>
    <row r="29" spans="1:45" ht="14.45" customHeight="1" x14ac:dyDescent="0.25">
      <c r="B29" s="475"/>
      <c r="C29" s="477"/>
      <c r="D29" s="477"/>
      <c r="E29" s="40"/>
      <c r="F29" s="490"/>
      <c r="G29" s="491"/>
      <c r="H29" s="50"/>
      <c r="I29" s="76" t="str">
        <f>IF(H29=0,"",H29/'2. Baseline'!$F$15)</f>
        <v/>
      </c>
      <c r="J29" s="87" t="str">
        <f>IF(I29="","",(I29/'2. Baseline'!$F$71/'2. Baseline'!$F$67))</f>
        <v/>
      </c>
      <c r="K29" s="73" t="str">
        <f t="shared" si="0"/>
        <v/>
      </c>
      <c r="L29" s="73" t="str">
        <f t="shared" si="4"/>
        <v/>
      </c>
      <c r="M29" s="81">
        <f t="shared" si="1"/>
        <v>285.71428571428572</v>
      </c>
      <c r="N29" s="81" t="e">
        <f t="shared" si="2"/>
        <v>#VALUE!</v>
      </c>
      <c r="O29" s="82" t="str">
        <f>IFERROR(ROUND(IF(H29/'2. Baseline'!F$13=0,"",H29/'2. Baseline'!F$13),0),"")</f>
        <v/>
      </c>
      <c r="P29" s="83" t="str">
        <f>IFERROR(O29/'2. Baseline'!F$14,"")</f>
        <v/>
      </c>
      <c r="Q29" s="84" t="e">
        <f t="shared" si="3"/>
        <v>#VALUE!</v>
      </c>
      <c r="R29" s="234" t="str">
        <f>IF(H29="","",P29/'2. Baseline'!$F$67)</f>
        <v/>
      </c>
      <c r="S29" s="234" t="str">
        <f>IF(H29="","",P29/J29/'2. Baseline'!$F$67)</f>
        <v/>
      </c>
      <c r="T29" s="101"/>
      <c r="U29" s="102"/>
      <c r="V29" s="101"/>
      <c r="W29" s="101"/>
      <c r="X29" s="90" t="str">
        <f>IFERROR(P29/W29, "")</f>
        <v/>
      </c>
      <c r="Y29" s="456"/>
      <c r="Z29" s="450"/>
      <c r="AA29" s="453"/>
      <c r="AB29" s="480"/>
      <c r="AC29" s="501"/>
      <c r="AD29" s="504"/>
      <c r="AE29" s="498"/>
      <c r="AF29" s="498"/>
      <c r="AG29" s="498"/>
      <c r="AH29" s="498"/>
      <c r="AI29" s="498"/>
      <c r="AJ29" s="498"/>
      <c r="AK29" s="498"/>
      <c r="AL29" s="498"/>
      <c r="AM29" s="498"/>
      <c r="AN29" s="498"/>
      <c r="AO29" s="498"/>
      <c r="AP29" s="498"/>
      <c r="AQ29" s="498"/>
      <c r="AR29" s="42"/>
      <c r="AS29" s="6"/>
    </row>
    <row r="30" spans="1:45" ht="14.45" customHeight="1" x14ac:dyDescent="0.25">
      <c r="B30" s="475"/>
      <c r="C30" s="477"/>
      <c r="D30" s="477"/>
      <c r="E30" s="40"/>
      <c r="F30" s="490"/>
      <c r="G30" s="491"/>
      <c r="H30" s="49"/>
      <c r="I30" s="76" t="str">
        <f>IF(H30=0,"",H30/'2. Baseline'!$F$15)</f>
        <v/>
      </c>
      <c r="J30" s="87" t="str">
        <f>IF(I30="","",(I30/'2. Baseline'!$F$71/'2. Baseline'!$F$67))</f>
        <v/>
      </c>
      <c r="K30" s="73" t="str">
        <f t="shared" ref="K30" si="5">IF(J30="","",ROUNDUP(J30,0))</f>
        <v/>
      </c>
      <c r="L30" s="73" t="str">
        <f t="shared" si="4"/>
        <v/>
      </c>
      <c r="M30" s="81">
        <f t="shared" si="1"/>
        <v>285.71428571428572</v>
      </c>
      <c r="N30" s="81" t="e">
        <f t="shared" si="2"/>
        <v>#VALUE!</v>
      </c>
      <c r="O30" s="82" t="str">
        <f>IFERROR(ROUND(IF(H30/'2. Baseline'!F$13=0,"",H30/'2. Baseline'!F$13),0),"")</f>
        <v/>
      </c>
      <c r="P30" s="83" t="str">
        <f>IFERROR(O30/'2. Baseline'!F$14,"")</f>
        <v/>
      </c>
      <c r="Q30" s="84" t="e">
        <f t="shared" si="3"/>
        <v>#VALUE!</v>
      </c>
      <c r="R30" s="234" t="str">
        <f>IF(H30="","",P30/'2. Baseline'!$F$67)</f>
        <v/>
      </c>
      <c r="S30" s="234" t="str">
        <f>IF(H30="","",P30/J30/'2. Baseline'!$F$67)</f>
        <v/>
      </c>
      <c r="T30" s="101"/>
      <c r="U30" s="102"/>
      <c r="V30" s="101"/>
      <c r="W30" s="101"/>
      <c r="X30" s="90" t="str">
        <f>IFERROR(P30/W30, "")</f>
        <v/>
      </c>
      <c r="Y30" s="456"/>
      <c r="Z30" s="450"/>
      <c r="AA30" s="453"/>
      <c r="AB30" s="480"/>
      <c r="AC30" s="501"/>
      <c r="AD30" s="504"/>
      <c r="AE30" s="498"/>
      <c r="AF30" s="498"/>
      <c r="AG30" s="498"/>
      <c r="AH30" s="498"/>
      <c r="AI30" s="498"/>
      <c r="AJ30" s="498"/>
      <c r="AK30" s="498"/>
      <c r="AL30" s="498"/>
      <c r="AM30" s="498"/>
      <c r="AN30" s="498"/>
      <c r="AO30" s="498"/>
      <c r="AP30" s="498"/>
      <c r="AQ30" s="498"/>
      <c r="AR30" s="42"/>
      <c r="AS30" s="6"/>
    </row>
    <row r="31" spans="1:45" ht="14.45" customHeight="1" x14ac:dyDescent="0.25">
      <c r="B31" s="475"/>
      <c r="C31" s="477"/>
      <c r="D31" s="477"/>
      <c r="E31" s="40"/>
      <c r="F31" s="490"/>
      <c r="G31" s="491"/>
      <c r="H31" s="49"/>
      <c r="I31" s="76" t="str">
        <f>IF(H31=0,"",H31/'2. Baseline'!$F$15)</f>
        <v/>
      </c>
      <c r="J31" s="87" t="str">
        <f>IF(I31="","",(I31/'2. Baseline'!$F$71/'2. Baseline'!$F$67))</f>
        <v/>
      </c>
      <c r="K31" s="73" t="str">
        <f t="shared" ref="K31:K33" si="6">IF(J31="","",ROUNDUP(J31,0))</f>
        <v/>
      </c>
      <c r="L31" s="73" t="str">
        <f t="shared" si="4"/>
        <v/>
      </c>
      <c r="M31" s="81">
        <f t="shared" si="1"/>
        <v>285.71428571428572</v>
      </c>
      <c r="N31" s="81" t="e">
        <f t="shared" si="2"/>
        <v>#VALUE!</v>
      </c>
      <c r="O31" s="82" t="str">
        <f>IFERROR(ROUND(IF(H31/'2. Baseline'!F$13=0,"",H31/'2. Baseline'!F$13),0),"")</f>
        <v/>
      </c>
      <c r="P31" s="83" t="str">
        <f>IFERROR(O31/'2. Baseline'!F$14,"")</f>
        <v/>
      </c>
      <c r="Q31" s="84" t="e">
        <f t="shared" si="3"/>
        <v>#VALUE!</v>
      </c>
      <c r="R31" s="234" t="str">
        <f>IF(H31="","",P31/'2. Baseline'!$F$67)</f>
        <v/>
      </c>
      <c r="S31" s="234" t="str">
        <f>IF(H31="","",P31/J31/'2. Baseline'!$F$67)</f>
        <v/>
      </c>
      <c r="T31" s="101"/>
      <c r="U31" s="102"/>
      <c r="V31" s="101"/>
      <c r="W31" s="101"/>
      <c r="X31" s="90" t="str">
        <f>IFERROR(P31/W31, "")</f>
        <v/>
      </c>
      <c r="Y31" s="456"/>
      <c r="Z31" s="450"/>
      <c r="AA31" s="453"/>
      <c r="AB31" s="480"/>
      <c r="AC31" s="501"/>
      <c r="AD31" s="504"/>
      <c r="AE31" s="498"/>
      <c r="AF31" s="498"/>
      <c r="AG31" s="498"/>
      <c r="AH31" s="498"/>
      <c r="AI31" s="498"/>
      <c r="AJ31" s="498"/>
      <c r="AK31" s="498"/>
      <c r="AL31" s="498"/>
      <c r="AM31" s="498"/>
      <c r="AN31" s="498"/>
      <c r="AO31" s="498"/>
      <c r="AP31" s="498"/>
      <c r="AQ31" s="498"/>
      <c r="AR31" s="42"/>
      <c r="AS31" s="6"/>
    </row>
    <row r="32" spans="1:45" ht="14.45" customHeight="1" x14ac:dyDescent="0.25">
      <c r="B32" s="475"/>
      <c r="C32" s="477"/>
      <c r="D32" s="477"/>
      <c r="E32" s="40"/>
      <c r="F32" s="490"/>
      <c r="G32" s="491"/>
      <c r="H32" s="49"/>
      <c r="I32" s="76" t="str">
        <f>IF(H32=0,"",H32/'2. Baseline'!$F$15)</f>
        <v/>
      </c>
      <c r="J32" s="87" t="str">
        <f>IF(I32="","",(I32/'2. Baseline'!$F$71/'2. Baseline'!$F$67))</f>
        <v/>
      </c>
      <c r="K32" s="73" t="str">
        <f t="shared" si="6"/>
        <v/>
      </c>
      <c r="L32" s="73" t="str">
        <f t="shared" si="4"/>
        <v/>
      </c>
      <c r="M32" s="81">
        <f t="shared" si="1"/>
        <v>285.71428571428572</v>
      </c>
      <c r="N32" s="81" t="e">
        <f t="shared" si="2"/>
        <v>#VALUE!</v>
      </c>
      <c r="O32" s="82" t="str">
        <f>IFERROR(ROUND(IF(H32/'2. Baseline'!F$13=0,"",H32/'2. Baseline'!F$13),0),"")</f>
        <v/>
      </c>
      <c r="P32" s="83" t="str">
        <f>IFERROR(O32/'2. Baseline'!F$14,"")</f>
        <v/>
      </c>
      <c r="Q32" s="84" t="e">
        <f t="shared" si="3"/>
        <v>#VALUE!</v>
      </c>
      <c r="R32" s="234" t="str">
        <f>IF(H32="","",P32/'2. Baseline'!$F$67)</f>
        <v/>
      </c>
      <c r="S32" s="234" t="str">
        <f>IF(H32="","",P32/J32/'2. Baseline'!$F$67)</f>
        <v/>
      </c>
      <c r="T32" s="101"/>
      <c r="U32" s="102"/>
      <c r="V32" s="101"/>
      <c r="W32" s="101"/>
      <c r="X32" s="90" t="str">
        <f>IFERROR(P32/W32, "")</f>
        <v/>
      </c>
      <c r="Y32" s="456"/>
      <c r="Z32" s="450"/>
      <c r="AA32" s="453"/>
      <c r="AB32" s="480"/>
      <c r="AC32" s="501"/>
      <c r="AD32" s="504"/>
      <c r="AE32" s="498"/>
      <c r="AF32" s="498"/>
      <c r="AG32" s="498"/>
      <c r="AH32" s="498"/>
      <c r="AI32" s="498"/>
      <c r="AJ32" s="498"/>
      <c r="AK32" s="498"/>
      <c r="AL32" s="498"/>
      <c r="AM32" s="498"/>
      <c r="AN32" s="498"/>
      <c r="AO32" s="498"/>
      <c r="AP32" s="498"/>
      <c r="AQ32" s="498"/>
      <c r="AR32" s="42"/>
      <c r="AS32" s="6"/>
    </row>
    <row r="33" spans="2:45" ht="14.45" customHeight="1" x14ac:dyDescent="0.25">
      <c r="B33" s="476"/>
      <c r="C33" s="478"/>
      <c r="D33" s="478"/>
      <c r="E33" s="40"/>
      <c r="F33" s="490"/>
      <c r="G33" s="491"/>
      <c r="H33" s="49"/>
      <c r="I33" s="76" t="str">
        <f>IF(H33=0,"",H33/'2. Baseline'!$F$15)</f>
        <v/>
      </c>
      <c r="J33" s="87" t="str">
        <f>IF(I33="","",(I33/'2. Baseline'!$F$71/'2. Baseline'!$F$67))</f>
        <v/>
      </c>
      <c r="K33" s="73" t="str">
        <f t="shared" si="6"/>
        <v/>
      </c>
      <c r="L33" s="73" t="str">
        <f t="shared" si="4"/>
        <v/>
      </c>
      <c r="M33" s="81">
        <f t="shared" si="1"/>
        <v>285.71428571428572</v>
      </c>
      <c r="N33" s="81" t="e">
        <f>IF(M33="","",I33/M33)</f>
        <v>#VALUE!</v>
      </c>
      <c r="O33" s="82" t="str">
        <f>IFERROR(ROUND(IF(H33/'2. Baseline'!F$13=0,"",H33/'2. Baseline'!F$13),0),"")</f>
        <v/>
      </c>
      <c r="P33" s="83" t="str">
        <f>IFERROR(O33/'2. Baseline'!F$14,"")</f>
        <v/>
      </c>
      <c r="Q33" s="85"/>
      <c r="R33" s="82" t="str">
        <f>IF(H33="","",P33/'2. Baseline'!$F$67)</f>
        <v/>
      </c>
      <c r="S33" s="82" t="str">
        <f>IF(H33="","",P33/J33/'2. Baseline'!$F$67)</f>
        <v/>
      </c>
      <c r="T33" s="101"/>
      <c r="U33" s="102"/>
      <c r="V33" s="101"/>
      <c r="W33" s="101"/>
      <c r="X33" s="90" t="str">
        <f>IFERROR(P33/W33, "")</f>
        <v/>
      </c>
      <c r="Y33" s="457"/>
      <c r="Z33" s="451"/>
      <c r="AA33" s="454"/>
      <c r="AB33" s="481"/>
      <c r="AC33" s="502"/>
      <c r="AD33" s="505"/>
      <c r="AE33" s="499"/>
      <c r="AF33" s="499"/>
      <c r="AG33" s="499"/>
      <c r="AH33" s="499"/>
      <c r="AI33" s="499"/>
      <c r="AJ33" s="499"/>
      <c r="AK33" s="499"/>
      <c r="AL33" s="499"/>
      <c r="AM33" s="499"/>
      <c r="AN33" s="499"/>
      <c r="AO33" s="499"/>
      <c r="AP33" s="499"/>
      <c r="AQ33" s="499"/>
      <c r="AR33" s="42"/>
      <c r="AS33" s="6"/>
    </row>
    <row r="34" spans="2:45" s="28" customFormat="1" ht="16.5" customHeight="1" x14ac:dyDescent="0.25">
      <c r="B34" s="211"/>
      <c r="C34" s="25" t="s">
        <v>35</v>
      </c>
      <c r="D34" s="25"/>
      <c r="E34" s="98">
        <f>COUNTA(E24:E33)</f>
        <v>0</v>
      </c>
      <c r="F34" s="458"/>
      <c r="G34" s="459"/>
      <c r="H34" s="22">
        <f>SUM(H24:H33)</f>
        <v>0</v>
      </c>
      <c r="I34" s="96">
        <f>SUM(I24:I33)</f>
        <v>0</v>
      </c>
      <c r="J34" s="96">
        <f>SUM(J24:J33)</f>
        <v>0</v>
      </c>
      <c r="K34" s="96">
        <f>SUM(K24:K33)</f>
        <v>0</v>
      </c>
      <c r="L34" s="96">
        <f>SUM(L24:L33)</f>
        <v>0</v>
      </c>
      <c r="M34" s="97"/>
      <c r="N34" s="97" t="e">
        <f>SUM(N24:N33)</f>
        <v>#VALUE!</v>
      </c>
      <c r="O34" s="23">
        <f>SUM(O24:O33)</f>
        <v>0</v>
      </c>
      <c r="P34" s="53">
        <f>IFERROR(O34/'2. Baseline'!F$14,"")</f>
        <v>0</v>
      </c>
      <c r="Q34" s="52" t="e">
        <f>SUM(Q24:Q32)*7</f>
        <v>#VALUE!</v>
      </c>
      <c r="R34" s="96">
        <f>SUM(R24:R33)</f>
        <v>0</v>
      </c>
      <c r="S34" s="97" t="e">
        <f>IF(H34="","",P34/J34/'2. Baseline'!$F$67)</f>
        <v>#DIV/0!</v>
      </c>
      <c r="T34" s="103"/>
      <c r="U34" s="103"/>
      <c r="V34" s="104"/>
      <c r="W34" s="104"/>
      <c r="X34" s="74"/>
      <c r="Y34" s="107"/>
      <c r="Z34" s="104"/>
      <c r="AA34" s="108"/>
      <c r="AB34" s="53"/>
      <c r="AC34" s="375">
        <f t="shared" ref="AC34:AQ34" si="7">SUM(AC24:AC33)</f>
        <v>0</v>
      </c>
      <c r="AD34" s="375">
        <f t="shared" si="7"/>
        <v>0</v>
      </c>
      <c r="AE34" s="376">
        <f t="shared" si="7"/>
        <v>0</v>
      </c>
      <c r="AF34" s="376">
        <f t="shared" si="7"/>
        <v>0</v>
      </c>
      <c r="AG34" s="376">
        <f t="shared" si="7"/>
        <v>0</v>
      </c>
      <c r="AH34" s="376">
        <f t="shared" si="7"/>
        <v>0</v>
      </c>
      <c r="AI34" s="376">
        <f t="shared" si="7"/>
        <v>0</v>
      </c>
      <c r="AJ34" s="376">
        <f t="shared" si="7"/>
        <v>0</v>
      </c>
      <c r="AK34" s="376">
        <f t="shared" si="7"/>
        <v>0</v>
      </c>
      <c r="AL34" s="376">
        <f t="shared" si="7"/>
        <v>0</v>
      </c>
      <c r="AM34" s="376">
        <f t="shared" si="7"/>
        <v>0</v>
      </c>
      <c r="AN34" s="376">
        <f t="shared" si="7"/>
        <v>0</v>
      </c>
      <c r="AO34" s="376">
        <f t="shared" si="7"/>
        <v>0</v>
      </c>
      <c r="AP34" s="376">
        <f t="shared" si="7"/>
        <v>0</v>
      </c>
      <c r="AQ34" s="376">
        <f t="shared" si="7"/>
        <v>0</v>
      </c>
      <c r="AR34" s="26"/>
      <c r="AS34" s="29"/>
    </row>
    <row r="35" spans="2:45" s="31" customFormat="1" ht="15.75" thickBot="1" x14ac:dyDescent="0.3">
      <c r="B35" s="61"/>
      <c r="C35" s="62"/>
      <c r="D35" s="62"/>
      <c r="E35" s="63"/>
      <c r="F35" s="460"/>
      <c r="G35" s="461"/>
      <c r="H35" s="64"/>
      <c r="I35" s="65" t="str">
        <f>IFERROR(IF(H35/#REF!=0," ",H35/#REF!),"")</f>
        <v/>
      </c>
      <c r="J35" s="66"/>
      <c r="K35" s="66"/>
      <c r="L35" s="66"/>
      <c r="M35" s="66"/>
      <c r="N35" s="66"/>
      <c r="O35" s="24"/>
      <c r="P35" s="54"/>
      <c r="Q35" s="55"/>
      <c r="R35" s="56"/>
      <c r="S35" s="56"/>
      <c r="T35" s="105"/>
      <c r="U35" s="105"/>
      <c r="V35" s="106"/>
      <c r="W35" s="106"/>
      <c r="X35" s="75"/>
      <c r="Y35" s="109"/>
      <c r="Z35" s="106"/>
      <c r="AA35" s="110"/>
      <c r="AB35" s="54"/>
      <c r="AC35" s="377"/>
      <c r="AD35" s="378"/>
      <c r="AE35" s="378"/>
      <c r="AF35" s="378"/>
      <c r="AG35" s="378"/>
      <c r="AH35" s="378"/>
      <c r="AI35" s="378"/>
      <c r="AJ35" s="378"/>
      <c r="AK35" s="378"/>
      <c r="AL35" s="378"/>
      <c r="AM35" s="378"/>
      <c r="AN35" s="378"/>
      <c r="AO35" s="378"/>
      <c r="AP35" s="378"/>
      <c r="AQ35" s="379"/>
      <c r="AR35" s="60"/>
      <c r="AS35" s="30"/>
    </row>
    <row r="36" spans="2:45" ht="14.45" customHeight="1" x14ac:dyDescent="0.25">
      <c r="B36" s="475" t="str">
        <f>IF(C36&lt;&gt;"",B24+1,"")</f>
        <v/>
      </c>
      <c r="C36" s="477"/>
      <c r="D36" s="477"/>
      <c r="E36" s="40"/>
      <c r="F36" s="492"/>
      <c r="G36" s="492"/>
      <c r="H36" s="49"/>
      <c r="I36" s="76" t="str">
        <f>IF(H36=0,"",H36/'2. Baseline'!$F$15)</f>
        <v/>
      </c>
      <c r="J36" s="86" t="str">
        <f>IF(I36="","",(I36/'2. Baseline'!$F$71/'2. Baseline'!$F$67))</f>
        <v/>
      </c>
      <c r="K36" s="72" t="str">
        <f t="shared" ref="K36:K45" si="8">IF(J36="","",ROUNDUP(J36,0))</f>
        <v/>
      </c>
      <c r="L36" s="295" t="str">
        <f>J36</f>
        <v/>
      </c>
      <c r="M36" s="77">
        <f t="shared" ref="M36:M45" si="9">IF(I36=0,"",$M$23*10)</f>
        <v>285.71428571428572</v>
      </c>
      <c r="N36" s="77" t="e">
        <f t="shared" ref="N36:N44" si="10">I36/M36</f>
        <v>#VALUE!</v>
      </c>
      <c r="O36" s="78" t="str">
        <f>IFERROR(ROUND(IF(H36/'2. Baseline'!F$13=0,"",H36/'2. Baseline'!F$13),0),"")</f>
        <v/>
      </c>
      <c r="P36" s="79" t="str">
        <f>IFERROR(O36/'2. Baseline'!F$14,"")</f>
        <v/>
      </c>
      <c r="Q36" s="80" t="e">
        <f t="shared" ref="Q36:Q44" si="11">O36/(J36/2)/7</f>
        <v>#VALUE!</v>
      </c>
      <c r="R36" s="233" t="str">
        <f>IF(H36="","",P36/'2. Baseline'!$F$67)</f>
        <v/>
      </c>
      <c r="S36" s="233" t="str">
        <f>IF(H36="","",P36/J36/'2. Baseline'!$F$67)</f>
        <v/>
      </c>
      <c r="T36" s="99"/>
      <c r="U36" s="100"/>
      <c r="V36" s="101"/>
      <c r="W36" s="101"/>
      <c r="X36" s="89" t="str">
        <f>IFERROR(S36/W36, "n/a")</f>
        <v>n/a</v>
      </c>
      <c r="Y36" s="455"/>
      <c r="Z36" s="449"/>
      <c r="AA36" s="452"/>
      <c r="AB36" s="479" t="e">
        <f>P46/AA36</f>
        <v>#DIV/0!</v>
      </c>
      <c r="AC36" s="500">
        <f>L46</f>
        <v>0</v>
      </c>
      <c r="AD36" s="503">
        <f>K46</f>
        <v>0</v>
      </c>
      <c r="AE36" s="497">
        <f>ROUNDUP(AD46/'2. Baseline'!$F$73,0)</f>
        <v>0</v>
      </c>
      <c r="AF36" s="497">
        <f>L46*'2. Baseline'!$F$58</f>
        <v>0</v>
      </c>
      <c r="AG36" s="497">
        <f>K46*'2. Baseline'!$F$61</f>
        <v>0</v>
      </c>
      <c r="AH36" s="497">
        <f>AE46*'2. Baseline'!F$59*('2. Baseline'!F$50+'2. Baseline'!F$51)</f>
        <v>0</v>
      </c>
      <c r="AI36" s="497">
        <f>IF(B36&lt;&gt;"",'2. Baseline'!$F$60+1,0)</f>
        <v>0</v>
      </c>
      <c r="AJ36" s="497">
        <f>2*(AC46*('2. Baseline'!$F$67+'2. Baseline'!$F$68))</f>
        <v>0</v>
      </c>
      <c r="AK36" s="497">
        <f>2*L46</f>
        <v>0</v>
      </c>
      <c r="AL36" s="497">
        <f>2*(K46*2)</f>
        <v>0</v>
      </c>
      <c r="AM36" s="497">
        <f>K46*('2. Baseline'!F$67+'2. Baseline'!F$68)</f>
        <v>0</v>
      </c>
      <c r="AN36" s="497">
        <f>K46*'2. Baseline'!$F$80</f>
        <v>0</v>
      </c>
      <c r="AO36" s="497">
        <f>2*K46</f>
        <v>0</v>
      </c>
      <c r="AP36" s="497">
        <f>AE46*'2. Baseline'!F$78*('2. Baseline'!F$67+'2. Baseline'!F$68)</f>
        <v>0</v>
      </c>
      <c r="AQ36" s="497">
        <f>IF(B36&lt;&gt;"",'2. Baseline'!$F$60+1,0)</f>
        <v>0</v>
      </c>
      <c r="AR36" s="41"/>
      <c r="AS36" s="6"/>
    </row>
    <row r="37" spans="2:45" x14ac:dyDescent="0.25">
      <c r="B37" s="475"/>
      <c r="C37" s="477"/>
      <c r="D37" s="477"/>
      <c r="E37" s="40"/>
      <c r="F37" s="489"/>
      <c r="G37" s="489"/>
      <c r="H37" s="49"/>
      <c r="I37" s="76" t="str">
        <f>IF(H37=0,"",H37/'2. Baseline'!$F$15)</f>
        <v/>
      </c>
      <c r="J37" s="87" t="str">
        <f>IF(I37="","",(I37/'2. Baseline'!$F$71/'2. Baseline'!$F$67))</f>
        <v/>
      </c>
      <c r="K37" s="73" t="str">
        <f t="shared" si="8"/>
        <v/>
      </c>
      <c r="L37" s="73" t="str">
        <f t="shared" ref="L37:L45" si="12">J37</f>
        <v/>
      </c>
      <c r="M37" s="81">
        <f t="shared" si="9"/>
        <v>285.71428571428572</v>
      </c>
      <c r="N37" s="81" t="e">
        <f t="shared" si="10"/>
        <v>#VALUE!</v>
      </c>
      <c r="O37" s="82" t="str">
        <f>IFERROR(ROUND(IF(H37/'2. Baseline'!F$13=0,"",H37/'2. Baseline'!F$13),0),"")</f>
        <v/>
      </c>
      <c r="P37" s="83" t="str">
        <f>IFERROR(O37/'2. Baseline'!F$14,"")</f>
        <v/>
      </c>
      <c r="Q37" s="84" t="e">
        <f t="shared" si="11"/>
        <v>#VALUE!</v>
      </c>
      <c r="R37" s="234" t="str">
        <f>IF(H37="","",P37/'2. Baseline'!$F$67)</f>
        <v/>
      </c>
      <c r="S37" s="234" t="str">
        <f>IF(H37="","",P37/J37/'2. Baseline'!$F$67)</f>
        <v/>
      </c>
      <c r="T37" s="101"/>
      <c r="U37" s="102"/>
      <c r="V37" s="101"/>
      <c r="W37" s="101"/>
      <c r="X37" s="90" t="str">
        <f>IFERROR(S37/W37, "")</f>
        <v/>
      </c>
      <c r="Y37" s="456"/>
      <c r="Z37" s="450"/>
      <c r="AA37" s="453"/>
      <c r="AB37" s="480"/>
      <c r="AC37" s="501"/>
      <c r="AD37" s="504"/>
      <c r="AE37" s="498"/>
      <c r="AF37" s="498"/>
      <c r="AG37" s="498"/>
      <c r="AH37" s="498"/>
      <c r="AI37" s="498"/>
      <c r="AJ37" s="498"/>
      <c r="AK37" s="498"/>
      <c r="AL37" s="498"/>
      <c r="AM37" s="498"/>
      <c r="AN37" s="498"/>
      <c r="AO37" s="498"/>
      <c r="AP37" s="498"/>
      <c r="AQ37" s="498"/>
      <c r="AR37" s="42"/>
      <c r="AS37" s="6"/>
    </row>
    <row r="38" spans="2:45" x14ac:dyDescent="0.25">
      <c r="B38" s="475"/>
      <c r="C38" s="477"/>
      <c r="D38" s="477"/>
      <c r="E38" s="40"/>
      <c r="F38" s="489"/>
      <c r="G38" s="489"/>
      <c r="H38" s="49"/>
      <c r="I38" s="76" t="str">
        <f>IF(H38=0,"",H38/'2. Baseline'!$F$15)</f>
        <v/>
      </c>
      <c r="J38" s="88" t="str">
        <f>IF(I38="","",(I38/'2. Baseline'!$F$71/'2. Baseline'!$F$67))</f>
        <v/>
      </c>
      <c r="K38" s="91" t="str">
        <f t="shared" si="8"/>
        <v/>
      </c>
      <c r="L38" s="91" t="str">
        <f t="shared" si="12"/>
        <v/>
      </c>
      <c r="M38" s="92">
        <f t="shared" si="9"/>
        <v>285.71428571428572</v>
      </c>
      <c r="N38" s="92" t="e">
        <f t="shared" si="10"/>
        <v>#VALUE!</v>
      </c>
      <c r="O38" s="82" t="str">
        <f>IFERROR(ROUND(IF(H38/'2. Baseline'!F$13=0,"",H38/'2. Baseline'!F$13),0),"")</f>
        <v/>
      </c>
      <c r="P38" s="83" t="str">
        <f>IFERROR(O38/'2. Baseline'!F$14,"")</f>
        <v/>
      </c>
      <c r="Q38" s="84" t="e">
        <f t="shared" si="11"/>
        <v>#VALUE!</v>
      </c>
      <c r="R38" s="234" t="str">
        <f>IF(H38="","",P38/'2. Baseline'!$F$67)</f>
        <v/>
      </c>
      <c r="S38" s="234" t="str">
        <f>IF(H38="","",P38/J38/'2. Baseline'!$F$67)</f>
        <v/>
      </c>
      <c r="T38" s="101"/>
      <c r="U38" s="102"/>
      <c r="V38" s="101"/>
      <c r="W38" s="101"/>
      <c r="X38" s="90" t="str">
        <f>IFERROR(S38/W38, "")</f>
        <v/>
      </c>
      <c r="Y38" s="456"/>
      <c r="Z38" s="450"/>
      <c r="AA38" s="453"/>
      <c r="AB38" s="480"/>
      <c r="AC38" s="501"/>
      <c r="AD38" s="504"/>
      <c r="AE38" s="498"/>
      <c r="AF38" s="498"/>
      <c r="AG38" s="498"/>
      <c r="AH38" s="498"/>
      <c r="AI38" s="498"/>
      <c r="AJ38" s="498"/>
      <c r="AK38" s="498"/>
      <c r="AL38" s="498"/>
      <c r="AM38" s="498"/>
      <c r="AN38" s="498"/>
      <c r="AO38" s="498"/>
      <c r="AP38" s="498"/>
      <c r="AQ38" s="498"/>
      <c r="AR38" s="42"/>
      <c r="AS38" s="6"/>
    </row>
    <row r="39" spans="2:45" x14ac:dyDescent="0.25">
      <c r="B39" s="475"/>
      <c r="C39" s="477"/>
      <c r="D39" s="477"/>
      <c r="E39" s="40"/>
      <c r="F39" s="489"/>
      <c r="G39" s="489"/>
      <c r="H39" s="49"/>
      <c r="I39" s="76" t="str">
        <f>IF(H39=0,"",H39/'2. Baseline'!$F$15)</f>
        <v/>
      </c>
      <c r="J39" s="87" t="str">
        <f>IF(I39="","",(I39/'2. Baseline'!$F$71/'2. Baseline'!$F$67))</f>
        <v/>
      </c>
      <c r="K39" s="73" t="str">
        <f t="shared" si="8"/>
        <v/>
      </c>
      <c r="L39" s="73" t="str">
        <f t="shared" si="12"/>
        <v/>
      </c>
      <c r="M39" s="81">
        <f t="shared" si="9"/>
        <v>285.71428571428572</v>
      </c>
      <c r="N39" s="81" t="e">
        <f t="shared" si="10"/>
        <v>#VALUE!</v>
      </c>
      <c r="O39" s="82" t="str">
        <f>IFERROR(ROUND(IF(H39/'2. Baseline'!F$13=0,"",H39/'2. Baseline'!F$13),0),"")</f>
        <v/>
      </c>
      <c r="P39" s="83" t="str">
        <f>IFERROR(O39/'2. Baseline'!F$14,"")</f>
        <v/>
      </c>
      <c r="Q39" s="84" t="e">
        <f t="shared" si="11"/>
        <v>#VALUE!</v>
      </c>
      <c r="R39" s="234" t="str">
        <f>IF(H39="","",P39/'2. Baseline'!$F$67)</f>
        <v/>
      </c>
      <c r="S39" s="234" t="str">
        <f>IF(H39="","",P39/J39/'2. Baseline'!$F$67)</f>
        <v/>
      </c>
      <c r="T39" s="101"/>
      <c r="U39" s="102"/>
      <c r="V39" s="101"/>
      <c r="W39" s="101"/>
      <c r="X39" s="90" t="str">
        <f>IFERROR(S39/W39, "")</f>
        <v/>
      </c>
      <c r="Y39" s="456"/>
      <c r="Z39" s="450"/>
      <c r="AA39" s="453"/>
      <c r="AB39" s="480"/>
      <c r="AC39" s="501"/>
      <c r="AD39" s="504"/>
      <c r="AE39" s="498"/>
      <c r="AF39" s="498"/>
      <c r="AG39" s="498"/>
      <c r="AH39" s="498"/>
      <c r="AI39" s="498"/>
      <c r="AJ39" s="498"/>
      <c r="AK39" s="498"/>
      <c r="AL39" s="498"/>
      <c r="AM39" s="498"/>
      <c r="AN39" s="498"/>
      <c r="AO39" s="498"/>
      <c r="AP39" s="498"/>
      <c r="AQ39" s="498"/>
      <c r="AR39" s="42"/>
      <c r="AS39" s="6"/>
    </row>
    <row r="40" spans="2:45" x14ac:dyDescent="0.25">
      <c r="B40" s="475"/>
      <c r="C40" s="477"/>
      <c r="D40" s="477"/>
      <c r="E40" s="40"/>
      <c r="F40" s="489"/>
      <c r="G40" s="489"/>
      <c r="H40" s="50"/>
      <c r="I40" s="76" t="str">
        <f>IF(H40=0,"",H40/'2. Baseline'!$F$15)</f>
        <v/>
      </c>
      <c r="J40" s="87" t="str">
        <f>IF(I40="","",(I40/'2. Baseline'!$F$71/'2. Baseline'!$F$67))</f>
        <v/>
      </c>
      <c r="K40" s="73" t="str">
        <f t="shared" si="8"/>
        <v/>
      </c>
      <c r="L40" s="73" t="str">
        <f t="shared" si="12"/>
        <v/>
      </c>
      <c r="M40" s="81">
        <f t="shared" si="9"/>
        <v>285.71428571428572</v>
      </c>
      <c r="N40" s="81" t="e">
        <f t="shared" si="10"/>
        <v>#VALUE!</v>
      </c>
      <c r="O40" s="82" t="str">
        <f>IFERROR(ROUND(IF(H40/'2. Baseline'!F$13=0,"",H40/'2. Baseline'!F$13),0),"")</f>
        <v/>
      </c>
      <c r="P40" s="83" t="str">
        <f>IFERROR(O40/'2. Baseline'!F$14,"")</f>
        <v/>
      </c>
      <c r="Q40" s="84" t="e">
        <f t="shared" si="11"/>
        <v>#VALUE!</v>
      </c>
      <c r="R40" s="234" t="str">
        <f>IF(H40="","",P40/'2. Baseline'!$F$67)</f>
        <v/>
      </c>
      <c r="S40" s="234" t="str">
        <f>IF(H40="","",P40/J40/'2. Baseline'!$F$67)</f>
        <v/>
      </c>
      <c r="T40" s="101"/>
      <c r="U40" s="102"/>
      <c r="V40" s="101"/>
      <c r="W40" s="101"/>
      <c r="X40" s="90" t="str">
        <f>IFERROR(S40/W40, "")</f>
        <v/>
      </c>
      <c r="Y40" s="456"/>
      <c r="Z40" s="450"/>
      <c r="AA40" s="453"/>
      <c r="AB40" s="480"/>
      <c r="AC40" s="501"/>
      <c r="AD40" s="504"/>
      <c r="AE40" s="498"/>
      <c r="AF40" s="498"/>
      <c r="AG40" s="498"/>
      <c r="AH40" s="498"/>
      <c r="AI40" s="498"/>
      <c r="AJ40" s="498"/>
      <c r="AK40" s="498"/>
      <c r="AL40" s="498"/>
      <c r="AM40" s="498"/>
      <c r="AN40" s="498"/>
      <c r="AO40" s="498"/>
      <c r="AP40" s="498"/>
      <c r="AQ40" s="498"/>
      <c r="AR40" s="42"/>
      <c r="AS40" s="6"/>
    </row>
    <row r="41" spans="2:45" x14ac:dyDescent="0.25">
      <c r="B41" s="475"/>
      <c r="C41" s="477"/>
      <c r="D41" s="477"/>
      <c r="E41" s="40"/>
      <c r="F41" s="489"/>
      <c r="G41" s="489"/>
      <c r="H41" s="50"/>
      <c r="I41" s="76" t="str">
        <f>IF(H41=0,"",H41/'2. Baseline'!$F$15)</f>
        <v/>
      </c>
      <c r="J41" s="87" t="str">
        <f>IF(I41="","",(I41/'2. Baseline'!$F$71/'2. Baseline'!$F$67))</f>
        <v/>
      </c>
      <c r="K41" s="73" t="str">
        <f t="shared" si="8"/>
        <v/>
      </c>
      <c r="L41" s="73" t="str">
        <f t="shared" si="12"/>
        <v/>
      </c>
      <c r="M41" s="81">
        <f t="shared" si="9"/>
        <v>285.71428571428572</v>
      </c>
      <c r="N41" s="81" t="e">
        <f t="shared" si="10"/>
        <v>#VALUE!</v>
      </c>
      <c r="O41" s="82" t="str">
        <f>IFERROR(ROUND(IF(H41/'2. Baseline'!F$13=0,"",H41/'2. Baseline'!F$13),0),"")</f>
        <v/>
      </c>
      <c r="P41" s="83" t="str">
        <f>IFERROR(O41/'2. Baseline'!F$14,"")</f>
        <v/>
      </c>
      <c r="Q41" s="84" t="e">
        <f t="shared" si="11"/>
        <v>#VALUE!</v>
      </c>
      <c r="R41" s="234" t="str">
        <f>IF(H41="","",P41/'2. Baseline'!$F$67)</f>
        <v/>
      </c>
      <c r="S41" s="234" t="str">
        <f>IF(H41="","",P41/J41/'2. Baseline'!$F$67)</f>
        <v/>
      </c>
      <c r="T41" s="101"/>
      <c r="U41" s="102"/>
      <c r="V41" s="101"/>
      <c r="W41" s="101"/>
      <c r="X41" s="90" t="str">
        <f>IFERROR(P41/W41, "")</f>
        <v/>
      </c>
      <c r="Y41" s="456"/>
      <c r="Z41" s="450"/>
      <c r="AA41" s="453"/>
      <c r="AB41" s="480"/>
      <c r="AC41" s="501"/>
      <c r="AD41" s="504"/>
      <c r="AE41" s="498"/>
      <c r="AF41" s="498"/>
      <c r="AG41" s="498"/>
      <c r="AH41" s="498"/>
      <c r="AI41" s="498"/>
      <c r="AJ41" s="498"/>
      <c r="AK41" s="498"/>
      <c r="AL41" s="498"/>
      <c r="AM41" s="498"/>
      <c r="AN41" s="498"/>
      <c r="AO41" s="498"/>
      <c r="AP41" s="498"/>
      <c r="AQ41" s="498"/>
      <c r="AR41" s="42"/>
      <c r="AS41" s="6"/>
    </row>
    <row r="42" spans="2:45" x14ac:dyDescent="0.25">
      <c r="B42" s="475"/>
      <c r="C42" s="477"/>
      <c r="D42" s="477"/>
      <c r="E42" s="40"/>
      <c r="F42" s="489"/>
      <c r="G42" s="489"/>
      <c r="H42" s="50"/>
      <c r="I42" s="76" t="str">
        <f>IF(H42=0,"",H42/'2. Baseline'!$F$15)</f>
        <v/>
      </c>
      <c r="J42" s="87" t="str">
        <f>IF(I42="","",(I42/'2. Baseline'!$F$71/'2. Baseline'!$F$67))</f>
        <v/>
      </c>
      <c r="K42" s="73" t="str">
        <f t="shared" si="8"/>
        <v/>
      </c>
      <c r="L42" s="73" t="str">
        <f t="shared" si="12"/>
        <v/>
      </c>
      <c r="M42" s="81">
        <f t="shared" si="9"/>
        <v>285.71428571428572</v>
      </c>
      <c r="N42" s="81" t="e">
        <f t="shared" si="10"/>
        <v>#VALUE!</v>
      </c>
      <c r="O42" s="82" t="str">
        <f>IFERROR(ROUND(IF(H42/'2. Baseline'!F$13=0,"",H42/'2. Baseline'!F$13),0),"")</f>
        <v/>
      </c>
      <c r="P42" s="83" t="str">
        <f>IFERROR(O42/'2. Baseline'!F$14,"")</f>
        <v/>
      </c>
      <c r="Q42" s="84" t="e">
        <f t="shared" si="11"/>
        <v>#VALUE!</v>
      </c>
      <c r="R42" s="234" t="str">
        <f>IF(H42="","",P42/'2. Baseline'!$F$67)</f>
        <v/>
      </c>
      <c r="S42" s="234" t="str">
        <f>IF(H42="","",P42/J42/'2. Baseline'!$F$67)</f>
        <v/>
      </c>
      <c r="T42" s="101"/>
      <c r="U42" s="102"/>
      <c r="V42" s="101"/>
      <c r="W42" s="101"/>
      <c r="X42" s="90" t="str">
        <f>IFERROR(P42/W42, "")</f>
        <v/>
      </c>
      <c r="Y42" s="456"/>
      <c r="Z42" s="450"/>
      <c r="AA42" s="453"/>
      <c r="AB42" s="480"/>
      <c r="AC42" s="501"/>
      <c r="AD42" s="504"/>
      <c r="AE42" s="498"/>
      <c r="AF42" s="498"/>
      <c r="AG42" s="498"/>
      <c r="AH42" s="498"/>
      <c r="AI42" s="498"/>
      <c r="AJ42" s="498"/>
      <c r="AK42" s="498"/>
      <c r="AL42" s="498"/>
      <c r="AM42" s="498"/>
      <c r="AN42" s="498"/>
      <c r="AO42" s="498"/>
      <c r="AP42" s="498"/>
      <c r="AQ42" s="498"/>
      <c r="AR42" s="42"/>
      <c r="AS42" s="6"/>
    </row>
    <row r="43" spans="2:45" x14ac:dyDescent="0.25">
      <c r="B43" s="475"/>
      <c r="C43" s="477"/>
      <c r="D43" s="477"/>
      <c r="E43" s="40"/>
      <c r="F43" s="489"/>
      <c r="G43" s="489"/>
      <c r="H43" s="50"/>
      <c r="I43" s="76" t="str">
        <f>IF(H43=0,"",H43/'2. Baseline'!$F$15)</f>
        <v/>
      </c>
      <c r="J43" s="87" t="str">
        <f>IF(I43="","",(I43/'2. Baseline'!$F$71/'2. Baseline'!$F$67))</f>
        <v/>
      </c>
      <c r="K43" s="73" t="str">
        <f t="shared" si="8"/>
        <v/>
      </c>
      <c r="L43" s="73" t="str">
        <f t="shared" si="12"/>
        <v/>
      </c>
      <c r="M43" s="81">
        <f t="shared" si="9"/>
        <v>285.71428571428572</v>
      </c>
      <c r="N43" s="81" t="e">
        <f t="shared" si="10"/>
        <v>#VALUE!</v>
      </c>
      <c r="O43" s="82" t="str">
        <f>IFERROR(ROUND(IF(H43/'2. Baseline'!F$13=0,"",H43/'2. Baseline'!F$13),0),"")</f>
        <v/>
      </c>
      <c r="P43" s="83" t="str">
        <f>IFERROR(O43/'2. Baseline'!F$14,"")</f>
        <v/>
      </c>
      <c r="Q43" s="84" t="e">
        <f t="shared" si="11"/>
        <v>#VALUE!</v>
      </c>
      <c r="R43" s="234" t="str">
        <f>IF(H43="","",P43/'2. Baseline'!$F$67)</f>
        <v/>
      </c>
      <c r="S43" s="234" t="str">
        <f>IF(H43="","",P43/J43/'2. Baseline'!$F$67)</f>
        <v/>
      </c>
      <c r="T43" s="101"/>
      <c r="U43" s="102"/>
      <c r="V43" s="101"/>
      <c r="W43" s="101"/>
      <c r="X43" s="90" t="str">
        <f>IFERROR(P43/W43, "")</f>
        <v/>
      </c>
      <c r="Y43" s="456"/>
      <c r="Z43" s="450"/>
      <c r="AA43" s="453"/>
      <c r="AB43" s="480"/>
      <c r="AC43" s="501"/>
      <c r="AD43" s="504"/>
      <c r="AE43" s="498"/>
      <c r="AF43" s="498"/>
      <c r="AG43" s="498"/>
      <c r="AH43" s="498"/>
      <c r="AI43" s="498"/>
      <c r="AJ43" s="498"/>
      <c r="AK43" s="498"/>
      <c r="AL43" s="498"/>
      <c r="AM43" s="498"/>
      <c r="AN43" s="498"/>
      <c r="AO43" s="498"/>
      <c r="AP43" s="498"/>
      <c r="AQ43" s="498"/>
      <c r="AR43" s="42"/>
      <c r="AS43" s="6"/>
    </row>
    <row r="44" spans="2:45" x14ac:dyDescent="0.25">
      <c r="B44" s="475"/>
      <c r="C44" s="477"/>
      <c r="D44" s="477"/>
      <c r="E44" s="40"/>
      <c r="F44" s="489"/>
      <c r="G44" s="489"/>
      <c r="H44" s="50"/>
      <c r="I44" s="76" t="str">
        <f>IF(H44=0,"",H44/'2. Baseline'!$F$15)</f>
        <v/>
      </c>
      <c r="J44" s="87" t="str">
        <f>IF(I44="","",(I44/'2. Baseline'!$F$71/'2. Baseline'!$F$67))</f>
        <v/>
      </c>
      <c r="K44" s="73" t="str">
        <f t="shared" si="8"/>
        <v/>
      </c>
      <c r="L44" s="73" t="str">
        <f t="shared" si="12"/>
        <v/>
      </c>
      <c r="M44" s="81">
        <f t="shared" si="9"/>
        <v>285.71428571428572</v>
      </c>
      <c r="N44" s="81" t="e">
        <f t="shared" si="10"/>
        <v>#VALUE!</v>
      </c>
      <c r="O44" s="82" t="str">
        <f>IFERROR(ROUND(IF(H44/'2. Baseline'!F$13=0,"",H44/'2. Baseline'!F$13),0),"")</f>
        <v/>
      </c>
      <c r="P44" s="83" t="str">
        <f>IFERROR(O44/'2. Baseline'!F$14,"")</f>
        <v/>
      </c>
      <c r="Q44" s="84" t="e">
        <f t="shared" si="11"/>
        <v>#VALUE!</v>
      </c>
      <c r="R44" s="234" t="str">
        <f>IF(H44="","",P44/'2. Baseline'!$F$67)</f>
        <v/>
      </c>
      <c r="S44" s="234" t="str">
        <f>IF(H44="","",P44/J44/'2. Baseline'!$F$67)</f>
        <v/>
      </c>
      <c r="T44" s="101"/>
      <c r="U44" s="102"/>
      <c r="V44" s="101"/>
      <c r="W44" s="101"/>
      <c r="X44" s="90" t="str">
        <f>IFERROR(P44/W44, "")</f>
        <v/>
      </c>
      <c r="Y44" s="456"/>
      <c r="Z44" s="450"/>
      <c r="AA44" s="453"/>
      <c r="AB44" s="480"/>
      <c r="AC44" s="501"/>
      <c r="AD44" s="504"/>
      <c r="AE44" s="498"/>
      <c r="AF44" s="498"/>
      <c r="AG44" s="498"/>
      <c r="AH44" s="498"/>
      <c r="AI44" s="498"/>
      <c r="AJ44" s="498"/>
      <c r="AK44" s="498"/>
      <c r="AL44" s="498"/>
      <c r="AM44" s="498"/>
      <c r="AN44" s="498"/>
      <c r="AO44" s="498"/>
      <c r="AP44" s="498"/>
      <c r="AQ44" s="498"/>
      <c r="AR44" s="42"/>
      <c r="AS44" s="6"/>
    </row>
    <row r="45" spans="2:45" x14ac:dyDescent="0.25">
      <c r="B45" s="476"/>
      <c r="C45" s="478"/>
      <c r="D45" s="478"/>
      <c r="E45" s="40"/>
      <c r="F45" s="489"/>
      <c r="G45" s="489"/>
      <c r="H45" s="50"/>
      <c r="I45" s="76" t="str">
        <f>IF(H45=0,"",H45/'2. Baseline'!$F$15)</f>
        <v/>
      </c>
      <c r="J45" s="87" t="str">
        <f>IF(I45="","",(I45/'2. Baseline'!$F$71/'2. Baseline'!$F$67))</f>
        <v/>
      </c>
      <c r="K45" s="73" t="str">
        <f t="shared" si="8"/>
        <v/>
      </c>
      <c r="L45" s="73" t="str">
        <f t="shared" si="12"/>
        <v/>
      </c>
      <c r="M45" s="81">
        <f t="shared" si="9"/>
        <v>285.71428571428572</v>
      </c>
      <c r="N45" s="81" t="e">
        <f>IF(M45="","",I45/M45)</f>
        <v>#VALUE!</v>
      </c>
      <c r="O45" s="82" t="str">
        <f>IFERROR(ROUND(IF(H45/'2. Baseline'!F$13=0,"",H45/'2. Baseline'!F$13),0),"")</f>
        <v/>
      </c>
      <c r="P45" s="83" t="str">
        <f>IFERROR(O45/'2. Baseline'!F$14,"")</f>
        <v/>
      </c>
      <c r="Q45" s="85"/>
      <c r="R45" s="82" t="str">
        <f>IF(H45="","",P45/'2. Baseline'!$F$67)</f>
        <v/>
      </c>
      <c r="S45" s="82" t="str">
        <f>IF(H45="","",P45/J45/'2. Baseline'!$F$67)</f>
        <v/>
      </c>
      <c r="T45" s="101"/>
      <c r="U45" s="102"/>
      <c r="V45" s="101"/>
      <c r="W45" s="101"/>
      <c r="X45" s="90" t="str">
        <f>IFERROR(P45/W45, "")</f>
        <v/>
      </c>
      <c r="Y45" s="457"/>
      <c r="Z45" s="451"/>
      <c r="AA45" s="454"/>
      <c r="AB45" s="481"/>
      <c r="AC45" s="502"/>
      <c r="AD45" s="505"/>
      <c r="AE45" s="499"/>
      <c r="AF45" s="499"/>
      <c r="AG45" s="499"/>
      <c r="AH45" s="499"/>
      <c r="AI45" s="499"/>
      <c r="AJ45" s="499"/>
      <c r="AK45" s="499"/>
      <c r="AL45" s="499"/>
      <c r="AM45" s="499"/>
      <c r="AN45" s="499"/>
      <c r="AO45" s="499"/>
      <c r="AP45" s="499"/>
      <c r="AQ45" s="499"/>
      <c r="AR45" s="42"/>
      <c r="AS45" s="6"/>
    </row>
    <row r="46" spans="2:45" s="28" customFormat="1" ht="16.5" customHeight="1" x14ac:dyDescent="0.25">
      <c r="B46" s="211"/>
      <c r="C46" s="25" t="s">
        <v>35</v>
      </c>
      <c r="D46" s="25"/>
      <c r="E46" s="98">
        <f>COUNTA(E36:E45)</f>
        <v>0</v>
      </c>
      <c r="F46" s="458"/>
      <c r="G46" s="459"/>
      <c r="H46" s="22">
        <f>SUM(H36:H45)</f>
        <v>0</v>
      </c>
      <c r="I46" s="96">
        <f>SUM(I36:I45)</f>
        <v>0</v>
      </c>
      <c r="J46" s="96">
        <f>SUM(J36:J45)</f>
        <v>0</v>
      </c>
      <c r="K46" s="96">
        <f>SUM(K36:K45)</f>
        <v>0</v>
      </c>
      <c r="L46" s="96">
        <f>SUM(L36:L45)</f>
        <v>0</v>
      </c>
      <c r="M46" s="97"/>
      <c r="N46" s="97" t="e">
        <f>SUM(N36:N45)</f>
        <v>#VALUE!</v>
      </c>
      <c r="O46" s="23">
        <f>SUM(O36:O45)</f>
        <v>0</v>
      </c>
      <c r="P46" s="53">
        <f>IFERROR(O46/'2. Baseline'!F$14,"")</f>
        <v>0</v>
      </c>
      <c r="Q46" s="52" t="e">
        <f>SUM(Q36:Q44)*7</f>
        <v>#VALUE!</v>
      </c>
      <c r="R46" s="96">
        <f>SUM(R36:R45)</f>
        <v>0</v>
      </c>
      <c r="S46" s="97" t="e">
        <f>IF(H46="","",P46/J46/'2. Baseline'!$F$67)</f>
        <v>#DIV/0!</v>
      </c>
      <c r="T46" s="103"/>
      <c r="U46" s="103"/>
      <c r="V46" s="104"/>
      <c r="W46" s="104"/>
      <c r="X46" s="74"/>
      <c r="Y46" s="107"/>
      <c r="Z46" s="104"/>
      <c r="AA46" s="108"/>
      <c r="AB46" s="53"/>
      <c r="AC46" s="375">
        <f>SUM(AC36:AC45)</f>
        <v>0</v>
      </c>
      <c r="AD46" s="375">
        <f>SUM(AD36:AD45)</f>
        <v>0</v>
      </c>
      <c r="AE46" s="376">
        <f t="shared" ref="AE46:AQ46" si="13">SUM(AE36:AE45)</f>
        <v>0</v>
      </c>
      <c r="AF46" s="376">
        <f t="shared" si="13"/>
        <v>0</v>
      </c>
      <c r="AG46" s="376">
        <f t="shared" si="13"/>
        <v>0</v>
      </c>
      <c r="AH46" s="376">
        <f t="shared" si="13"/>
        <v>0</v>
      </c>
      <c r="AI46" s="376">
        <f t="shared" si="13"/>
        <v>0</v>
      </c>
      <c r="AJ46" s="376">
        <f t="shared" si="13"/>
        <v>0</v>
      </c>
      <c r="AK46" s="376">
        <f t="shared" si="13"/>
        <v>0</v>
      </c>
      <c r="AL46" s="376">
        <f t="shared" si="13"/>
        <v>0</v>
      </c>
      <c r="AM46" s="376">
        <f t="shared" si="13"/>
        <v>0</v>
      </c>
      <c r="AN46" s="376">
        <f t="shared" si="13"/>
        <v>0</v>
      </c>
      <c r="AO46" s="376">
        <f t="shared" si="13"/>
        <v>0</v>
      </c>
      <c r="AP46" s="376">
        <f t="shared" si="13"/>
        <v>0</v>
      </c>
      <c r="AQ46" s="376">
        <f t="shared" si="13"/>
        <v>0</v>
      </c>
      <c r="AR46" s="26"/>
      <c r="AS46" s="29"/>
    </row>
    <row r="47" spans="2:45" s="31" customFormat="1" ht="14.45" customHeight="1" thickBot="1" x14ac:dyDescent="0.3">
      <c r="B47" s="163"/>
      <c r="C47" s="62"/>
      <c r="D47" s="62"/>
      <c r="E47" s="63"/>
      <c r="F47" s="460"/>
      <c r="G47" s="461"/>
      <c r="H47" s="64"/>
      <c r="I47" s="65" t="str">
        <f>IFERROR(IF(H47/#REF!=0," ",H47/#REF!),"")</f>
        <v/>
      </c>
      <c r="J47" s="66"/>
      <c r="K47" s="66"/>
      <c r="L47" s="66"/>
      <c r="M47" s="66"/>
      <c r="N47" s="66"/>
      <c r="O47" s="24"/>
      <c r="P47" s="54"/>
      <c r="Q47" s="55"/>
      <c r="R47" s="56"/>
      <c r="S47" s="56"/>
      <c r="T47" s="105"/>
      <c r="U47" s="105"/>
      <c r="V47" s="106"/>
      <c r="W47" s="106"/>
      <c r="X47" s="75"/>
      <c r="Y47" s="109"/>
      <c r="Z47" s="106"/>
      <c r="AA47" s="110"/>
      <c r="AB47" s="54"/>
      <c r="AC47" s="377"/>
      <c r="AD47" s="378"/>
      <c r="AE47" s="378"/>
      <c r="AF47" s="378"/>
      <c r="AG47" s="378"/>
      <c r="AH47" s="378"/>
      <c r="AI47" s="378"/>
      <c r="AJ47" s="378"/>
      <c r="AK47" s="378"/>
      <c r="AL47" s="378"/>
      <c r="AM47" s="378"/>
      <c r="AN47" s="378"/>
      <c r="AO47" s="378"/>
      <c r="AP47" s="378"/>
      <c r="AQ47" s="379"/>
      <c r="AR47" s="60"/>
      <c r="AS47" s="30"/>
    </row>
    <row r="48" spans="2:45" ht="14.45" customHeight="1" x14ac:dyDescent="0.25">
      <c r="B48" s="475" t="str">
        <f>IF(C48&lt;&gt;"",B36+1,"")</f>
        <v/>
      </c>
      <c r="C48" s="477"/>
      <c r="D48" s="477"/>
      <c r="E48" s="40"/>
      <c r="F48" s="492"/>
      <c r="G48" s="492"/>
      <c r="H48" s="49"/>
      <c r="I48" s="76" t="str">
        <f>IF(H48=0,"",H48/'2. Baseline'!$F$15)</f>
        <v/>
      </c>
      <c r="J48" s="86" t="str">
        <f>IF(I48="","",(I48/'2. Baseline'!$F$71/'2. Baseline'!$F$67))</f>
        <v/>
      </c>
      <c r="K48" s="72" t="str">
        <f t="shared" ref="K48:K57" si="14">IF(J48="","",ROUNDUP(J48,0))</f>
        <v/>
      </c>
      <c r="L48" s="295" t="str">
        <f>J48</f>
        <v/>
      </c>
      <c r="M48" s="77">
        <f t="shared" ref="M48:M57" si="15">IF(I48=0,"",$M$23*10)</f>
        <v>285.71428571428572</v>
      </c>
      <c r="N48" s="77" t="e">
        <f t="shared" ref="N48:N56" si="16">I48/M48</f>
        <v>#VALUE!</v>
      </c>
      <c r="O48" s="78" t="str">
        <f>IFERROR(ROUND(IF(H48/'2. Baseline'!F$13=0,"",H48/'2. Baseline'!F$13),0),"")</f>
        <v/>
      </c>
      <c r="P48" s="79" t="str">
        <f>IFERROR(O48/'2. Baseline'!F$14,"")</f>
        <v/>
      </c>
      <c r="Q48" s="80" t="e">
        <f t="shared" ref="Q48:Q56" si="17">O48/(J48/2)/7</f>
        <v>#VALUE!</v>
      </c>
      <c r="R48" s="233" t="str">
        <f>IF(H48="","",P48/'2. Baseline'!$F$67)</f>
        <v/>
      </c>
      <c r="S48" s="233" t="str">
        <f>IF(H48="","",P48/J48/'2. Baseline'!$F$67)</f>
        <v/>
      </c>
      <c r="T48" s="99"/>
      <c r="U48" s="100"/>
      <c r="V48" s="101"/>
      <c r="W48" s="101"/>
      <c r="X48" s="89" t="str">
        <f>IFERROR(S48/W48, "n/a")</f>
        <v>n/a</v>
      </c>
      <c r="Y48" s="455"/>
      <c r="Z48" s="449"/>
      <c r="AA48" s="452"/>
      <c r="AB48" s="479" t="e">
        <f>P58/AA48</f>
        <v>#DIV/0!</v>
      </c>
      <c r="AC48" s="500">
        <f>L58</f>
        <v>0</v>
      </c>
      <c r="AD48" s="503">
        <f>K58</f>
        <v>0</v>
      </c>
      <c r="AE48" s="497">
        <f>ROUNDUP(AD58/'2. Baseline'!$F$73,0)</f>
        <v>0</v>
      </c>
      <c r="AF48" s="497">
        <f>L58*'2. Baseline'!$F$58</f>
        <v>0</v>
      </c>
      <c r="AG48" s="497">
        <f>K58*'2. Baseline'!$F$61</f>
        <v>0</v>
      </c>
      <c r="AH48" s="497">
        <f>AE58*'2. Baseline'!F$59*('2. Baseline'!F$50+'2. Baseline'!F$51)</f>
        <v>0</v>
      </c>
      <c r="AI48" s="497">
        <f>IF(B48&lt;&gt;"",'2. Baseline'!$F$60+1,0)</f>
        <v>0</v>
      </c>
      <c r="AJ48" s="497">
        <f>2*(AC58*('2. Baseline'!$F$67+'2. Baseline'!$F$68))</f>
        <v>0</v>
      </c>
      <c r="AK48" s="497">
        <f>2*L58</f>
        <v>0</v>
      </c>
      <c r="AL48" s="497">
        <f>2*(K58*2)</f>
        <v>0</v>
      </c>
      <c r="AM48" s="497">
        <f>K58*('2. Baseline'!F$67+'2. Baseline'!F$68)</f>
        <v>0</v>
      </c>
      <c r="AN48" s="497">
        <f>K58*'2. Baseline'!$F$80</f>
        <v>0</v>
      </c>
      <c r="AO48" s="497">
        <f>2*K58</f>
        <v>0</v>
      </c>
      <c r="AP48" s="497">
        <f>AE58*'2. Baseline'!F$78*('2. Baseline'!F$67+'2. Baseline'!F$68)</f>
        <v>0</v>
      </c>
      <c r="AQ48" s="497">
        <f>IF(B48&lt;&gt;"",'2. Baseline'!$F$60+1,0)</f>
        <v>0</v>
      </c>
      <c r="AR48" s="41"/>
      <c r="AS48" s="6"/>
    </row>
    <row r="49" spans="2:45" ht="14.45" customHeight="1" x14ac:dyDescent="0.25">
      <c r="B49" s="475"/>
      <c r="C49" s="477"/>
      <c r="D49" s="477"/>
      <c r="E49" s="40"/>
      <c r="F49" s="489"/>
      <c r="G49" s="489"/>
      <c r="H49" s="49"/>
      <c r="I49" s="76" t="str">
        <f>IF(H49=0,"",H49/'2. Baseline'!$F$15)</f>
        <v/>
      </c>
      <c r="J49" s="87" t="str">
        <f>IF(I49="","",(I49/'2. Baseline'!$F$71/'2. Baseline'!$F$67))</f>
        <v/>
      </c>
      <c r="K49" s="73" t="str">
        <f t="shared" si="14"/>
        <v/>
      </c>
      <c r="L49" s="73" t="str">
        <f t="shared" ref="L49:L57" si="18">J49</f>
        <v/>
      </c>
      <c r="M49" s="81">
        <f t="shared" si="15"/>
        <v>285.71428571428572</v>
      </c>
      <c r="N49" s="81" t="e">
        <f t="shared" si="16"/>
        <v>#VALUE!</v>
      </c>
      <c r="O49" s="82" t="str">
        <f>IFERROR(ROUND(IF(H49/'2. Baseline'!F$13=0,"",H49/'2. Baseline'!F$13),0),"")</f>
        <v/>
      </c>
      <c r="P49" s="83" t="str">
        <f>IFERROR(O49/'2. Baseline'!F$14,"")</f>
        <v/>
      </c>
      <c r="Q49" s="84" t="e">
        <f t="shared" si="17"/>
        <v>#VALUE!</v>
      </c>
      <c r="R49" s="234" t="str">
        <f>IF(H49="","",P49/'2. Baseline'!$F$67)</f>
        <v/>
      </c>
      <c r="S49" s="234" t="str">
        <f>IF(H49="","",P49/J49/'2. Baseline'!$F$67)</f>
        <v/>
      </c>
      <c r="T49" s="101"/>
      <c r="U49" s="102"/>
      <c r="V49" s="101"/>
      <c r="W49" s="101"/>
      <c r="X49" s="90" t="str">
        <f>IFERROR(S49/W49, "")</f>
        <v/>
      </c>
      <c r="Y49" s="456"/>
      <c r="Z49" s="450"/>
      <c r="AA49" s="453"/>
      <c r="AB49" s="480"/>
      <c r="AC49" s="501"/>
      <c r="AD49" s="504"/>
      <c r="AE49" s="498"/>
      <c r="AF49" s="498"/>
      <c r="AG49" s="498"/>
      <c r="AH49" s="498"/>
      <c r="AI49" s="498"/>
      <c r="AJ49" s="498"/>
      <c r="AK49" s="498"/>
      <c r="AL49" s="498"/>
      <c r="AM49" s="498"/>
      <c r="AN49" s="498"/>
      <c r="AO49" s="498"/>
      <c r="AP49" s="498"/>
      <c r="AQ49" s="498"/>
      <c r="AR49" s="42"/>
      <c r="AS49" s="6"/>
    </row>
    <row r="50" spans="2:45" ht="14.45" customHeight="1" x14ac:dyDescent="0.25">
      <c r="B50" s="475"/>
      <c r="C50" s="477"/>
      <c r="D50" s="477"/>
      <c r="E50" s="40"/>
      <c r="F50" s="489"/>
      <c r="G50" s="489"/>
      <c r="H50" s="49"/>
      <c r="I50" s="76" t="str">
        <f>IF(H50=0,"",H50/'2. Baseline'!$F$15)</f>
        <v/>
      </c>
      <c r="J50" s="88" t="str">
        <f>IF(I50="","",(I50/'2. Baseline'!$F$71/'2. Baseline'!$F$67))</f>
        <v/>
      </c>
      <c r="K50" s="91" t="str">
        <f t="shared" si="14"/>
        <v/>
      </c>
      <c r="L50" s="91" t="str">
        <f t="shared" si="18"/>
        <v/>
      </c>
      <c r="M50" s="92">
        <f t="shared" si="15"/>
        <v>285.71428571428572</v>
      </c>
      <c r="N50" s="92" t="e">
        <f t="shared" si="16"/>
        <v>#VALUE!</v>
      </c>
      <c r="O50" s="82" t="str">
        <f>IFERROR(ROUND(IF(H50/'2. Baseline'!F$13=0,"",H50/'2. Baseline'!F$13),0),"")</f>
        <v/>
      </c>
      <c r="P50" s="83" t="str">
        <f>IFERROR(O50/'2. Baseline'!F$14,"")</f>
        <v/>
      </c>
      <c r="Q50" s="84" t="e">
        <f t="shared" si="17"/>
        <v>#VALUE!</v>
      </c>
      <c r="R50" s="234" t="str">
        <f>IF(H50="","",P50/'2. Baseline'!$F$67)</f>
        <v/>
      </c>
      <c r="S50" s="234" t="str">
        <f>IF(H50="","",P50/J50/'2. Baseline'!$F$67)</f>
        <v/>
      </c>
      <c r="T50" s="101"/>
      <c r="U50" s="102"/>
      <c r="V50" s="101"/>
      <c r="W50" s="101"/>
      <c r="X50" s="90" t="str">
        <f>IFERROR(S50/W50, "")</f>
        <v/>
      </c>
      <c r="Y50" s="456"/>
      <c r="Z50" s="450"/>
      <c r="AA50" s="453"/>
      <c r="AB50" s="480"/>
      <c r="AC50" s="501"/>
      <c r="AD50" s="504"/>
      <c r="AE50" s="498"/>
      <c r="AF50" s="498"/>
      <c r="AG50" s="498"/>
      <c r="AH50" s="498"/>
      <c r="AI50" s="498"/>
      <c r="AJ50" s="498"/>
      <c r="AK50" s="498"/>
      <c r="AL50" s="498"/>
      <c r="AM50" s="498"/>
      <c r="AN50" s="498"/>
      <c r="AO50" s="498"/>
      <c r="AP50" s="498"/>
      <c r="AQ50" s="498"/>
      <c r="AR50" s="42"/>
      <c r="AS50" s="6"/>
    </row>
    <row r="51" spans="2:45" ht="14.45" customHeight="1" x14ac:dyDescent="0.25">
      <c r="B51" s="475"/>
      <c r="C51" s="477"/>
      <c r="D51" s="477"/>
      <c r="E51" s="40"/>
      <c r="F51" s="489"/>
      <c r="G51" s="489"/>
      <c r="H51" s="49"/>
      <c r="I51" s="76" t="str">
        <f>IF(H51=0,"",H51/'2. Baseline'!$F$15)</f>
        <v/>
      </c>
      <c r="J51" s="87" t="str">
        <f>IF(I51="","",(I51/'2. Baseline'!$F$71/'2. Baseline'!$F$67))</f>
        <v/>
      </c>
      <c r="K51" s="73" t="str">
        <f t="shared" si="14"/>
        <v/>
      </c>
      <c r="L51" s="73" t="str">
        <f t="shared" si="18"/>
        <v/>
      </c>
      <c r="M51" s="81">
        <f t="shared" si="15"/>
        <v>285.71428571428572</v>
      </c>
      <c r="N51" s="81" t="e">
        <f t="shared" si="16"/>
        <v>#VALUE!</v>
      </c>
      <c r="O51" s="82" t="str">
        <f>IFERROR(ROUND(IF(H51/'2. Baseline'!F$13=0,"",H51/'2. Baseline'!F$13),0),"")</f>
        <v/>
      </c>
      <c r="P51" s="83" t="str">
        <f>IFERROR(O51/'2. Baseline'!F$14,"")</f>
        <v/>
      </c>
      <c r="Q51" s="84" t="e">
        <f t="shared" si="17"/>
        <v>#VALUE!</v>
      </c>
      <c r="R51" s="234" t="str">
        <f>IF(H51="","",P51/'2. Baseline'!$F$67)</f>
        <v/>
      </c>
      <c r="S51" s="234" t="str">
        <f>IF(H51="","",P51/J51/'2. Baseline'!$F$67)</f>
        <v/>
      </c>
      <c r="T51" s="101"/>
      <c r="U51" s="102"/>
      <c r="V51" s="101"/>
      <c r="W51" s="101"/>
      <c r="X51" s="90" t="str">
        <f>IFERROR(S51/W51, "")</f>
        <v/>
      </c>
      <c r="Y51" s="456"/>
      <c r="Z51" s="450"/>
      <c r="AA51" s="453"/>
      <c r="AB51" s="480"/>
      <c r="AC51" s="501"/>
      <c r="AD51" s="504"/>
      <c r="AE51" s="498"/>
      <c r="AF51" s="498"/>
      <c r="AG51" s="498"/>
      <c r="AH51" s="498"/>
      <c r="AI51" s="498"/>
      <c r="AJ51" s="498"/>
      <c r="AK51" s="498"/>
      <c r="AL51" s="498"/>
      <c r="AM51" s="498"/>
      <c r="AN51" s="498"/>
      <c r="AO51" s="498"/>
      <c r="AP51" s="498"/>
      <c r="AQ51" s="498"/>
      <c r="AR51" s="42"/>
      <c r="AS51" s="6"/>
    </row>
    <row r="52" spans="2:45" ht="14.45" customHeight="1" x14ac:dyDescent="0.25">
      <c r="B52" s="475"/>
      <c r="C52" s="477"/>
      <c r="D52" s="477"/>
      <c r="E52" s="40"/>
      <c r="F52" s="489"/>
      <c r="G52" s="489"/>
      <c r="H52" s="50"/>
      <c r="I52" s="76" t="str">
        <f>IF(H52=0,"",H52/'2. Baseline'!$F$15)</f>
        <v/>
      </c>
      <c r="J52" s="87" t="str">
        <f>IF(I52="","",(I52/'2. Baseline'!$F$71/'2. Baseline'!$F$67))</f>
        <v/>
      </c>
      <c r="K52" s="73" t="str">
        <f t="shared" si="14"/>
        <v/>
      </c>
      <c r="L52" s="73" t="str">
        <f t="shared" si="18"/>
        <v/>
      </c>
      <c r="M52" s="81">
        <f t="shared" si="15"/>
        <v>285.71428571428572</v>
      </c>
      <c r="N52" s="81" t="e">
        <f t="shared" si="16"/>
        <v>#VALUE!</v>
      </c>
      <c r="O52" s="82" t="str">
        <f>IFERROR(ROUND(IF(H52/'2. Baseline'!F$13=0,"",H52/'2. Baseline'!F$13),0),"")</f>
        <v/>
      </c>
      <c r="P52" s="83" t="str">
        <f>IFERROR(O52/'2. Baseline'!F$14,"")</f>
        <v/>
      </c>
      <c r="Q52" s="84" t="e">
        <f t="shared" si="17"/>
        <v>#VALUE!</v>
      </c>
      <c r="R52" s="234" t="str">
        <f>IF(H52="","",P52/'2. Baseline'!$F$67)</f>
        <v/>
      </c>
      <c r="S52" s="234" t="str">
        <f>IF(H52="","",P52/J52/'2. Baseline'!$F$67)</f>
        <v/>
      </c>
      <c r="T52" s="101"/>
      <c r="U52" s="102"/>
      <c r="V52" s="101"/>
      <c r="W52" s="101"/>
      <c r="X52" s="90" t="str">
        <f>IFERROR(S52/W52, "")</f>
        <v/>
      </c>
      <c r="Y52" s="456"/>
      <c r="Z52" s="450"/>
      <c r="AA52" s="453"/>
      <c r="AB52" s="480"/>
      <c r="AC52" s="501"/>
      <c r="AD52" s="504"/>
      <c r="AE52" s="498"/>
      <c r="AF52" s="498"/>
      <c r="AG52" s="498"/>
      <c r="AH52" s="498"/>
      <c r="AI52" s="498"/>
      <c r="AJ52" s="498"/>
      <c r="AK52" s="498"/>
      <c r="AL52" s="498"/>
      <c r="AM52" s="498"/>
      <c r="AN52" s="498"/>
      <c r="AO52" s="498"/>
      <c r="AP52" s="498"/>
      <c r="AQ52" s="498"/>
      <c r="AR52" s="42"/>
      <c r="AS52" s="6"/>
    </row>
    <row r="53" spans="2:45" ht="14.45" customHeight="1" x14ac:dyDescent="0.25">
      <c r="B53" s="475"/>
      <c r="C53" s="477"/>
      <c r="D53" s="477"/>
      <c r="E53" s="40"/>
      <c r="F53" s="489"/>
      <c r="G53" s="489"/>
      <c r="H53" s="50"/>
      <c r="I53" s="76" t="str">
        <f>IF(H53=0,"",H53/'2. Baseline'!$F$15)</f>
        <v/>
      </c>
      <c r="J53" s="87" t="str">
        <f>IF(I53="","",(I53/'2. Baseline'!$F$71/'2. Baseline'!$F$67))</f>
        <v/>
      </c>
      <c r="K53" s="73" t="str">
        <f t="shared" si="14"/>
        <v/>
      </c>
      <c r="L53" s="73" t="str">
        <f t="shared" si="18"/>
        <v/>
      </c>
      <c r="M53" s="81">
        <f t="shared" si="15"/>
        <v>285.71428571428572</v>
      </c>
      <c r="N53" s="81" t="e">
        <f t="shared" si="16"/>
        <v>#VALUE!</v>
      </c>
      <c r="O53" s="82" t="str">
        <f>IFERROR(ROUND(IF(H53/'2. Baseline'!F$13=0,"",H53/'2. Baseline'!F$13),0),"")</f>
        <v/>
      </c>
      <c r="P53" s="83" t="str">
        <f>IFERROR(O53/'2. Baseline'!F$14,"")</f>
        <v/>
      </c>
      <c r="Q53" s="84" t="e">
        <f t="shared" si="17"/>
        <v>#VALUE!</v>
      </c>
      <c r="R53" s="234" t="str">
        <f>IF(H53="","",P53/'2. Baseline'!$F$67)</f>
        <v/>
      </c>
      <c r="S53" s="234" t="str">
        <f>IF(H53="","",P53/J53/'2. Baseline'!$F$67)</f>
        <v/>
      </c>
      <c r="T53" s="101"/>
      <c r="U53" s="102"/>
      <c r="V53" s="101"/>
      <c r="W53" s="101"/>
      <c r="X53" s="90" t="str">
        <f>IFERROR(P53/W53, "")</f>
        <v/>
      </c>
      <c r="Y53" s="456"/>
      <c r="Z53" s="450"/>
      <c r="AA53" s="453"/>
      <c r="AB53" s="480"/>
      <c r="AC53" s="501"/>
      <c r="AD53" s="504"/>
      <c r="AE53" s="498"/>
      <c r="AF53" s="498"/>
      <c r="AG53" s="498"/>
      <c r="AH53" s="498"/>
      <c r="AI53" s="498"/>
      <c r="AJ53" s="498"/>
      <c r="AK53" s="498"/>
      <c r="AL53" s="498"/>
      <c r="AM53" s="498"/>
      <c r="AN53" s="498"/>
      <c r="AO53" s="498"/>
      <c r="AP53" s="498"/>
      <c r="AQ53" s="498"/>
      <c r="AR53" s="42"/>
      <c r="AS53" s="6"/>
    </row>
    <row r="54" spans="2:45" ht="14.45" customHeight="1" x14ac:dyDescent="0.25">
      <c r="B54" s="475"/>
      <c r="C54" s="477"/>
      <c r="D54" s="477"/>
      <c r="E54" s="40"/>
      <c r="F54" s="489"/>
      <c r="G54" s="489"/>
      <c r="H54" s="50"/>
      <c r="I54" s="76" t="str">
        <f>IF(H54=0,"",H54/'2. Baseline'!$F$15)</f>
        <v/>
      </c>
      <c r="J54" s="87" t="str">
        <f>IF(I54="","",(I54/'2. Baseline'!$F$71/'2. Baseline'!$F$67))</f>
        <v/>
      </c>
      <c r="K54" s="73" t="str">
        <f t="shared" si="14"/>
        <v/>
      </c>
      <c r="L54" s="73" t="str">
        <f t="shared" si="18"/>
        <v/>
      </c>
      <c r="M54" s="81">
        <f t="shared" si="15"/>
        <v>285.71428571428572</v>
      </c>
      <c r="N54" s="81" t="e">
        <f t="shared" si="16"/>
        <v>#VALUE!</v>
      </c>
      <c r="O54" s="82" t="str">
        <f>IFERROR(ROUND(IF(H54/'2. Baseline'!F$13=0,"",H54/'2. Baseline'!F$13),0),"")</f>
        <v/>
      </c>
      <c r="P54" s="83" t="str">
        <f>IFERROR(O54/'2. Baseline'!F$14,"")</f>
        <v/>
      </c>
      <c r="Q54" s="84" t="e">
        <f t="shared" si="17"/>
        <v>#VALUE!</v>
      </c>
      <c r="R54" s="234" t="str">
        <f>IF(H54="","",P54/'2. Baseline'!$F$67)</f>
        <v/>
      </c>
      <c r="S54" s="234" t="str">
        <f>IF(H54="","",P54/J54/'2. Baseline'!$F$67)</f>
        <v/>
      </c>
      <c r="T54" s="101"/>
      <c r="U54" s="102"/>
      <c r="V54" s="101"/>
      <c r="W54" s="101"/>
      <c r="X54" s="90" t="str">
        <f>IFERROR(P54/W54, "")</f>
        <v/>
      </c>
      <c r="Y54" s="456"/>
      <c r="Z54" s="450"/>
      <c r="AA54" s="453"/>
      <c r="AB54" s="480"/>
      <c r="AC54" s="501"/>
      <c r="AD54" s="504"/>
      <c r="AE54" s="498"/>
      <c r="AF54" s="498"/>
      <c r="AG54" s="498"/>
      <c r="AH54" s="498"/>
      <c r="AI54" s="498"/>
      <c r="AJ54" s="498"/>
      <c r="AK54" s="498"/>
      <c r="AL54" s="498"/>
      <c r="AM54" s="498"/>
      <c r="AN54" s="498"/>
      <c r="AO54" s="498"/>
      <c r="AP54" s="498"/>
      <c r="AQ54" s="498"/>
      <c r="AR54" s="42"/>
      <c r="AS54" s="6"/>
    </row>
    <row r="55" spans="2:45" ht="14.45" customHeight="1" x14ac:dyDescent="0.25">
      <c r="B55" s="475"/>
      <c r="C55" s="477"/>
      <c r="D55" s="477"/>
      <c r="E55" s="40"/>
      <c r="F55" s="489"/>
      <c r="G55" s="489"/>
      <c r="H55" s="50"/>
      <c r="I55" s="76" t="str">
        <f>IF(H55=0,"",H55/'2. Baseline'!$F$15)</f>
        <v/>
      </c>
      <c r="J55" s="87" t="str">
        <f>IF(I55="","",(I55/'2. Baseline'!$F$71/'2. Baseline'!$F$67))</f>
        <v/>
      </c>
      <c r="K55" s="73" t="str">
        <f t="shared" si="14"/>
        <v/>
      </c>
      <c r="L55" s="73" t="str">
        <f t="shared" si="18"/>
        <v/>
      </c>
      <c r="M55" s="81">
        <f t="shared" si="15"/>
        <v>285.71428571428572</v>
      </c>
      <c r="N55" s="81" t="e">
        <f t="shared" si="16"/>
        <v>#VALUE!</v>
      </c>
      <c r="O55" s="82" t="str">
        <f>IFERROR(ROUND(IF(H55/'2. Baseline'!F$13=0,"",H55/'2. Baseline'!F$13),0),"")</f>
        <v/>
      </c>
      <c r="P55" s="83" t="str">
        <f>IFERROR(O55/'2. Baseline'!F$14,"")</f>
        <v/>
      </c>
      <c r="Q55" s="84" t="e">
        <f t="shared" si="17"/>
        <v>#VALUE!</v>
      </c>
      <c r="R55" s="234" t="str">
        <f>IF(H55="","",P55/'2. Baseline'!$F$67)</f>
        <v/>
      </c>
      <c r="S55" s="234" t="str">
        <f>IF(H55="","",P55/J55/'2. Baseline'!$F$67)</f>
        <v/>
      </c>
      <c r="T55" s="101"/>
      <c r="U55" s="102"/>
      <c r="V55" s="101"/>
      <c r="W55" s="101"/>
      <c r="X55" s="90" t="str">
        <f>IFERROR(P55/W55, "")</f>
        <v/>
      </c>
      <c r="Y55" s="456"/>
      <c r="Z55" s="450"/>
      <c r="AA55" s="453"/>
      <c r="AB55" s="480"/>
      <c r="AC55" s="501"/>
      <c r="AD55" s="504"/>
      <c r="AE55" s="498"/>
      <c r="AF55" s="498"/>
      <c r="AG55" s="498"/>
      <c r="AH55" s="498"/>
      <c r="AI55" s="498"/>
      <c r="AJ55" s="498"/>
      <c r="AK55" s="498"/>
      <c r="AL55" s="498"/>
      <c r="AM55" s="498"/>
      <c r="AN55" s="498"/>
      <c r="AO55" s="498"/>
      <c r="AP55" s="498"/>
      <c r="AQ55" s="498"/>
      <c r="AR55" s="42"/>
      <c r="AS55" s="6"/>
    </row>
    <row r="56" spans="2:45" ht="14.45" customHeight="1" x14ac:dyDescent="0.25">
      <c r="B56" s="475"/>
      <c r="C56" s="477"/>
      <c r="D56" s="477"/>
      <c r="E56" s="40"/>
      <c r="F56" s="489"/>
      <c r="G56" s="489"/>
      <c r="H56" s="50"/>
      <c r="I56" s="76" t="str">
        <f>IF(H56=0,"",H56/'2. Baseline'!$F$15)</f>
        <v/>
      </c>
      <c r="J56" s="87" t="str">
        <f>IF(I56="","",(I56/'2. Baseline'!$F$71/'2. Baseline'!$F$67))</f>
        <v/>
      </c>
      <c r="K56" s="73" t="str">
        <f t="shared" si="14"/>
        <v/>
      </c>
      <c r="L56" s="73" t="str">
        <f t="shared" si="18"/>
        <v/>
      </c>
      <c r="M56" s="81">
        <f t="shared" si="15"/>
        <v>285.71428571428572</v>
      </c>
      <c r="N56" s="81" t="e">
        <f t="shared" si="16"/>
        <v>#VALUE!</v>
      </c>
      <c r="O56" s="82" t="str">
        <f>IFERROR(ROUND(IF(H56/'2. Baseline'!F$13=0,"",H56/'2. Baseline'!F$13),0),"")</f>
        <v/>
      </c>
      <c r="P56" s="83" t="str">
        <f>IFERROR(O56/'2. Baseline'!F$14,"")</f>
        <v/>
      </c>
      <c r="Q56" s="84" t="e">
        <f t="shared" si="17"/>
        <v>#VALUE!</v>
      </c>
      <c r="R56" s="234" t="str">
        <f>IF(H56="","",P56/'2. Baseline'!$F$67)</f>
        <v/>
      </c>
      <c r="S56" s="234" t="str">
        <f>IF(H56="","",P56/J56/'2. Baseline'!$F$67)</f>
        <v/>
      </c>
      <c r="T56" s="101"/>
      <c r="U56" s="102"/>
      <c r="V56" s="101"/>
      <c r="W56" s="101"/>
      <c r="X56" s="90" t="str">
        <f>IFERROR(P56/W56, "")</f>
        <v/>
      </c>
      <c r="Y56" s="456"/>
      <c r="Z56" s="450"/>
      <c r="AA56" s="453"/>
      <c r="AB56" s="480"/>
      <c r="AC56" s="501"/>
      <c r="AD56" s="504"/>
      <c r="AE56" s="498"/>
      <c r="AF56" s="498"/>
      <c r="AG56" s="498"/>
      <c r="AH56" s="498"/>
      <c r="AI56" s="498"/>
      <c r="AJ56" s="498"/>
      <c r="AK56" s="498"/>
      <c r="AL56" s="498"/>
      <c r="AM56" s="498"/>
      <c r="AN56" s="498"/>
      <c r="AO56" s="498"/>
      <c r="AP56" s="498"/>
      <c r="AQ56" s="498"/>
      <c r="AR56" s="42"/>
      <c r="AS56" s="6"/>
    </row>
    <row r="57" spans="2:45" ht="14.45" customHeight="1" x14ac:dyDescent="0.25">
      <c r="B57" s="476"/>
      <c r="C57" s="478"/>
      <c r="D57" s="478"/>
      <c r="E57" s="40"/>
      <c r="F57" s="489"/>
      <c r="G57" s="489"/>
      <c r="H57" s="50"/>
      <c r="I57" s="76" t="str">
        <f>IF(H57=0,"",H57/'2. Baseline'!$F$15)</f>
        <v/>
      </c>
      <c r="J57" s="87" t="str">
        <f>IF(I57="","",(I57/'2. Baseline'!$F$71/'2. Baseline'!$F$67))</f>
        <v/>
      </c>
      <c r="K57" s="73" t="str">
        <f t="shared" si="14"/>
        <v/>
      </c>
      <c r="L57" s="73" t="str">
        <f t="shared" si="18"/>
        <v/>
      </c>
      <c r="M57" s="81">
        <f t="shared" si="15"/>
        <v>285.71428571428572</v>
      </c>
      <c r="N57" s="81" t="e">
        <f>IF(M57="","",I57/M57)</f>
        <v>#VALUE!</v>
      </c>
      <c r="O57" s="82" t="str">
        <f>IFERROR(ROUND(IF(H57/'2. Baseline'!F$13=0,"",H57/'2. Baseline'!F$13),0),"")</f>
        <v/>
      </c>
      <c r="P57" s="83" t="str">
        <f>IFERROR(O57/'2. Baseline'!F$14,"")</f>
        <v/>
      </c>
      <c r="Q57" s="85"/>
      <c r="R57" s="82" t="str">
        <f>IF(H57="","",P57/'2. Baseline'!$F$67)</f>
        <v/>
      </c>
      <c r="S57" s="82" t="str">
        <f>IF(H57="","",P57/J57/'2. Baseline'!$F$67)</f>
        <v/>
      </c>
      <c r="T57" s="101"/>
      <c r="U57" s="102"/>
      <c r="V57" s="101"/>
      <c r="W57" s="101"/>
      <c r="X57" s="90" t="str">
        <f>IFERROR(P57/W57, "")</f>
        <v/>
      </c>
      <c r="Y57" s="457"/>
      <c r="Z57" s="451"/>
      <c r="AA57" s="454"/>
      <c r="AB57" s="481"/>
      <c r="AC57" s="502"/>
      <c r="AD57" s="505"/>
      <c r="AE57" s="499"/>
      <c r="AF57" s="499"/>
      <c r="AG57" s="499"/>
      <c r="AH57" s="499"/>
      <c r="AI57" s="499"/>
      <c r="AJ57" s="499"/>
      <c r="AK57" s="499"/>
      <c r="AL57" s="499"/>
      <c r="AM57" s="499"/>
      <c r="AN57" s="499"/>
      <c r="AO57" s="499"/>
      <c r="AP57" s="499"/>
      <c r="AQ57" s="499"/>
      <c r="AR57" s="42"/>
      <c r="AS57" s="6"/>
    </row>
    <row r="58" spans="2:45" ht="16.5" customHeight="1" x14ac:dyDescent="0.25">
      <c r="B58" s="210"/>
      <c r="C58" s="25" t="s">
        <v>35</v>
      </c>
      <c r="D58" s="25"/>
      <c r="E58" s="98">
        <f>COUNTA(E48:E57)</f>
        <v>0</v>
      </c>
      <c r="F58" s="458"/>
      <c r="G58" s="459"/>
      <c r="H58" s="22">
        <f>SUM(H48:H57)</f>
        <v>0</v>
      </c>
      <c r="I58" s="96">
        <f>SUM(I48:I57)</f>
        <v>0</v>
      </c>
      <c r="J58" s="96">
        <f>SUM(J48:J57)</f>
        <v>0</v>
      </c>
      <c r="K58" s="96">
        <f>SUM(K48:K57)</f>
        <v>0</v>
      </c>
      <c r="L58" s="96">
        <f>SUM(L48:L57)</f>
        <v>0</v>
      </c>
      <c r="M58" s="97"/>
      <c r="N58" s="97" t="e">
        <f>SUM(N48:N57)</f>
        <v>#VALUE!</v>
      </c>
      <c r="O58" s="23">
        <f>SUM(O48:O57)</f>
        <v>0</v>
      </c>
      <c r="P58" s="53">
        <f>IFERROR(O58/'2. Baseline'!F$14,"")</f>
        <v>0</v>
      </c>
      <c r="Q58" s="52" t="e">
        <f>SUM(Q48:Q56)*7</f>
        <v>#VALUE!</v>
      </c>
      <c r="R58" s="96">
        <f>SUM(R48:R57)</f>
        <v>0</v>
      </c>
      <c r="S58" s="97" t="e">
        <f>IF(H58="","",P58/J58/'2. Baseline'!$F$67)</f>
        <v>#DIV/0!</v>
      </c>
      <c r="T58" s="103"/>
      <c r="U58" s="103"/>
      <c r="V58" s="104"/>
      <c r="W58" s="104"/>
      <c r="X58" s="74"/>
      <c r="Y58" s="107"/>
      <c r="Z58" s="104"/>
      <c r="AA58" s="108"/>
      <c r="AB58" s="53"/>
      <c r="AC58" s="375">
        <f>SUM(AC48:AC57)</f>
        <v>0</v>
      </c>
      <c r="AD58" s="375">
        <f>SUM(AD48:AD57)</f>
        <v>0</v>
      </c>
      <c r="AE58" s="376">
        <f t="shared" ref="AE58:AQ58" si="19">SUM(AE48:AE57)</f>
        <v>0</v>
      </c>
      <c r="AF58" s="376">
        <f t="shared" si="19"/>
        <v>0</v>
      </c>
      <c r="AG58" s="376">
        <f t="shared" si="19"/>
        <v>0</v>
      </c>
      <c r="AH58" s="376">
        <f t="shared" si="19"/>
        <v>0</v>
      </c>
      <c r="AI58" s="376">
        <f t="shared" si="19"/>
        <v>0</v>
      </c>
      <c r="AJ58" s="376">
        <f t="shared" si="19"/>
        <v>0</v>
      </c>
      <c r="AK58" s="376">
        <f t="shared" si="19"/>
        <v>0</v>
      </c>
      <c r="AL58" s="376">
        <f t="shared" si="19"/>
        <v>0</v>
      </c>
      <c r="AM58" s="376">
        <f t="shared" si="19"/>
        <v>0</v>
      </c>
      <c r="AN58" s="376">
        <f t="shared" si="19"/>
        <v>0</v>
      </c>
      <c r="AO58" s="376">
        <f t="shared" si="19"/>
        <v>0</v>
      </c>
      <c r="AP58" s="376">
        <f t="shared" si="19"/>
        <v>0</v>
      </c>
      <c r="AQ58" s="376">
        <f t="shared" si="19"/>
        <v>0</v>
      </c>
      <c r="AR58" s="26"/>
      <c r="AS58" s="6"/>
    </row>
    <row r="59" spans="2:45" ht="14.45" customHeight="1" thickBot="1" x14ac:dyDescent="0.3">
      <c r="B59" s="163"/>
      <c r="C59" s="62"/>
      <c r="D59" s="62"/>
      <c r="E59" s="63"/>
      <c r="F59" s="460"/>
      <c r="G59" s="461"/>
      <c r="H59" s="64"/>
      <c r="I59" s="65" t="str">
        <f>IFERROR(IF(H59/#REF!=0," ",H59/#REF!),"")</f>
        <v/>
      </c>
      <c r="J59" s="66"/>
      <c r="K59" s="66"/>
      <c r="L59" s="66"/>
      <c r="M59" s="66"/>
      <c r="N59" s="66"/>
      <c r="O59" s="24"/>
      <c r="P59" s="54"/>
      <c r="Q59" s="55"/>
      <c r="R59" s="56"/>
      <c r="S59" s="56"/>
      <c r="T59" s="105"/>
      <c r="U59" s="105"/>
      <c r="V59" s="106"/>
      <c r="W59" s="106"/>
      <c r="X59" s="75"/>
      <c r="Y59" s="109"/>
      <c r="Z59" s="106"/>
      <c r="AA59" s="110"/>
      <c r="AB59" s="54"/>
      <c r="AC59" s="377"/>
      <c r="AD59" s="378"/>
      <c r="AE59" s="378"/>
      <c r="AF59" s="378"/>
      <c r="AG59" s="378"/>
      <c r="AH59" s="378"/>
      <c r="AI59" s="378"/>
      <c r="AJ59" s="378"/>
      <c r="AK59" s="378"/>
      <c r="AL59" s="378"/>
      <c r="AM59" s="378"/>
      <c r="AN59" s="378"/>
      <c r="AO59" s="378"/>
      <c r="AP59" s="378"/>
      <c r="AQ59" s="379"/>
      <c r="AR59" s="60"/>
    </row>
    <row r="60" spans="2:45" ht="14.45" customHeight="1" x14ac:dyDescent="0.25">
      <c r="B60" s="475" t="str">
        <f>IF(C60&lt;&gt;"",B48+1,"")</f>
        <v/>
      </c>
      <c r="C60" s="488"/>
      <c r="D60" s="488"/>
      <c r="E60" s="40"/>
      <c r="F60" s="493"/>
      <c r="G60" s="494"/>
      <c r="H60" s="49"/>
      <c r="I60" s="201" t="str">
        <f>IF(H60=0,"",H60/'2. Baseline'!$F$15)</f>
        <v/>
      </c>
      <c r="J60" s="86" t="str">
        <f>IF(I60="","",(I60/'2. Baseline'!$F$71/'2. Baseline'!$F$67))</f>
        <v/>
      </c>
      <c r="K60" s="72" t="str">
        <f t="shared" ref="K60:K69" si="20">IF(J60="","",ROUNDUP(J60,0))</f>
        <v/>
      </c>
      <c r="L60" s="295" t="str">
        <f>J60</f>
        <v/>
      </c>
      <c r="M60" s="77">
        <f t="shared" ref="M60:M69" si="21">IF(I60=0,"",$M$23*10)</f>
        <v>285.71428571428572</v>
      </c>
      <c r="N60" s="77" t="e">
        <f t="shared" ref="N60:N68" si="22">I60/M60</f>
        <v>#VALUE!</v>
      </c>
      <c r="O60" s="78" t="str">
        <f>IFERROR(ROUND(IF(H60/'2. Baseline'!F$13=0,"",H60/'2. Baseline'!F$13),0),"")</f>
        <v/>
      </c>
      <c r="P60" s="79" t="str">
        <f>IFERROR(O60/'2. Baseline'!F$14,"")</f>
        <v/>
      </c>
      <c r="Q60" s="80" t="e">
        <f t="shared" ref="Q60:Q68" si="23">O60/(J60/2)/7</f>
        <v>#VALUE!</v>
      </c>
      <c r="R60" s="233" t="str">
        <f>IF(H60="","",P60/'2. Baseline'!$F$67)</f>
        <v/>
      </c>
      <c r="S60" s="233" t="str">
        <f>IF(H60="","",P60/J60/'2. Baseline'!$F$67)</f>
        <v/>
      </c>
      <c r="T60" s="99"/>
      <c r="U60" s="100"/>
      <c r="V60" s="101"/>
      <c r="W60" s="101"/>
      <c r="X60" s="89" t="str">
        <f>IFERROR(S60/W60, "n/a")</f>
        <v>n/a</v>
      </c>
      <c r="Y60" s="455"/>
      <c r="Z60" s="449"/>
      <c r="AA60" s="452"/>
      <c r="AB60" s="479" t="e">
        <f>P70/AA60</f>
        <v>#DIV/0!</v>
      </c>
      <c r="AC60" s="500">
        <f>L70</f>
        <v>0</v>
      </c>
      <c r="AD60" s="503">
        <f>K70</f>
        <v>0</v>
      </c>
      <c r="AE60" s="497">
        <f>ROUNDUP(AD70/'2. Baseline'!$F$73,0)</f>
        <v>0</v>
      </c>
      <c r="AF60" s="497">
        <f>L70*'2. Baseline'!$F$58</f>
        <v>0</v>
      </c>
      <c r="AG60" s="497">
        <f>K70*'2. Baseline'!$F$61</f>
        <v>0</v>
      </c>
      <c r="AH60" s="497">
        <f>AE70*'2. Baseline'!F$59*('2. Baseline'!F$50+'2. Baseline'!F$51)</f>
        <v>0</v>
      </c>
      <c r="AI60" s="497">
        <f>IF(B60&lt;&gt;"",'2. Baseline'!$F$60+1,0)</f>
        <v>0</v>
      </c>
      <c r="AJ60" s="497">
        <f>2*(AC70*('2. Baseline'!$F$67+'2. Baseline'!$F$68))</f>
        <v>0</v>
      </c>
      <c r="AK60" s="497">
        <f>2*L70</f>
        <v>0</v>
      </c>
      <c r="AL60" s="497">
        <f>2*(K70*2)</f>
        <v>0</v>
      </c>
      <c r="AM60" s="497">
        <f>K70*('2. Baseline'!F$67+'2. Baseline'!F$68)</f>
        <v>0</v>
      </c>
      <c r="AN60" s="497">
        <f>K70*'2. Baseline'!$F$80</f>
        <v>0</v>
      </c>
      <c r="AO60" s="497">
        <f>2*K70</f>
        <v>0</v>
      </c>
      <c r="AP60" s="497">
        <f>AE70*'2. Baseline'!F$78*('2. Baseline'!F$67+'2. Baseline'!F$68)</f>
        <v>0</v>
      </c>
      <c r="AQ60" s="497">
        <f>IF(B60&lt;&gt;"",'2. Baseline'!$F$60+1,0)</f>
        <v>0</v>
      </c>
      <c r="AR60" s="41"/>
    </row>
    <row r="61" spans="2:45" ht="14.45" customHeight="1" x14ac:dyDescent="0.25">
      <c r="B61" s="475"/>
      <c r="C61" s="477"/>
      <c r="D61" s="477"/>
      <c r="E61" s="40"/>
      <c r="F61" s="490"/>
      <c r="G61" s="491"/>
      <c r="H61" s="49"/>
      <c r="I61" s="201" t="str">
        <f>IF(H61=0,"",H61/'2. Baseline'!$F$15)</f>
        <v/>
      </c>
      <c r="J61" s="87" t="str">
        <f>IF(I61="","",(I61/'2. Baseline'!$F$71/'2. Baseline'!$F$67))</f>
        <v/>
      </c>
      <c r="K61" s="73" t="str">
        <f t="shared" si="20"/>
        <v/>
      </c>
      <c r="L61" s="73" t="str">
        <f t="shared" ref="L61:L69" si="24">J61</f>
        <v/>
      </c>
      <c r="M61" s="81">
        <f t="shared" si="21"/>
        <v>285.71428571428572</v>
      </c>
      <c r="N61" s="81" t="e">
        <f t="shared" si="22"/>
        <v>#VALUE!</v>
      </c>
      <c r="O61" s="82" t="str">
        <f>IFERROR(ROUND(IF(H61/'2. Baseline'!F$13=0,"",H61/'2. Baseline'!F$13),0),"")</f>
        <v/>
      </c>
      <c r="P61" s="83" t="str">
        <f>IFERROR(O61/'2. Baseline'!F$14,"")</f>
        <v/>
      </c>
      <c r="Q61" s="84" t="e">
        <f t="shared" si="23"/>
        <v>#VALUE!</v>
      </c>
      <c r="R61" s="234" t="str">
        <f>IF(H61="","",P61/'2. Baseline'!$F$67)</f>
        <v/>
      </c>
      <c r="S61" s="234" t="str">
        <f>IF(H61="","",P61/J61/'2. Baseline'!$F$67)</f>
        <v/>
      </c>
      <c r="T61" s="101"/>
      <c r="U61" s="102"/>
      <c r="V61" s="101"/>
      <c r="W61" s="101"/>
      <c r="X61" s="90" t="str">
        <f>IFERROR(S61/W61, "")</f>
        <v/>
      </c>
      <c r="Y61" s="456"/>
      <c r="Z61" s="450"/>
      <c r="AA61" s="453"/>
      <c r="AB61" s="480"/>
      <c r="AC61" s="501"/>
      <c r="AD61" s="504"/>
      <c r="AE61" s="498"/>
      <c r="AF61" s="498"/>
      <c r="AG61" s="498"/>
      <c r="AH61" s="498"/>
      <c r="AI61" s="498"/>
      <c r="AJ61" s="498"/>
      <c r="AK61" s="498"/>
      <c r="AL61" s="498"/>
      <c r="AM61" s="498"/>
      <c r="AN61" s="498"/>
      <c r="AO61" s="498"/>
      <c r="AP61" s="498"/>
      <c r="AQ61" s="498"/>
      <c r="AR61" s="42"/>
    </row>
    <row r="62" spans="2:45" ht="14.45" customHeight="1" x14ac:dyDescent="0.25">
      <c r="B62" s="475"/>
      <c r="C62" s="477"/>
      <c r="D62" s="477"/>
      <c r="E62" s="40"/>
      <c r="F62" s="490"/>
      <c r="G62" s="491"/>
      <c r="H62" s="49"/>
      <c r="I62" s="201" t="str">
        <f>IF(H62=0,"",H62/'2. Baseline'!$F$15)</f>
        <v/>
      </c>
      <c r="J62" s="87" t="str">
        <f>IF(I62="","",(I62/'2. Baseline'!$F$71/'2. Baseline'!$F$67))</f>
        <v/>
      </c>
      <c r="K62" s="91" t="str">
        <f t="shared" si="20"/>
        <v/>
      </c>
      <c r="L62" s="91" t="str">
        <f t="shared" si="24"/>
        <v/>
      </c>
      <c r="M62" s="92">
        <f t="shared" si="21"/>
        <v>285.71428571428572</v>
      </c>
      <c r="N62" s="92" t="e">
        <f t="shared" si="22"/>
        <v>#VALUE!</v>
      </c>
      <c r="O62" s="82" t="str">
        <f>IFERROR(ROUND(IF(H62/'2. Baseline'!F$13=0,"",H62/'2. Baseline'!F$13),0),"")</f>
        <v/>
      </c>
      <c r="P62" s="83" t="str">
        <f>IFERROR(O62/'2. Baseline'!F$14,"")</f>
        <v/>
      </c>
      <c r="Q62" s="84" t="e">
        <f t="shared" si="23"/>
        <v>#VALUE!</v>
      </c>
      <c r="R62" s="234" t="str">
        <f>IF(H62="","",P62/'2. Baseline'!$F$67)</f>
        <v/>
      </c>
      <c r="S62" s="234" t="str">
        <f>IF(H62="","",P62/J62/'2. Baseline'!$F$67)</f>
        <v/>
      </c>
      <c r="T62" s="101"/>
      <c r="U62" s="102"/>
      <c r="V62" s="101"/>
      <c r="W62" s="101"/>
      <c r="X62" s="90" t="str">
        <f>IFERROR(S62/W62, "")</f>
        <v/>
      </c>
      <c r="Y62" s="456"/>
      <c r="Z62" s="450"/>
      <c r="AA62" s="453"/>
      <c r="AB62" s="480"/>
      <c r="AC62" s="501"/>
      <c r="AD62" s="504"/>
      <c r="AE62" s="498"/>
      <c r="AF62" s="498"/>
      <c r="AG62" s="498"/>
      <c r="AH62" s="498"/>
      <c r="AI62" s="498"/>
      <c r="AJ62" s="498"/>
      <c r="AK62" s="498"/>
      <c r="AL62" s="498"/>
      <c r="AM62" s="498"/>
      <c r="AN62" s="498"/>
      <c r="AO62" s="498"/>
      <c r="AP62" s="498"/>
      <c r="AQ62" s="498"/>
      <c r="AR62" s="42"/>
    </row>
    <row r="63" spans="2:45" ht="14.45" customHeight="1" x14ac:dyDescent="0.25">
      <c r="B63" s="475"/>
      <c r="C63" s="477"/>
      <c r="D63" s="477"/>
      <c r="E63" s="40"/>
      <c r="F63" s="490"/>
      <c r="G63" s="491"/>
      <c r="H63" s="49"/>
      <c r="I63" s="201" t="str">
        <f>IF(H63=0,"",H63/'2. Baseline'!$F$15)</f>
        <v/>
      </c>
      <c r="J63" s="87" t="str">
        <f>IF(I63="","",(I63/'2. Baseline'!$F$71/'2. Baseline'!$F$67))</f>
        <v/>
      </c>
      <c r="K63" s="73" t="str">
        <f t="shared" si="20"/>
        <v/>
      </c>
      <c r="L63" s="73" t="str">
        <f t="shared" si="24"/>
        <v/>
      </c>
      <c r="M63" s="81">
        <f t="shared" si="21"/>
        <v>285.71428571428572</v>
      </c>
      <c r="N63" s="81" t="e">
        <f t="shared" si="22"/>
        <v>#VALUE!</v>
      </c>
      <c r="O63" s="82" t="str">
        <f>IFERROR(ROUND(IF(H63/'2. Baseline'!F$13=0,"",H63/'2. Baseline'!F$13),0),"")</f>
        <v/>
      </c>
      <c r="P63" s="83" t="str">
        <f>IFERROR(O63/'2. Baseline'!F$14,"")</f>
        <v/>
      </c>
      <c r="Q63" s="84" t="e">
        <f t="shared" si="23"/>
        <v>#VALUE!</v>
      </c>
      <c r="R63" s="234" t="str">
        <f>IF(H63="","",P63/'2. Baseline'!$F$67)</f>
        <v/>
      </c>
      <c r="S63" s="234" t="str">
        <f>IF(H63="","",P63/J63/'2. Baseline'!$F$67)</f>
        <v/>
      </c>
      <c r="T63" s="101"/>
      <c r="U63" s="102"/>
      <c r="V63" s="101"/>
      <c r="W63" s="101"/>
      <c r="X63" s="90" t="str">
        <f>IFERROR(S63/W63, "")</f>
        <v/>
      </c>
      <c r="Y63" s="456"/>
      <c r="Z63" s="450"/>
      <c r="AA63" s="453"/>
      <c r="AB63" s="480"/>
      <c r="AC63" s="501"/>
      <c r="AD63" s="504"/>
      <c r="AE63" s="498"/>
      <c r="AF63" s="498"/>
      <c r="AG63" s="498"/>
      <c r="AH63" s="498"/>
      <c r="AI63" s="498"/>
      <c r="AJ63" s="498"/>
      <c r="AK63" s="498"/>
      <c r="AL63" s="498"/>
      <c r="AM63" s="498"/>
      <c r="AN63" s="498"/>
      <c r="AO63" s="498"/>
      <c r="AP63" s="498"/>
      <c r="AQ63" s="498"/>
      <c r="AR63" s="42"/>
    </row>
    <row r="64" spans="2:45" ht="14.45" customHeight="1" x14ac:dyDescent="0.25">
      <c r="B64" s="475"/>
      <c r="C64" s="477"/>
      <c r="D64" s="477"/>
      <c r="E64" s="40"/>
      <c r="F64" s="490"/>
      <c r="G64" s="491"/>
      <c r="H64" s="50"/>
      <c r="I64" s="201" t="str">
        <f>IF(H64=0,"",H64/'2. Baseline'!$F$15)</f>
        <v/>
      </c>
      <c r="J64" s="87" t="str">
        <f>IF(I64="","",(I64/'2. Baseline'!$F$71/'2. Baseline'!$F$67))</f>
        <v/>
      </c>
      <c r="K64" s="73" t="str">
        <f t="shared" si="20"/>
        <v/>
      </c>
      <c r="L64" s="73" t="str">
        <f t="shared" si="24"/>
        <v/>
      </c>
      <c r="M64" s="81">
        <f t="shared" si="21"/>
        <v>285.71428571428572</v>
      </c>
      <c r="N64" s="81" t="e">
        <f t="shared" si="22"/>
        <v>#VALUE!</v>
      </c>
      <c r="O64" s="82" t="str">
        <f>IFERROR(ROUND(IF(H64/'2. Baseline'!F$13=0,"",H64/'2. Baseline'!F$13),0),"")</f>
        <v/>
      </c>
      <c r="P64" s="83" t="str">
        <f>IFERROR(O64/'2. Baseline'!F$14,"")</f>
        <v/>
      </c>
      <c r="Q64" s="84" t="e">
        <f t="shared" si="23"/>
        <v>#VALUE!</v>
      </c>
      <c r="R64" s="234" t="str">
        <f>IF(H64="","",P64/'2. Baseline'!$F$67)</f>
        <v/>
      </c>
      <c r="S64" s="234" t="str">
        <f>IF(H64="","",P64/J64/'2. Baseline'!$F$67)</f>
        <v/>
      </c>
      <c r="T64" s="101"/>
      <c r="U64" s="102"/>
      <c r="V64" s="101"/>
      <c r="W64" s="101"/>
      <c r="X64" s="90" t="str">
        <f>IFERROR(S64/W64, "")</f>
        <v/>
      </c>
      <c r="Y64" s="456"/>
      <c r="Z64" s="450"/>
      <c r="AA64" s="453"/>
      <c r="AB64" s="480"/>
      <c r="AC64" s="501"/>
      <c r="AD64" s="504"/>
      <c r="AE64" s="498"/>
      <c r="AF64" s="498"/>
      <c r="AG64" s="498"/>
      <c r="AH64" s="498"/>
      <c r="AI64" s="498"/>
      <c r="AJ64" s="498"/>
      <c r="AK64" s="498"/>
      <c r="AL64" s="498"/>
      <c r="AM64" s="498"/>
      <c r="AN64" s="498"/>
      <c r="AO64" s="498"/>
      <c r="AP64" s="498"/>
      <c r="AQ64" s="498"/>
      <c r="AR64" s="42"/>
    </row>
    <row r="65" spans="2:44" ht="14.45" customHeight="1" x14ac:dyDescent="0.25">
      <c r="B65" s="475"/>
      <c r="C65" s="477"/>
      <c r="D65" s="477"/>
      <c r="E65" s="40"/>
      <c r="F65" s="490"/>
      <c r="G65" s="491"/>
      <c r="H65" s="50"/>
      <c r="I65" s="201" t="str">
        <f>IF(H65=0,"",H65/'2. Baseline'!$F$15)</f>
        <v/>
      </c>
      <c r="J65" s="87" t="str">
        <f>IF(I65="","",(I65/'2. Baseline'!$F$71/'2. Baseline'!$F$67))</f>
        <v/>
      </c>
      <c r="K65" s="73" t="str">
        <f t="shared" si="20"/>
        <v/>
      </c>
      <c r="L65" s="73" t="str">
        <f t="shared" si="24"/>
        <v/>
      </c>
      <c r="M65" s="81">
        <f t="shared" si="21"/>
        <v>285.71428571428572</v>
      </c>
      <c r="N65" s="81" t="e">
        <f t="shared" si="22"/>
        <v>#VALUE!</v>
      </c>
      <c r="O65" s="82" t="str">
        <f>IFERROR(ROUND(IF(H65/'2. Baseline'!F$13=0,"",H65/'2. Baseline'!F$13),0),"")</f>
        <v/>
      </c>
      <c r="P65" s="83" t="str">
        <f>IFERROR(O65/'2. Baseline'!F$14,"")</f>
        <v/>
      </c>
      <c r="Q65" s="84" t="e">
        <f t="shared" si="23"/>
        <v>#VALUE!</v>
      </c>
      <c r="R65" s="234" t="str">
        <f>IF(H65="","",P65/'2. Baseline'!$F$67)</f>
        <v/>
      </c>
      <c r="S65" s="234" t="str">
        <f>IF(H65="","",P65/J65/'2. Baseline'!$F$67)</f>
        <v/>
      </c>
      <c r="T65" s="101"/>
      <c r="U65" s="102"/>
      <c r="V65" s="101"/>
      <c r="W65" s="101"/>
      <c r="X65" s="90" t="str">
        <f>IFERROR(P65/W65, "")</f>
        <v/>
      </c>
      <c r="Y65" s="456"/>
      <c r="Z65" s="450"/>
      <c r="AA65" s="453"/>
      <c r="AB65" s="480"/>
      <c r="AC65" s="501"/>
      <c r="AD65" s="504"/>
      <c r="AE65" s="498"/>
      <c r="AF65" s="498"/>
      <c r="AG65" s="498"/>
      <c r="AH65" s="498"/>
      <c r="AI65" s="498"/>
      <c r="AJ65" s="498"/>
      <c r="AK65" s="498"/>
      <c r="AL65" s="498"/>
      <c r="AM65" s="498"/>
      <c r="AN65" s="498"/>
      <c r="AO65" s="498"/>
      <c r="AP65" s="498"/>
      <c r="AQ65" s="498"/>
      <c r="AR65" s="42"/>
    </row>
    <row r="66" spans="2:44" ht="14.45" customHeight="1" x14ac:dyDescent="0.25">
      <c r="B66" s="475"/>
      <c r="C66" s="477"/>
      <c r="D66" s="477"/>
      <c r="E66" s="40"/>
      <c r="F66" s="490"/>
      <c r="G66" s="491"/>
      <c r="H66" s="49"/>
      <c r="I66" s="201" t="str">
        <f>IF(H66=0,"",H66/'2. Baseline'!$F$15)</f>
        <v/>
      </c>
      <c r="J66" s="87" t="str">
        <f>IF(I66="","",(I66/'2. Baseline'!$F$71/'2. Baseline'!$F$67))</f>
        <v/>
      </c>
      <c r="K66" s="73" t="str">
        <f t="shared" si="20"/>
        <v/>
      </c>
      <c r="L66" s="73" t="str">
        <f t="shared" si="24"/>
        <v/>
      </c>
      <c r="M66" s="81">
        <f t="shared" si="21"/>
        <v>285.71428571428572</v>
      </c>
      <c r="N66" s="81" t="e">
        <f t="shared" si="22"/>
        <v>#VALUE!</v>
      </c>
      <c r="O66" s="82" t="str">
        <f>IFERROR(ROUND(IF(H66/'2. Baseline'!F$13=0,"",H66/'2. Baseline'!F$13),0),"")</f>
        <v/>
      </c>
      <c r="P66" s="83" t="str">
        <f>IFERROR(O66/'2. Baseline'!F$14,"")</f>
        <v/>
      </c>
      <c r="Q66" s="84" t="e">
        <f t="shared" si="23"/>
        <v>#VALUE!</v>
      </c>
      <c r="R66" s="234" t="str">
        <f>IF(H66="","",P66/'2. Baseline'!$F$67)</f>
        <v/>
      </c>
      <c r="S66" s="234" t="str">
        <f>IF(H66="","",P66/J66/'2. Baseline'!$F$67)</f>
        <v/>
      </c>
      <c r="T66" s="101"/>
      <c r="U66" s="102"/>
      <c r="V66" s="101"/>
      <c r="W66" s="101"/>
      <c r="X66" s="90" t="str">
        <f>IFERROR(P66/W66, "")</f>
        <v/>
      </c>
      <c r="Y66" s="456"/>
      <c r="Z66" s="450"/>
      <c r="AA66" s="453"/>
      <c r="AB66" s="480"/>
      <c r="AC66" s="501"/>
      <c r="AD66" s="504"/>
      <c r="AE66" s="498"/>
      <c r="AF66" s="498"/>
      <c r="AG66" s="498"/>
      <c r="AH66" s="498"/>
      <c r="AI66" s="498"/>
      <c r="AJ66" s="498"/>
      <c r="AK66" s="498"/>
      <c r="AL66" s="498"/>
      <c r="AM66" s="498"/>
      <c r="AN66" s="498"/>
      <c r="AO66" s="498"/>
      <c r="AP66" s="498"/>
      <c r="AQ66" s="498"/>
      <c r="AR66" s="42"/>
    </row>
    <row r="67" spans="2:44" ht="14.45" customHeight="1" x14ac:dyDescent="0.25">
      <c r="B67" s="475"/>
      <c r="C67" s="477"/>
      <c r="D67" s="477"/>
      <c r="E67" s="40"/>
      <c r="F67" s="490"/>
      <c r="G67" s="491"/>
      <c r="H67" s="49"/>
      <c r="I67" s="201" t="str">
        <f>IF(H67=0,"",H67/'2. Baseline'!$F$15)</f>
        <v/>
      </c>
      <c r="J67" s="87" t="str">
        <f>IF(I67="","",(I67/'2. Baseline'!$F$71/'2. Baseline'!$F$67))</f>
        <v/>
      </c>
      <c r="K67" s="73" t="str">
        <f t="shared" si="20"/>
        <v/>
      </c>
      <c r="L67" s="73" t="str">
        <f t="shared" si="24"/>
        <v/>
      </c>
      <c r="M67" s="81">
        <f t="shared" si="21"/>
        <v>285.71428571428572</v>
      </c>
      <c r="N67" s="81" t="e">
        <f t="shared" si="22"/>
        <v>#VALUE!</v>
      </c>
      <c r="O67" s="82" t="str">
        <f>IFERROR(ROUND(IF(H67/'2. Baseline'!F$13=0,"",H67/'2. Baseline'!F$13),0),"")</f>
        <v/>
      </c>
      <c r="P67" s="83" t="str">
        <f>IFERROR(O67/'2. Baseline'!F$14,"")</f>
        <v/>
      </c>
      <c r="Q67" s="84" t="e">
        <f t="shared" si="23"/>
        <v>#VALUE!</v>
      </c>
      <c r="R67" s="234" t="str">
        <f>IF(H67="","",P67/'2. Baseline'!$F$67)</f>
        <v/>
      </c>
      <c r="S67" s="234" t="str">
        <f>IF(H67="","",P67/J67/'2. Baseline'!$F$67)</f>
        <v/>
      </c>
      <c r="T67" s="101"/>
      <c r="U67" s="102"/>
      <c r="V67" s="101"/>
      <c r="W67" s="101"/>
      <c r="X67" s="90" t="str">
        <f>IFERROR(P67/W67, "")</f>
        <v/>
      </c>
      <c r="Y67" s="456"/>
      <c r="Z67" s="450"/>
      <c r="AA67" s="453"/>
      <c r="AB67" s="480"/>
      <c r="AC67" s="501"/>
      <c r="AD67" s="504"/>
      <c r="AE67" s="498"/>
      <c r="AF67" s="498"/>
      <c r="AG67" s="498"/>
      <c r="AH67" s="498"/>
      <c r="AI67" s="498"/>
      <c r="AJ67" s="498"/>
      <c r="AK67" s="498"/>
      <c r="AL67" s="498"/>
      <c r="AM67" s="498"/>
      <c r="AN67" s="498"/>
      <c r="AO67" s="498"/>
      <c r="AP67" s="498"/>
      <c r="AQ67" s="498"/>
      <c r="AR67" s="42"/>
    </row>
    <row r="68" spans="2:44" ht="14.45" customHeight="1" x14ac:dyDescent="0.25">
      <c r="B68" s="475"/>
      <c r="C68" s="477"/>
      <c r="D68" s="477"/>
      <c r="E68" s="40"/>
      <c r="F68" s="490"/>
      <c r="G68" s="491"/>
      <c r="H68" s="49"/>
      <c r="I68" s="201" t="str">
        <f>IF(H68=0,"",H68/'2. Baseline'!$F$15)</f>
        <v/>
      </c>
      <c r="J68" s="87" t="str">
        <f>IF(I68="","",(I68/'2. Baseline'!$F$71/'2. Baseline'!$F$67))</f>
        <v/>
      </c>
      <c r="K68" s="73" t="str">
        <f t="shared" si="20"/>
        <v/>
      </c>
      <c r="L68" s="73" t="str">
        <f t="shared" si="24"/>
        <v/>
      </c>
      <c r="M68" s="81">
        <f t="shared" si="21"/>
        <v>285.71428571428572</v>
      </c>
      <c r="N68" s="81" t="e">
        <f t="shared" si="22"/>
        <v>#VALUE!</v>
      </c>
      <c r="O68" s="82" t="str">
        <f>IFERROR(ROUND(IF(H68/'2. Baseline'!F$13=0,"",H68/'2. Baseline'!F$13),0),"")</f>
        <v/>
      </c>
      <c r="P68" s="83" t="str">
        <f>IFERROR(O68/'2. Baseline'!F$14,"")</f>
        <v/>
      </c>
      <c r="Q68" s="84" t="e">
        <f t="shared" si="23"/>
        <v>#VALUE!</v>
      </c>
      <c r="R68" s="234" t="str">
        <f>IF(H68="","",P68/'2. Baseline'!$F$67)</f>
        <v/>
      </c>
      <c r="S68" s="234" t="str">
        <f>IF(H68="","",P68/J68/'2. Baseline'!$F$67)</f>
        <v/>
      </c>
      <c r="T68" s="101"/>
      <c r="U68" s="102"/>
      <c r="V68" s="101"/>
      <c r="W68" s="101"/>
      <c r="X68" s="90" t="str">
        <f>IFERROR(P68/W68, "")</f>
        <v/>
      </c>
      <c r="Y68" s="456"/>
      <c r="Z68" s="450"/>
      <c r="AA68" s="453"/>
      <c r="AB68" s="480"/>
      <c r="AC68" s="501"/>
      <c r="AD68" s="504"/>
      <c r="AE68" s="498"/>
      <c r="AF68" s="498"/>
      <c r="AG68" s="498"/>
      <c r="AH68" s="498"/>
      <c r="AI68" s="498"/>
      <c r="AJ68" s="498"/>
      <c r="AK68" s="498"/>
      <c r="AL68" s="498"/>
      <c r="AM68" s="498"/>
      <c r="AN68" s="498"/>
      <c r="AO68" s="498"/>
      <c r="AP68" s="498"/>
      <c r="AQ68" s="498"/>
      <c r="AR68" s="42"/>
    </row>
    <row r="69" spans="2:44" ht="14.45" customHeight="1" x14ac:dyDescent="0.25">
      <c r="B69" s="476"/>
      <c r="C69" s="478"/>
      <c r="D69" s="478"/>
      <c r="E69" s="40"/>
      <c r="F69" s="490"/>
      <c r="G69" s="491"/>
      <c r="H69" s="49"/>
      <c r="I69" s="201" t="str">
        <f>IF(H69=0,"",H69/'2. Baseline'!$F$15)</f>
        <v/>
      </c>
      <c r="J69" s="87" t="str">
        <f>IF(I69="","",(I69/'2. Baseline'!$F$71/'2. Baseline'!$F$67))</f>
        <v/>
      </c>
      <c r="K69" s="73" t="str">
        <f t="shared" si="20"/>
        <v/>
      </c>
      <c r="L69" s="73" t="str">
        <f t="shared" si="24"/>
        <v/>
      </c>
      <c r="M69" s="81">
        <f t="shared" si="21"/>
        <v>285.71428571428572</v>
      </c>
      <c r="N69" s="81" t="e">
        <f>IF(M69="","",I69/M69)</f>
        <v>#VALUE!</v>
      </c>
      <c r="O69" s="82" t="str">
        <f>IFERROR(ROUND(IF(H69/'2. Baseline'!F$13=0,"",H69/'2. Baseline'!F$13),0),"")</f>
        <v/>
      </c>
      <c r="P69" s="83" t="str">
        <f>IFERROR(O69/'2. Baseline'!F$14,"")</f>
        <v/>
      </c>
      <c r="Q69" s="85"/>
      <c r="R69" s="82" t="str">
        <f>IF(H69="","",P69/'2. Baseline'!$F$67)</f>
        <v/>
      </c>
      <c r="S69" s="82" t="str">
        <f>IF(H69="","",P69/J69/'2. Baseline'!$F$67)</f>
        <v/>
      </c>
      <c r="T69" s="101"/>
      <c r="U69" s="102"/>
      <c r="V69" s="101"/>
      <c r="W69" s="101"/>
      <c r="X69" s="90" t="str">
        <f>IFERROR(P69/W69, "")</f>
        <v/>
      </c>
      <c r="Y69" s="457"/>
      <c r="Z69" s="451"/>
      <c r="AA69" s="454"/>
      <c r="AB69" s="481"/>
      <c r="AC69" s="502"/>
      <c r="AD69" s="505"/>
      <c r="AE69" s="499"/>
      <c r="AF69" s="499"/>
      <c r="AG69" s="499"/>
      <c r="AH69" s="499"/>
      <c r="AI69" s="499"/>
      <c r="AJ69" s="499"/>
      <c r="AK69" s="499"/>
      <c r="AL69" s="499"/>
      <c r="AM69" s="499"/>
      <c r="AN69" s="499"/>
      <c r="AO69" s="499"/>
      <c r="AP69" s="499"/>
      <c r="AQ69" s="499"/>
      <c r="AR69" s="42"/>
    </row>
    <row r="70" spans="2:44" ht="14.45" customHeight="1" x14ac:dyDescent="0.25">
      <c r="B70" s="210"/>
      <c r="C70" s="25" t="s">
        <v>35</v>
      </c>
      <c r="D70" s="25"/>
      <c r="E70" s="98">
        <f>COUNTA(E60:E69)</f>
        <v>0</v>
      </c>
      <c r="F70" s="458"/>
      <c r="G70" s="459"/>
      <c r="H70" s="22">
        <f>SUM(H60:H69)</f>
        <v>0</v>
      </c>
      <c r="I70" s="96">
        <f>SUM(I60:I69)</f>
        <v>0</v>
      </c>
      <c r="J70" s="96">
        <f>SUM(J60:J69)</f>
        <v>0</v>
      </c>
      <c r="K70" s="96">
        <f>SUM(K60:K69)</f>
        <v>0</v>
      </c>
      <c r="L70" s="96">
        <f>SUM(L60:L69)</f>
        <v>0</v>
      </c>
      <c r="M70" s="97"/>
      <c r="N70" s="97" t="e">
        <f>SUM(N60:N69)</f>
        <v>#VALUE!</v>
      </c>
      <c r="O70" s="23">
        <f>SUM(O60:O69)</f>
        <v>0</v>
      </c>
      <c r="P70" s="53">
        <f>IFERROR(O70/'2. Baseline'!F$14,"")</f>
        <v>0</v>
      </c>
      <c r="Q70" s="52" t="e">
        <f>SUM(Q60:Q68)*7</f>
        <v>#VALUE!</v>
      </c>
      <c r="R70" s="96">
        <f>SUM(R60:R69)</f>
        <v>0</v>
      </c>
      <c r="S70" s="97" t="e">
        <f>IF(H70="","",P70/J70/'2. Baseline'!$F$67)</f>
        <v>#DIV/0!</v>
      </c>
      <c r="T70" s="103"/>
      <c r="U70" s="103"/>
      <c r="V70" s="104"/>
      <c r="W70" s="104"/>
      <c r="X70" s="74"/>
      <c r="Y70" s="107"/>
      <c r="Z70" s="104"/>
      <c r="AA70" s="108"/>
      <c r="AB70" s="53"/>
      <c r="AC70" s="375">
        <f t="shared" ref="AC70:AQ70" si="25">SUM(AC60:AC69)</f>
        <v>0</v>
      </c>
      <c r="AD70" s="375">
        <f t="shared" si="25"/>
        <v>0</v>
      </c>
      <c r="AE70" s="376">
        <f t="shared" si="25"/>
        <v>0</v>
      </c>
      <c r="AF70" s="376">
        <f t="shared" si="25"/>
        <v>0</v>
      </c>
      <c r="AG70" s="376">
        <f t="shared" si="25"/>
        <v>0</v>
      </c>
      <c r="AH70" s="376">
        <f t="shared" si="25"/>
        <v>0</v>
      </c>
      <c r="AI70" s="376">
        <f t="shared" si="25"/>
        <v>0</v>
      </c>
      <c r="AJ70" s="376">
        <f t="shared" si="25"/>
        <v>0</v>
      </c>
      <c r="AK70" s="376">
        <f t="shared" si="25"/>
        <v>0</v>
      </c>
      <c r="AL70" s="376">
        <f t="shared" si="25"/>
        <v>0</v>
      </c>
      <c r="AM70" s="376">
        <f t="shared" si="25"/>
        <v>0</v>
      </c>
      <c r="AN70" s="376">
        <f t="shared" si="25"/>
        <v>0</v>
      </c>
      <c r="AO70" s="376">
        <f t="shared" si="25"/>
        <v>0</v>
      </c>
      <c r="AP70" s="376">
        <f t="shared" si="25"/>
        <v>0</v>
      </c>
      <c r="AQ70" s="376">
        <f t="shared" si="25"/>
        <v>0</v>
      </c>
      <c r="AR70" s="26"/>
    </row>
    <row r="71" spans="2:44" ht="15.75" thickBot="1" x14ac:dyDescent="0.3">
      <c r="B71" s="61"/>
      <c r="C71" s="62"/>
      <c r="D71" s="62"/>
      <c r="E71" s="63"/>
      <c r="F71" s="460"/>
      <c r="G71" s="461"/>
      <c r="H71" s="64"/>
      <c r="I71" s="65" t="str">
        <f>IFERROR(IF(H71/#REF!=0," ",H71/#REF!),"")</f>
        <v/>
      </c>
      <c r="J71" s="66"/>
      <c r="K71" s="66"/>
      <c r="L71" s="66"/>
      <c r="M71" s="66"/>
      <c r="N71" s="66"/>
      <c r="O71" s="24"/>
      <c r="P71" s="54"/>
      <c r="Q71" s="55"/>
      <c r="R71" s="56"/>
      <c r="S71" s="56"/>
      <c r="T71" s="105"/>
      <c r="U71" s="105"/>
      <c r="V71" s="106"/>
      <c r="W71" s="106"/>
      <c r="X71" s="75"/>
      <c r="Y71" s="109"/>
      <c r="Z71" s="106"/>
      <c r="AA71" s="110"/>
      <c r="AB71" s="54"/>
      <c r="AC71" s="377"/>
      <c r="AD71" s="378"/>
      <c r="AE71" s="378"/>
      <c r="AF71" s="378"/>
      <c r="AG71" s="378"/>
      <c r="AH71" s="378"/>
      <c r="AI71" s="378"/>
      <c r="AJ71" s="378"/>
      <c r="AK71" s="378"/>
      <c r="AL71" s="378"/>
      <c r="AM71" s="378"/>
      <c r="AN71" s="378"/>
      <c r="AO71" s="378"/>
      <c r="AP71" s="378"/>
      <c r="AQ71" s="379"/>
      <c r="AR71" s="60"/>
    </row>
    <row r="72" spans="2:44" ht="14.45" customHeight="1" x14ac:dyDescent="0.25">
      <c r="B72" s="475" t="str">
        <f>IF(C72&lt;&gt;"",B60+1,"")</f>
        <v/>
      </c>
      <c r="C72" s="477"/>
      <c r="D72" s="477"/>
      <c r="E72" s="40"/>
      <c r="F72" s="492"/>
      <c r="G72" s="492"/>
      <c r="H72" s="49"/>
      <c r="I72" s="201" t="str">
        <f>IF(H72=0,"",H72/'2. Baseline'!$F$15)</f>
        <v/>
      </c>
      <c r="J72" s="86" t="str">
        <f>IF(I72="","",(I72/'2. Baseline'!$F$71/'2. Baseline'!$F$67))</f>
        <v/>
      </c>
      <c r="K72" s="72" t="str">
        <f t="shared" ref="K72:K81" si="26">IF(J72="","",ROUNDUP(J72,0))</f>
        <v/>
      </c>
      <c r="L72" s="295" t="str">
        <f>J72</f>
        <v/>
      </c>
      <c r="M72" s="77">
        <f t="shared" ref="M72:M81" si="27">IF(I72=0,"",$M$23*10)</f>
        <v>285.71428571428572</v>
      </c>
      <c r="N72" s="77" t="e">
        <f t="shared" ref="N72:N80" si="28">I72/M72</f>
        <v>#VALUE!</v>
      </c>
      <c r="O72" s="78" t="str">
        <f>IFERROR(ROUND(IF(H72/'2. Baseline'!F$13=0,"",H72/'2. Baseline'!F$13),0),"")</f>
        <v/>
      </c>
      <c r="P72" s="79" t="str">
        <f>IFERROR(O72/'2. Baseline'!F$14,"")</f>
        <v/>
      </c>
      <c r="Q72" s="80" t="e">
        <f t="shared" ref="Q72:Q80" si="29">O72/(J72/2)/7</f>
        <v>#VALUE!</v>
      </c>
      <c r="R72" s="233" t="str">
        <f>IF(H72="","",P72/'2. Baseline'!$F$67)</f>
        <v/>
      </c>
      <c r="S72" s="233" t="str">
        <f>IF(H72="","",P72/J72/'2. Baseline'!$F$67)</f>
        <v/>
      </c>
      <c r="T72" s="99"/>
      <c r="U72" s="100"/>
      <c r="V72" s="101"/>
      <c r="W72" s="101"/>
      <c r="X72" s="89" t="str">
        <f>IFERROR(S72/W72, "n/a")</f>
        <v>n/a</v>
      </c>
      <c r="Y72" s="455"/>
      <c r="Z72" s="449"/>
      <c r="AA72" s="452"/>
      <c r="AB72" s="479" t="e">
        <f>P82/AA72</f>
        <v>#DIV/0!</v>
      </c>
      <c r="AC72" s="500">
        <f>L82</f>
        <v>0</v>
      </c>
      <c r="AD72" s="503">
        <f>K82</f>
        <v>0</v>
      </c>
      <c r="AE72" s="497">
        <f>ROUNDUP(AD82/'2. Baseline'!$F$73,0)</f>
        <v>0</v>
      </c>
      <c r="AF72" s="497">
        <f>L82*'2. Baseline'!$F$58</f>
        <v>0</v>
      </c>
      <c r="AG72" s="497">
        <f>K82*'2. Baseline'!$F$61</f>
        <v>0</v>
      </c>
      <c r="AH72" s="497">
        <f>AE82*'2. Baseline'!F$59*('2. Baseline'!F$50+'2. Baseline'!F$51)</f>
        <v>0</v>
      </c>
      <c r="AI72" s="497">
        <f>IF(B72&lt;&gt;"",'2. Baseline'!$F$60+1,0)</f>
        <v>0</v>
      </c>
      <c r="AJ72" s="497">
        <f>2*(AC82*('2. Baseline'!$F$67+'2. Baseline'!$F$68))</f>
        <v>0</v>
      </c>
      <c r="AK72" s="497">
        <f>2*L82</f>
        <v>0</v>
      </c>
      <c r="AL72" s="497">
        <f>2*(K82*2)</f>
        <v>0</v>
      </c>
      <c r="AM72" s="497">
        <f>K82*('2. Baseline'!F$67+'2. Baseline'!F$68)</f>
        <v>0</v>
      </c>
      <c r="AN72" s="497">
        <f>K82*'2. Baseline'!$F$80</f>
        <v>0</v>
      </c>
      <c r="AO72" s="497">
        <f>2*K82</f>
        <v>0</v>
      </c>
      <c r="AP72" s="497">
        <f>AE82*'2. Baseline'!F$78*('2. Baseline'!F$67+'2. Baseline'!F$68)</f>
        <v>0</v>
      </c>
      <c r="AQ72" s="497">
        <f>IF(B72&lt;&gt;"",'2. Baseline'!$F$60+1,0)</f>
        <v>0</v>
      </c>
      <c r="AR72" s="41"/>
    </row>
    <row r="73" spans="2:44" ht="14.45" customHeight="1" x14ac:dyDescent="0.25">
      <c r="B73" s="475"/>
      <c r="C73" s="477"/>
      <c r="D73" s="477"/>
      <c r="E73" s="40"/>
      <c r="F73" s="489"/>
      <c r="G73" s="489"/>
      <c r="H73" s="49"/>
      <c r="I73" s="201" t="str">
        <f>IF(H73=0,"",H73/'2. Baseline'!$F$15)</f>
        <v/>
      </c>
      <c r="J73" s="87" t="str">
        <f>IF(I73="","",(I73/'2. Baseline'!$F$71/'2. Baseline'!$F$67))</f>
        <v/>
      </c>
      <c r="K73" s="73" t="str">
        <f t="shared" si="26"/>
        <v/>
      </c>
      <c r="L73" s="73" t="str">
        <f t="shared" ref="L73:L81" si="30">J73</f>
        <v/>
      </c>
      <c r="M73" s="81">
        <f t="shared" si="27"/>
        <v>285.71428571428572</v>
      </c>
      <c r="N73" s="81" t="e">
        <f t="shared" si="28"/>
        <v>#VALUE!</v>
      </c>
      <c r="O73" s="82" t="str">
        <f>IFERROR(ROUND(IF(H73/'2. Baseline'!F$13=0,"",H73/'2. Baseline'!F$13),0),"")</f>
        <v/>
      </c>
      <c r="P73" s="83" t="str">
        <f>IFERROR(O73/'2. Baseline'!F$14,"")</f>
        <v/>
      </c>
      <c r="Q73" s="84" t="e">
        <f t="shared" si="29"/>
        <v>#VALUE!</v>
      </c>
      <c r="R73" s="234" t="str">
        <f>IF(H73="","",P73/'2. Baseline'!$F$67)</f>
        <v/>
      </c>
      <c r="S73" s="234" t="str">
        <f>IF(H73="","",P73/J73/'2. Baseline'!$F$67)</f>
        <v/>
      </c>
      <c r="T73" s="101"/>
      <c r="U73" s="102"/>
      <c r="V73" s="101"/>
      <c r="W73" s="101"/>
      <c r="X73" s="90" t="str">
        <f>IFERROR(S73/W73, "")</f>
        <v/>
      </c>
      <c r="Y73" s="456"/>
      <c r="Z73" s="450"/>
      <c r="AA73" s="453"/>
      <c r="AB73" s="480"/>
      <c r="AC73" s="501"/>
      <c r="AD73" s="504"/>
      <c r="AE73" s="498"/>
      <c r="AF73" s="498"/>
      <c r="AG73" s="498"/>
      <c r="AH73" s="498"/>
      <c r="AI73" s="498"/>
      <c r="AJ73" s="498"/>
      <c r="AK73" s="498"/>
      <c r="AL73" s="498"/>
      <c r="AM73" s="498"/>
      <c r="AN73" s="498"/>
      <c r="AO73" s="498"/>
      <c r="AP73" s="498"/>
      <c r="AQ73" s="498"/>
      <c r="AR73" s="42"/>
    </row>
    <row r="74" spans="2:44" ht="14.45" customHeight="1" x14ac:dyDescent="0.25">
      <c r="B74" s="475"/>
      <c r="C74" s="477"/>
      <c r="D74" s="477"/>
      <c r="E74" s="40"/>
      <c r="F74" s="489"/>
      <c r="G74" s="489"/>
      <c r="H74" s="49"/>
      <c r="I74" s="201" t="str">
        <f>IF(H74=0,"",H74/'2. Baseline'!$F$15)</f>
        <v/>
      </c>
      <c r="J74" s="88" t="str">
        <f>IF(I74="","",(I74/'2. Baseline'!$F$71/'2. Baseline'!$F$67))</f>
        <v/>
      </c>
      <c r="K74" s="91" t="str">
        <f t="shared" si="26"/>
        <v/>
      </c>
      <c r="L74" s="91" t="str">
        <f t="shared" si="30"/>
        <v/>
      </c>
      <c r="M74" s="92">
        <f t="shared" si="27"/>
        <v>285.71428571428572</v>
      </c>
      <c r="N74" s="92" t="e">
        <f t="shared" si="28"/>
        <v>#VALUE!</v>
      </c>
      <c r="O74" s="82" t="str">
        <f>IFERROR(ROUND(IF(H74/'2. Baseline'!F$13=0,"",H74/'2. Baseline'!F$13),0),"")</f>
        <v/>
      </c>
      <c r="P74" s="83" t="str">
        <f>IFERROR(O74/'2. Baseline'!F$14,"")</f>
        <v/>
      </c>
      <c r="Q74" s="84" t="e">
        <f t="shared" si="29"/>
        <v>#VALUE!</v>
      </c>
      <c r="R74" s="234" t="str">
        <f>IF(H74="","",P74/'2. Baseline'!$F$67)</f>
        <v/>
      </c>
      <c r="S74" s="234" t="str">
        <f>IF(H74="","",P74/J74/'2. Baseline'!$F$67)</f>
        <v/>
      </c>
      <c r="T74" s="101"/>
      <c r="U74" s="102"/>
      <c r="V74" s="101"/>
      <c r="W74" s="101"/>
      <c r="X74" s="90" t="str">
        <f>IFERROR(S74/W74, "")</f>
        <v/>
      </c>
      <c r="Y74" s="456"/>
      <c r="Z74" s="450"/>
      <c r="AA74" s="453"/>
      <c r="AB74" s="480"/>
      <c r="AC74" s="501"/>
      <c r="AD74" s="504"/>
      <c r="AE74" s="498"/>
      <c r="AF74" s="498"/>
      <c r="AG74" s="498"/>
      <c r="AH74" s="498"/>
      <c r="AI74" s="498"/>
      <c r="AJ74" s="498"/>
      <c r="AK74" s="498"/>
      <c r="AL74" s="498"/>
      <c r="AM74" s="498"/>
      <c r="AN74" s="498"/>
      <c r="AO74" s="498"/>
      <c r="AP74" s="498"/>
      <c r="AQ74" s="498"/>
      <c r="AR74" s="42"/>
    </row>
    <row r="75" spans="2:44" ht="14.45" customHeight="1" x14ac:dyDescent="0.25">
      <c r="B75" s="475"/>
      <c r="C75" s="477"/>
      <c r="D75" s="477"/>
      <c r="E75" s="40"/>
      <c r="F75" s="489"/>
      <c r="G75" s="489"/>
      <c r="H75" s="49"/>
      <c r="I75" s="201" t="str">
        <f>IF(H75=0,"",H75/'2. Baseline'!$F$15)</f>
        <v/>
      </c>
      <c r="J75" s="87" t="str">
        <f>IF(I75="","",(I75/'2. Baseline'!$F$71/'2. Baseline'!$F$67))</f>
        <v/>
      </c>
      <c r="K75" s="73" t="str">
        <f t="shared" si="26"/>
        <v/>
      </c>
      <c r="L75" s="73" t="str">
        <f t="shared" si="30"/>
        <v/>
      </c>
      <c r="M75" s="81">
        <f t="shared" si="27"/>
        <v>285.71428571428572</v>
      </c>
      <c r="N75" s="81" t="e">
        <f t="shared" si="28"/>
        <v>#VALUE!</v>
      </c>
      <c r="O75" s="82" t="str">
        <f>IFERROR(ROUND(IF(H75/'2. Baseline'!F$13=0,"",H75/'2. Baseline'!F$13),0),"")</f>
        <v/>
      </c>
      <c r="P75" s="83" t="str">
        <f>IFERROR(O75/'2. Baseline'!F$14,"")</f>
        <v/>
      </c>
      <c r="Q75" s="84" t="e">
        <f t="shared" si="29"/>
        <v>#VALUE!</v>
      </c>
      <c r="R75" s="234" t="str">
        <f>IF(H75="","",P75/'2. Baseline'!$F$67)</f>
        <v/>
      </c>
      <c r="S75" s="234" t="str">
        <f>IF(H75="","",P75/J75/'2. Baseline'!$F$67)</f>
        <v/>
      </c>
      <c r="T75" s="101"/>
      <c r="U75" s="102"/>
      <c r="V75" s="101"/>
      <c r="W75" s="101"/>
      <c r="X75" s="90" t="str">
        <f>IFERROR(S75/W75, "")</f>
        <v/>
      </c>
      <c r="Y75" s="456"/>
      <c r="Z75" s="450"/>
      <c r="AA75" s="453"/>
      <c r="AB75" s="480"/>
      <c r="AC75" s="501"/>
      <c r="AD75" s="504"/>
      <c r="AE75" s="498"/>
      <c r="AF75" s="498"/>
      <c r="AG75" s="498"/>
      <c r="AH75" s="498"/>
      <c r="AI75" s="498"/>
      <c r="AJ75" s="498"/>
      <c r="AK75" s="498"/>
      <c r="AL75" s="498"/>
      <c r="AM75" s="498"/>
      <c r="AN75" s="498"/>
      <c r="AO75" s="498"/>
      <c r="AP75" s="498"/>
      <c r="AQ75" s="498"/>
      <c r="AR75" s="42"/>
    </row>
    <row r="76" spans="2:44" ht="14.45" customHeight="1" x14ac:dyDescent="0.25">
      <c r="B76" s="475"/>
      <c r="C76" s="477"/>
      <c r="D76" s="477"/>
      <c r="E76" s="40"/>
      <c r="F76" s="489"/>
      <c r="G76" s="489"/>
      <c r="H76" s="50"/>
      <c r="I76" s="201" t="str">
        <f>IF(H76=0,"",H76/'2. Baseline'!$F$15)</f>
        <v/>
      </c>
      <c r="J76" s="87" t="str">
        <f>IF(I76="","",(I76/'2. Baseline'!$F$71/'2. Baseline'!$F$67))</f>
        <v/>
      </c>
      <c r="K76" s="73" t="str">
        <f t="shared" si="26"/>
        <v/>
      </c>
      <c r="L76" s="73" t="str">
        <f t="shared" si="30"/>
        <v/>
      </c>
      <c r="M76" s="81">
        <f t="shared" si="27"/>
        <v>285.71428571428572</v>
      </c>
      <c r="N76" s="81" t="e">
        <f t="shared" si="28"/>
        <v>#VALUE!</v>
      </c>
      <c r="O76" s="82" t="str">
        <f>IFERROR(ROUND(IF(H76/'2. Baseline'!F$13=0,"",H76/'2. Baseline'!F$13),0),"")</f>
        <v/>
      </c>
      <c r="P76" s="83" t="str">
        <f>IFERROR(O76/'2. Baseline'!F$14,"")</f>
        <v/>
      </c>
      <c r="Q76" s="84" t="e">
        <f t="shared" si="29"/>
        <v>#VALUE!</v>
      </c>
      <c r="R76" s="234" t="str">
        <f>IF(H76="","",P76/'2. Baseline'!$F$67)</f>
        <v/>
      </c>
      <c r="S76" s="234" t="str">
        <f>IF(H76="","",P76/J76/'2. Baseline'!$F$67)</f>
        <v/>
      </c>
      <c r="T76" s="101"/>
      <c r="U76" s="102"/>
      <c r="V76" s="101"/>
      <c r="W76" s="101"/>
      <c r="X76" s="90" t="str">
        <f>IFERROR(S76/W76, "")</f>
        <v/>
      </c>
      <c r="Y76" s="456"/>
      <c r="Z76" s="450"/>
      <c r="AA76" s="453"/>
      <c r="AB76" s="480"/>
      <c r="AC76" s="501"/>
      <c r="AD76" s="504"/>
      <c r="AE76" s="498"/>
      <c r="AF76" s="498"/>
      <c r="AG76" s="498"/>
      <c r="AH76" s="498"/>
      <c r="AI76" s="498"/>
      <c r="AJ76" s="498"/>
      <c r="AK76" s="498"/>
      <c r="AL76" s="498"/>
      <c r="AM76" s="498"/>
      <c r="AN76" s="498"/>
      <c r="AO76" s="498"/>
      <c r="AP76" s="498"/>
      <c r="AQ76" s="498"/>
      <c r="AR76" s="42"/>
    </row>
    <row r="77" spans="2:44" ht="14.45" customHeight="1" x14ac:dyDescent="0.25">
      <c r="B77" s="475"/>
      <c r="C77" s="477"/>
      <c r="D77" s="477"/>
      <c r="E77" s="40"/>
      <c r="F77" s="489"/>
      <c r="G77" s="489"/>
      <c r="H77" s="50"/>
      <c r="I77" s="201" t="str">
        <f>IF(H77=0,"",H77/'2. Baseline'!$F$15)</f>
        <v/>
      </c>
      <c r="J77" s="87" t="str">
        <f>IF(I77="","",(I77/'2. Baseline'!$F$71/'2. Baseline'!$F$67))</f>
        <v/>
      </c>
      <c r="K77" s="73" t="str">
        <f t="shared" si="26"/>
        <v/>
      </c>
      <c r="L77" s="73" t="str">
        <f t="shared" si="30"/>
        <v/>
      </c>
      <c r="M77" s="81">
        <f t="shared" si="27"/>
        <v>285.71428571428572</v>
      </c>
      <c r="N77" s="81" t="e">
        <f t="shared" si="28"/>
        <v>#VALUE!</v>
      </c>
      <c r="O77" s="82" t="str">
        <f>IFERROR(ROUND(IF(H77/'2. Baseline'!F$13=0,"",H77/'2. Baseline'!F$13),0),"")</f>
        <v/>
      </c>
      <c r="P77" s="83" t="str">
        <f>IFERROR(O77/'2. Baseline'!F$14,"")</f>
        <v/>
      </c>
      <c r="Q77" s="84" t="e">
        <f t="shared" si="29"/>
        <v>#VALUE!</v>
      </c>
      <c r="R77" s="234" t="str">
        <f>IF(H77="","",P77/'2. Baseline'!$F$67)</f>
        <v/>
      </c>
      <c r="S77" s="234" t="str">
        <f>IF(H77="","",P77/J77/'2. Baseline'!$F$67)</f>
        <v/>
      </c>
      <c r="T77" s="101"/>
      <c r="U77" s="102"/>
      <c r="V77" s="101"/>
      <c r="W77" s="101"/>
      <c r="X77" s="90" t="str">
        <f>IFERROR(P77/W77, "")</f>
        <v/>
      </c>
      <c r="Y77" s="456"/>
      <c r="Z77" s="450"/>
      <c r="AA77" s="453"/>
      <c r="AB77" s="480"/>
      <c r="AC77" s="501"/>
      <c r="AD77" s="504"/>
      <c r="AE77" s="498"/>
      <c r="AF77" s="498"/>
      <c r="AG77" s="498"/>
      <c r="AH77" s="498"/>
      <c r="AI77" s="498"/>
      <c r="AJ77" s="498"/>
      <c r="AK77" s="498"/>
      <c r="AL77" s="498"/>
      <c r="AM77" s="498"/>
      <c r="AN77" s="498"/>
      <c r="AO77" s="498"/>
      <c r="AP77" s="498"/>
      <c r="AQ77" s="498"/>
      <c r="AR77" s="42"/>
    </row>
    <row r="78" spans="2:44" ht="14.45" customHeight="1" x14ac:dyDescent="0.25">
      <c r="B78" s="475"/>
      <c r="C78" s="477"/>
      <c r="D78" s="477"/>
      <c r="E78" s="40"/>
      <c r="F78" s="489"/>
      <c r="G78" s="489"/>
      <c r="H78" s="50"/>
      <c r="I78" s="201" t="str">
        <f>IF(H78=0,"",H78/'2. Baseline'!$F$15)</f>
        <v/>
      </c>
      <c r="J78" s="87" t="str">
        <f>IF(I78="","",(I78/'2. Baseline'!$F$71/'2. Baseline'!$F$67))</f>
        <v/>
      </c>
      <c r="K78" s="73" t="str">
        <f t="shared" si="26"/>
        <v/>
      </c>
      <c r="L78" s="73" t="str">
        <f t="shared" si="30"/>
        <v/>
      </c>
      <c r="M78" s="81">
        <f t="shared" si="27"/>
        <v>285.71428571428572</v>
      </c>
      <c r="N78" s="81" t="e">
        <f t="shared" si="28"/>
        <v>#VALUE!</v>
      </c>
      <c r="O78" s="82" t="str">
        <f>IFERROR(ROUND(IF(H78/'2. Baseline'!F$13=0,"",H78/'2. Baseline'!F$13),0),"")</f>
        <v/>
      </c>
      <c r="P78" s="83" t="str">
        <f>IFERROR(O78/'2. Baseline'!F$14,"")</f>
        <v/>
      </c>
      <c r="Q78" s="84" t="e">
        <f t="shared" si="29"/>
        <v>#VALUE!</v>
      </c>
      <c r="R78" s="234" t="str">
        <f>IF(H78="","",P78/'2. Baseline'!$F$67)</f>
        <v/>
      </c>
      <c r="S78" s="234" t="str">
        <f>IF(H78="","",P78/J78/'2. Baseline'!$F$67)</f>
        <v/>
      </c>
      <c r="T78" s="101"/>
      <c r="U78" s="102"/>
      <c r="V78" s="101"/>
      <c r="W78" s="101"/>
      <c r="X78" s="90" t="str">
        <f>IFERROR(P78/W78, "")</f>
        <v/>
      </c>
      <c r="Y78" s="456"/>
      <c r="Z78" s="450"/>
      <c r="AA78" s="453"/>
      <c r="AB78" s="480"/>
      <c r="AC78" s="501"/>
      <c r="AD78" s="504"/>
      <c r="AE78" s="498"/>
      <c r="AF78" s="498"/>
      <c r="AG78" s="498"/>
      <c r="AH78" s="498"/>
      <c r="AI78" s="498"/>
      <c r="AJ78" s="498"/>
      <c r="AK78" s="498"/>
      <c r="AL78" s="498"/>
      <c r="AM78" s="498"/>
      <c r="AN78" s="498"/>
      <c r="AO78" s="498"/>
      <c r="AP78" s="498"/>
      <c r="AQ78" s="498"/>
      <c r="AR78" s="42"/>
    </row>
    <row r="79" spans="2:44" ht="14.45" customHeight="1" x14ac:dyDescent="0.25">
      <c r="B79" s="475"/>
      <c r="C79" s="477"/>
      <c r="D79" s="477"/>
      <c r="E79" s="40"/>
      <c r="F79" s="489"/>
      <c r="G79" s="489"/>
      <c r="H79" s="50"/>
      <c r="I79" s="201" t="str">
        <f>IF(H79=0,"",H79/'2. Baseline'!$F$15)</f>
        <v/>
      </c>
      <c r="J79" s="87" t="str">
        <f>IF(I79="","",(I79/'2. Baseline'!$F$71/'2. Baseline'!$F$67))</f>
        <v/>
      </c>
      <c r="K79" s="73" t="str">
        <f t="shared" si="26"/>
        <v/>
      </c>
      <c r="L79" s="73" t="str">
        <f t="shared" si="30"/>
        <v/>
      </c>
      <c r="M79" s="81">
        <f t="shared" si="27"/>
        <v>285.71428571428572</v>
      </c>
      <c r="N79" s="81" t="e">
        <f t="shared" si="28"/>
        <v>#VALUE!</v>
      </c>
      <c r="O79" s="82" t="str">
        <f>IFERROR(ROUND(IF(H79/'2. Baseline'!F$13=0,"",H79/'2. Baseline'!F$13),0),"")</f>
        <v/>
      </c>
      <c r="P79" s="83" t="str">
        <f>IFERROR(O79/'2. Baseline'!F$14,"")</f>
        <v/>
      </c>
      <c r="Q79" s="84" t="e">
        <f t="shared" si="29"/>
        <v>#VALUE!</v>
      </c>
      <c r="R79" s="234" t="str">
        <f>IF(H79="","",P79/'2. Baseline'!$F$67)</f>
        <v/>
      </c>
      <c r="S79" s="234" t="str">
        <f>IF(H79="","",P79/J79/'2. Baseline'!$F$67)</f>
        <v/>
      </c>
      <c r="T79" s="101"/>
      <c r="U79" s="102"/>
      <c r="V79" s="101"/>
      <c r="W79" s="101"/>
      <c r="X79" s="90" t="str">
        <f>IFERROR(P79/W79, "")</f>
        <v/>
      </c>
      <c r="Y79" s="456"/>
      <c r="Z79" s="450"/>
      <c r="AA79" s="453"/>
      <c r="AB79" s="480"/>
      <c r="AC79" s="501"/>
      <c r="AD79" s="504"/>
      <c r="AE79" s="498"/>
      <c r="AF79" s="498"/>
      <c r="AG79" s="498"/>
      <c r="AH79" s="498"/>
      <c r="AI79" s="498"/>
      <c r="AJ79" s="498"/>
      <c r="AK79" s="498"/>
      <c r="AL79" s="498"/>
      <c r="AM79" s="498"/>
      <c r="AN79" s="498"/>
      <c r="AO79" s="498"/>
      <c r="AP79" s="498"/>
      <c r="AQ79" s="498"/>
      <c r="AR79" s="42"/>
    </row>
    <row r="80" spans="2:44" ht="14.45" customHeight="1" x14ac:dyDescent="0.25">
      <c r="B80" s="475"/>
      <c r="C80" s="477"/>
      <c r="D80" s="477"/>
      <c r="E80" s="40"/>
      <c r="F80" s="489"/>
      <c r="G80" s="489"/>
      <c r="H80" s="50"/>
      <c r="I80" s="201" t="str">
        <f>IF(H80=0,"",H80/'2. Baseline'!$F$15)</f>
        <v/>
      </c>
      <c r="J80" s="87" t="str">
        <f>IF(I80="","",(I80/'2. Baseline'!$F$71/'2. Baseline'!$F$67))</f>
        <v/>
      </c>
      <c r="K80" s="73" t="str">
        <f t="shared" si="26"/>
        <v/>
      </c>
      <c r="L80" s="73" t="str">
        <f t="shared" si="30"/>
        <v/>
      </c>
      <c r="M80" s="81">
        <f t="shared" si="27"/>
        <v>285.71428571428572</v>
      </c>
      <c r="N80" s="81" t="e">
        <f t="shared" si="28"/>
        <v>#VALUE!</v>
      </c>
      <c r="O80" s="82" t="str">
        <f>IFERROR(ROUND(IF(H80/'2. Baseline'!F$13=0,"",H80/'2. Baseline'!F$13),0),"")</f>
        <v/>
      </c>
      <c r="P80" s="83" t="str">
        <f>IFERROR(O80/'2. Baseline'!F$14,"")</f>
        <v/>
      </c>
      <c r="Q80" s="84" t="e">
        <f t="shared" si="29"/>
        <v>#VALUE!</v>
      </c>
      <c r="R80" s="234" t="str">
        <f>IF(H80="","",P80/'2. Baseline'!$F$67)</f>
        <v/>
      </c>
      <c r="S80" s="234" t="str">
        <f>IF(H80="","",P80/J80/'2. Baseline'!$F$67)</f>
        <v/>
      </c>
      <c r="T80" s="101"/>
      <c r="U80" s="102"/>
      <c r="V80" s="101"/>
      <c r="W80" s="101"/>
      <c r="X80" s="90" t="str">
        <f>IFERROR(P80/W80, "")</f>
        <v/>
      </c>
      <c r="Y80" s="456"/>
      <c r="Z80" s="450"/>
      <c r="AA80" s="453"/>
      <c r="AB80" s="480"/>
      <c r="AC80" s="501"/>
      <c r="AD80" s="504"/>
      <c r="AE80" s="498"/>
      <c r="AF80" s="498"/>
      <c r="AG80" s="498"/>
      <c r="AH80" s="498"/>
      <c r="AI80" s="498"/>
      <c r="AJ80" s="498"/>
      <c r="AK80" s="498"/>
      <c r="AL80" s="498"/>
      <c r="AM80" s="498"/>
      <c r="AN80" s="498"/>
      <c r="AO80" s="498"/>
      <c r="AP80" s="498"/>
      <c r="AQ80" s="498"/>
      <c r="AR80" s="42"/>
    </row>
    <row r="81" spans="2:44" ht="14.45" customHeight="1" x14ac:dyDescent="0.25">
      <c r="B81" s="476"/>
      <c r="C81" s="478"/>
      <c r="D81" s="478"/>
      <c r="E81" s="40"/>
      <c r="F81" s="489"/>
      <c r="G81" s="489"/>
      <c r="H81" s="50"/>
      <c r="I81" s="201" t="str">
        <f>IF(H81=0,"",H81/'2. Baseline'!$F$15)</f>
        <v/>
      </c>
      <c r="J81" s="87" t="str">
        <f>IF(I81="","",(I81/'2. Baseline'!$F$71/'2. Baseline'!$F$67))</f>
        <v/>
      </c>
      <c r="K81" s="73" t="str">
        <f t="shared" si="26"/>
        <v/>
      </c>
      <c r="L81" s="73" t="str">
        <f t="shared" si="30"/>
        <v/>
      </c>
      <c r="M81" s="81">
        <f t="shared" si="27"/>
        <v>285.71428571428572</v>
      </c>
      <c r="N81" s="81" t="e">
        <f>IF(M81="","",I81/M81)</f>
        <v>#VALUE!</v>
      </c>
      <c r="O81" s="82" t="str">
        <f>IFERROR(ROUND(IF(H81/'2. Baseline'!F$13=0,"",H81/'2. Baseline'!F$13),0),"")</f>
        <v/>
      </c>
      <c r="P81" s="83" t="str">
        <f>IFERROR(O81/'2. Baseline'!F$14,"")</f>
        <v/>
      </c>
      <c r="Q81" s="85"/>
      <c r="R81" s="82" t="str">
        <f>IF(H81="","",P81/'2. Baseline'!$F$67)</f>
        <v/>
      </c>
      <c r="S81" s="82" t="str">
        <f>IF(H81="","",P81/J81/'2. Baseline'!$F$67)</f>
        <v/>
      </c>
      <c r="T81" s="101"/>
      <c r="U81" s="102"/>
      <c r="V81" s="101"/>
      <c r="W81" s="101"/>
      <c r="X81" s="90" t="str">
        <f>IFERROR(P81/W81, "")</f>
        <v/>
      </c>
      <c r="Y81" s="457"/>
      <c r="Z81" s="451"/>
      <c r="AA81" s="454"/>
      <c r="AB81" s="481"/>
      <c r="AC81" s="502"/>
      <c r="AD81" s="505"/>
      <c r="AE81" s="499"/>
      <c r="AF81" s="499"/>
      <c r="AG81" s="499"/>
      <c r="AH81" s="499"/>
      <c r="AI81" s="499"/>
      <c r="AJ81" s="499"/>
      <c r="AK81" s="499"/>
      <c r="AL81" s="499"/>
      <c r="AM81" s="499"/>
      <c r="AN81" s="499"/>
      <c r="AO81" s="499"/>
      <c r="AP81" s="499"/>
      <c r="AQ81" s="499"/>
      <c r="AR81" s="42"/>
    </row>
    <row r="82" spans="2:44" ht="14.45" customHeight="1" x14ac:dyDescent="0.25">
      <c r="B82" s="210"/>
      <c r="C82" s="25" t="s">
        <v>35</v>
      </c>
      <c r="D82" s="25"/>
      <c r="E82" s="98">
        <f>COUNTA(E72:E81)</f>
        <v>0</v>
      </c>
      <c r="F82" s="458"/>
      <c r="G82" s="459"/>
      <c r="H82" s="22">
        <f>SUM(H72:H81)</f>
        <v>0</v>
      </c>
      <c r="I82" s="96">
        <f>SUM(I72:I81)</f>
        <v>0</v>
      </c>
      <c r="J82" s="96">
        <f>SUM(J72:J81)</f>
        <v>0</v>
      </c>
      <c r="K82" s="96">
        <f>SUM(K72:K81)</f>
        <v>0</v>
      </c>
      <c r="L82" s="96">
        <f>SUM(L72:L81)</f>
        <v>0</v>
      </c>
      <c r="M82" s="97"/>
      <c r="N82" s="97" t="e">
        <f>SUM(N72:N81)</f>
        <v>#VALUE!</v>
      </c>
      <c r="O82" s="23">
        <f>SUM(O72:O81)</f>
        <v>0</v>
      </c>
      <c r="P82" s="53">
        <f>IFERROR(O82/'2. Baseline'!F$14,"")</f>
        <v>0</v>
      </c>
      <c r="Q82" s="52" t="e">
        <f>SUM(Q72:Q80)*7</f>
        <v>#VALUE!</v>
      </c>
      <c r="R82" s="96">
        <f>SUM(R72:R81)</f>
        <v>0</v>
      </c>
      <c r="S82" s="97" t="e">
        <f>IF(H82="","",P82/J82/'2. Baseline'!$F$67)</f>
        <v>#DIV/0!</v>
      </c>
      <c r="T82" s="103"/>
      <c r="U82" s="103"/>
      <c r="V82" s="104"/>
      <c r="W82" s="104"/>
      <c r="X82" s="74"/>
      <c r="Y82" s="107"/>
      <c r="Z82" s="104"/>
      <c r="AA82" s="108"/>
      <c r="AB82" s="53"/>
      <c r="AC82" s="375">
        <f>SUM(AC72:AC81)</f>
        <v>0</v>
      </c>
      <c r="AD82" s="375">
        <f>SUM(AD72:AD81)</f>
        <v>0</v>
      </c>
      <c r="AE82" s="376">
        <f t="shared" ref="AE82:AQ82" si="31">SUM(AE72:AE81)</f>
        <v>0</v>
      </c>
      <c r="AF82" s="376">
        <f t="shared" si="31"/>
        <v>0</v>
      </c>
      <c r="AG82" s="376">
        <f t="shared" si="31"/>
        <v>0</v>
      </c>
      <c r="AH82" s="376">
        <f t="shared" si="31"/>
        <v>0</v>
      </c>
      <c r="AI82" s="376">
        <f t="shared" si="31"/>
        <v>0</v>
      </c>
      <c r="AJ82" s="376">
        <f t="shared" si="31"/>
        <v>0</v>
      </c>
      <c r="AK82" s="376">
        <f t="shared" si="31"/>
        <v>0</v>
      </c>
      <c r="AL82" s="376">
        <f t="shared" si="31"/>
        <v>0</v>
      </c>
      <c r="AM82" s="376">
        <f t="shared" si="31"/>
        <v>0</v>
      </c>
      <c r="AN82" s="376">
        <f t="shared" si="31"/>
        <v>0</v>
      </c>
      <c r="AO82" s="376">
        <f t="shared" si="31"/>
        <v>0</v>
      </c>
      <c r="AP82" s="376">
        <f t="shared" si="31"/>
        <v>0</v>
      </c>
      <c r="AQ82" s="376">
        <f t="shared" si="31"/>
        <v>0</v>
      </c>
      <c r="AR82" s="26"/>
    </row>
    <row r="83" spans="2:44" ht="14.45" customHeight="1" thickBot="1" x14ac:dyDescent="0.3">
      <c r="B83" s="163"/>
      <c r="C83" s="62"/>
      <c r="D83" s="62"/>
      <c r="E83" s="63"/>
      <c r="F83" s="460"/>
      <c r="G83" s="461"/>
      <c r="H83" s="64"/>
      <c r="I83" s="65" t="str">
        <f>IFERROR(IF(H83/#REF!=0," ",H83/#REF!),"")</f>
        <v/>
      </c>
      <c r="J83" s="66"/>
      <c r="K83" s="66"/>
      <c r="L83" s="66"/>
      <c r="M83" s="66"/>
      <c r="N83" s="66"/>
      <c r="O83" s="24"/>
      <c r="P83" s="54"/>
      <c r="Q83" s="55"/>
      <c r="R83" s="56"/>
      <c r="S83" s="56"/>
      <c r="T83" s="105"/>
      <c r="U83" s="105"/>
      <c r="V83" s="106"/>
      <c r="W83" s="106"/>
      <c r="X83" s="75"/>
      <c r="Y83" s="109"/>
      <c r="Z83" s="106"/>
      <c r="AA83" s="110"/>
      <c r="AB83" s="54"/>
      <c r="AC83" s="377"/>
      <c r="AD83" s="378"/>
      <c r="AE83" s="378"/>
      <c r="AF83" s="378"/>
      <c r="AG83" s="378"/>
      <c r="AH83" s="378"/>
      <c r="AI83" s="378"/>
      <c r="AJ83" s="378"/>
      <c r="AK83" s="378"/>
      <c r="AL83" s="378"/>
      <c r="AM83" s="378"/>
      <c r="AN83" s="378"/>
      <c r="AO83" s="378"/>
      <c r="AP83" s="378"/>
      <c r="AQ83" s="379"/>
      <c r="AR83" s="60"/>
    </row>
    <row r="84" spans="2:44" ht="14.45" customHeight="1" x14ac:dyDescent="0.25">
      <c r="B84" s="475" t="str">
        <f>IF(C84&lt;&gt;"",B72+1,"")</f>
        <v/>
      </c>
      <c r="C84" s="477"/>
      <c r="D84" s="477"/>
      <c r="E84" s="40"/>
      <c r="F84" s="492"/>
      <c r="G84" s="492"/>
      <c r="H84" s="49"/>
      <c r="I84" s="201" t="str">
        <f>IF(H84=0,"",H84/'2. Baseline'!$F$15)</f>
        <v/>
      </c>
      <c r="J84" s="86" t="str">
        <f>IF(I84="","",(I84/'2. Baseline'!$F$71/'2. Baseline'!$F$67))</f>
        <v/>
      </c>
      <c r="K84" s="72" t="str">
        <f t="shared" ref="K84:K93" si="32">IF(J84="","",ROUNDUP(J84,0))</f>
        <v/>
      </c>
      <c r="L84" s="295" t="str">
        <f>J84</f>
        <v/>
      </c>
      <c r="M84" s="77">
        <f t="shared" ref="M84:M93" si="33">IF(I84=0,"",$M$23*10)</f>
        <v>285.71428571428572</v>
      </c>
      <c r="N84" s="77" t="e">
        <f t="shared" ref="N84:N92" si="34">I84/M84</f>
        <v>#VALUE!</v>
      </c>
      <c r="O84" s="78" t="str">
        <f>IFERROR(ROUND(IF(H84/'2. Baseline'!F$13=0,"",H84/'2. Baseline'!F$13),0),"")</f>
        <v/>
      </c>
      <c r="P84" s="79" t="str">
        <f>IFERROR(O84/'2. Baseline'!F$14,"")</f>
        <v/>
      </c>
      <c r="Q84" s="80" t="e">
        <f t="shared" ref="Q84:Q92" si="35">O84/(J84/2)/7</f>
        <v>#VALUE!</v>
      </c>
      <c r="R84" s="233" t="str">
        <f>IF(H84="","",P84/'2. Baseline'!$F$67)</f>
        <v/>
      </c>
      <c r="S84" s="233" t="str">
        <f>IF(H84="","",P84/J84/'2. Baseline'!$F$67)</f>
        <v/>
      </c>
      <c r="T84" s="99"/>
      <c r="U84" s="100"/>
      <c r="V84" s="101"/>
      <c r="W84" s="101"/>
      <c r="X84" s="89" t="str">
        <f>IFERROR(S84/W84, "n/a")</f>
        <v>n/a</v>
      </c>
      <c r="Y84" s="455"/>
      <c r="Z84" s="449"/>
      <c r="AA84" s="452"/>
      <c r="AB84" s="479" t="e">
        <f>P94/AA84</f>
        <v>#DIV/0!</v>
      </c>
      <c r="AC84" s="500">
        <f>L94</f>
        <v>0</v>
      </c>
      <c r="AD84" s="503">
        <f>K94</f>
        <v>0</v>
      </c>
      <c r="AE84" s="497">
        <f>ROUNDUP(AD94/'2. Baseline'!$F$73,0)</f>
        <v>0</v>
      </c>
      <c r="AF84" s="497">
        <f>L94*'2. Baseline'!$F$58</f>
        <v>0</v>
      </c>
      <c r="AG84" s="497">
        <f>K94*'2. Baseline'!$F$61</f>
        <v>0</v>
      </c>
      <c r="AH84" s="497">
        <f>AE94*'2. Baseline'!F$59*('2. Baseline'!F$50+'2. Baseline'!F$51)</f>
        <v>0</v>
      </c>
      <c r="AI84" s="497">
        <f>IF(B84&lt;&gt;"",'2. Baseline'!$F$60+1,0)</f>
        <v>0</v>
      </c>
      <c r="AJ84" s="497">
        <f>2*(AC94*('2. Baseline'!$F$67+'2. Baseline'!$F$68))</f>
        <v>0</v>
      </c>
      <c r="AK84" s="497">
        <f>2*L94</f>
        <v>0</v>
      </c>
      <c r="AL84" s="497">
        <f>2*(K94*2)</f>
        <v>0</v>
      </c>
      <c r="AM84" s="497">
        <f>K94*('2. Baseline'!F$67+'2. Baseline'!F$68)</f>
        <v>0</v>
      </c>
      <c r="AN84" s="497">
        <f>K94*'2. Baseline'!$F$80</f>
        <v>0</v>
      </c>
      <c r="AO84" s="497">
        <f>2*K94</f>
        <v>0</v>
      </c>
      <c r="AP84" s="497">
        <f>AE94*'2. Baseline'!F$78*('2. Baseline'!F$67+'2. Baseline'!F$68)</f>
        <v>0</v>
      </c>
      <c r="AQ84" s="497">
        <f>IF(B84&lt;&gt;"",'2. Baseline'!$F$60+1,0)</f>
        <v>0</v>
      </c>
      <c r="AR84" s="41"/>
    </row>
    <row r="85" spans="2:44" ht="14.45" customHeight="1" x14ac:dyDescent="0.25">
      <c r="B85" s="475"/>
      <c r="C85" s="477"/>
      <c r="D85" s="477"/>
      <c r="E85" s="40"/>
      <c r="F85" s="489"/>
      <c r="G85" s="489"/>
      <c r="H85" s="49"/>
      <c r="I85" s="201" t="str">
        <f>IF(H85=0,"",H85/'2. Baseline'!$F$15)</f>
        <v/>
      </c>
      <c r="J85" s="87" t="str">
        <f>IF(I85="","",(I85/'2. Baseline'!$F$71/'2. Baseline'!$F$67))</f>
        <v/>
      </c>
      <c r="K85" s="73" t="str">
        <f t="shared" si="32"/>
        <v/>
      </c>
      <c r="L85" s="73" t="str">
        <f t="shared" ref="L85:L93" si="36">J85</f>
        <v/>
      </c>
      <c r="M85" s="81">
        <f t="shared" si="33"/>
        <v>285.71428571428572</v>
      </c>
      <c r="N85" s="81" t="e">
        <f t="shared" si="34"/>
        <v>#VALUE!</v>
      </c>
      <c r="O85" s="82" t="str">
        <f>IFERROR(ROUND(IF(H85/'2. Baseline'!F$13=0,"",H85/'2. Baseline'!F$13),0),"")</f>
        <v/>
      </c>
      <c r="P85" s="83" t="str">
        <f>IFERROR(O85/'2. Baseline'!F$14,"")</f>
        <v/>
      </c>
      <c r="Q85" s="84" t="e">
        <f t="shared" si="35"/>
        <v>#VALUE!</v>
      </c>
      <c r="R85" s="234" t="str">
        <f>IF(H85="","",P85/'2. Baseline'!$F$67)</f>
        <v/>
      </c>
      <c r="S85" s="234" t="str">
        <f>IF(H85="","",P85/J85/'2. Baseline'!$F$67)</f>
        <v/>
      </c>
      <c r="T85" s="101"/>
      <c r="U85" s="102"/>
      <c r="V85" s="101"/>
      <c r="W85" s="101"/>
      <c r="X85" s="90" t="str">
        <f>IFERROR(S85/W85, "")</f>
        <v/>
      </c>
      <c r="Y85" s="456"/>
      <c r="Z85" s="450"/>
      <c r="AA85" s="453"/>
      <c r="AB85" s="480"/>
      <c r="AC85" s="501"/>
      <c r="AD85" s="504"/>
      <c r="AE85" s="498"/>
      <c r="AF85" s="498"/>
      <c r="AG85" s="498"/>
      <c r="AH85" s="498"/>
      <c r="AI85" s="498"/>
      <c r="AJ85" s="498"/>
      <c r="AK85" s="498"/>
      <c r="AL85" s="498"/>
      <c r="AM85" s="498"/>
      <c r="AN85" s="498"/>
      <c r="AO85" s="498"/>
      <c r="AP85" s="498"/>
      <c r="AQ85" s="498"/>
      <c r="AR85" s="42"/>
    </row>
    <row r="86" spans="2:44" ht="14.45" customHeight="1" x14ac:dyDescent="0.25">
      <c r="B86" s="475"/>
      <c r="C86" s="477"/>
      <c r="D86" s="477"/>
      <c r="E86" s="40"/>
      <c r="F86" s="489"/>
      <c r="G86" s="489"/>
      <c r="H86" s="49"/>
      <c r="I86" s="201" t="str">
        <f>IF(H86=0,"",H86/'2. Baseline'!$F$15)</f>
        <v/>
      </c>
      <c r="J86" s="88" t="str">
        <f>IF(I86="","",(I86/'2. Baseline'!$F$71/'2. Baseline'!$F$67))</f>
        <v/>
      </c>
      <c r="K86" s="91" t="str">
        <f t="shared" si="32"/>
        <v/>
      </c>
      <c r="L86" s="91" t="str">
        <f t="shared" si="36"/>
        <v/>
      </c>
      <c r="M86" s="92">
        <f t="shared" si="33"/>
        <v>285.71428571428572</v>
      </c>
      <c r="N86" s="92" t="e">
        <f t="shared" si="34"/>
        <v>#VALUE!</v>
      </c>
      <c r="O86" s="82" t="str">
        <f>IFERROR(ROUND(IF(H86/'2. Baseline'!F$13=0,"",H86/'2. Baseline'!F$13),0),"")</f>
        <v/>
      </c>
      <c r="P86" s="83" t="str">
        <f>IFERROR(O86/'2. Baseline'!F$14,"")</f>
        <v/>
      </c>
      <c r="Q86" s="84" t="e">
        <f t="shared" si="35"/>
        <v>#VALUE!</v>
      </c>
      <c r="R86" s="234" t="str">
        <f>IF(H86="","",P86/'2. Baseline'!$F$67)</f>
        <v/>
      </c>
      <c r="S86" s="234" t="str">
        <f>IF(H86="","",P86/J86/'2. Baseline'!$F$67)</f>
        <v/>
      </c>
      <c r="T86" s="101"/>
      <c r="U86" s="102"/>
      <c r="V86" s="101"/>
      <c r="W86" s="101"/>
      <c r="X86" s="90" t="str">
        <f>IFERROR(S86/W86, "")</f>
        <v/>
      </c>
      <c r="Y86" s="456"/>
      <c r="Z86" s="450"/>
      <c r="AA86" s="453"/>
      <c r="AB86" s="480"/>
      <c r="AC86" s="501"/>
      <c r="AD86" s="504"/>
      <c r="AE86" s="498"/>
      <c r="AF86" s="498"/>
      <c r="AG86" s="498"/>
      <c r="AH86" s="498"/>
      <c r="AI86" s="498"/>
      <c r="AJ86" s="498"/>
      <c r="AK86" s="498"/>
      <c r="AL86" s="498"/>
      <c r="AM86" s="498"/>
      <c r="AN86" s="498"/>
      <c r="AO86" s="498"/>
      <c r="AP86" s="498"/>
      <c r="AQ86" s="498"/>
      <c r="AR86" s="42"/>
    </row>
    <row r="87" spans="2:44" ht="14.45" customHeight="1" x14ac:dyDescent="0.25">
      <c r="B87" s="475"/>
      <c r="C87" s="477"/>
      <c r="D87" s="477"/>
      <c r="E87" s="40"/>
      <c r="F87" s="489"/>
      <c r="G87" s="489"/>
      <c r="H87" s="49"/>
      <c r="I87" s="201" t="str">
        <f>IF(H87=0,"",H87/'2. Baseline'!$F$15)</f>
        <v/>
      </c>
      <c r="J87" s="87" t="str">
        <f>IF(I87="","",(I87/'2. Baseline'!$F$71/'2. Baseline'!$F$67))</f>
        <v/>
      </c>
      <c r="K87" s="73" t="str">
        <f t="shared" si="32"/>
        <v/>
      </c>
      <c r="L87" s="73" t="str">
        <f t="shared" si="36"/>
        <v/>
      </c>
      <c r="M87" s="81">
        <f t="shared" si="33"/>
        <v>285.71428571428572</v>
      </c>
      <c r="N87" s="81" t="e">
        <f t="shared" si="34"/>
        <v>#VALUE!</v>
      </c>
      <c r="O87" s="82" t="str">
        <f>IFERROR(ROUND(IF(H87/'2. Baseline'!F$13=0,"",H87/'2. Baseline'!F$13),0),"")</f>
        <v/>
      </c>
      <c r="P87" s="83" t="str">
        <f>IFERROR(O87/'2. Baseline'!F$14,"")</f>
        <v/>
      </c>
      <c r="Q87" s="84" t="e">
        <f t="shared" si="35"/>
        <v>#VALUE!</v>
      </c>
      <c r="R87" s="234" t="str">
        <f>IF(H87="","",P87/'2. Baseline'!$F$67)</f>
        <v/>
      </c>
      <c r="S87" s="234" t="str">
        <f>IF(H87="","",P87/J87/'2. Baseline'!$F$67)</f>
        <v/>
      </c>
      <c r="T87" s="101"/>
      <c r="U87" s="102"/>
      <c r="V87" s="101"/>
      <c r="W87" s="101"/>
      <c r="X87" s="90" t="str">
        <f>IFERROR(S87/W87, "")</f>
        <v/>
      </c>
      <c r="Y87" s="456"/>
      <c r="Z87" s="450"/>
      <c r="AA87" s="453"/>
      <c r="AB87" s="480"/>
      <c r="AC87" s="501"/>
      <c r="AD87" s="504"/>
      <c r="AE87" s="498"/>
      <c r="AF87" s="498"/>
      <c r="AG87" s="498"/>
      <c r="AH87" s="498"/>
      <c r="AI87" s="498"/>
      <c r="AJ87" s="498"/>
      <c r="AK87" s="498"/>
      <c r="AL87" s="498"/>
      <c r="AM87" s="498"/>
      <c r="AN87" s="498"/>
      <c r="AO87" s="498"/>
      <c r="AP87" s="498"/>
      <c r="AQ87" s="498"/>
      <c r="AR87" s="42"/>
    </row>
    <row r="88" spans="2:44" ht="14.45" customHeight="1" x14ac:dyDescent="0.25">
      <c r="B88" s="475"/>
      <c r="C88" s="477"/>
      <c r="D88" s="477"/>
      <c r="E88" s="40"/>
      <c r="F88" s="489"/>
      <c r="G88" s="489"/>
      <c r="H88" s="50"/>
      <c r="I88" s="201" t="str">
        <f>IF(H88=0,"",H88/'2. Baseline'!$F$15)</f>
        <v/>
      </c>
      <c r="J88" s="87" t="str">
        <f>IF(I88="","",(I88/'2. Baseline'!$F$71/'2. Baseline'!$F$67))</f>
        <v/>
      </c>
      <c r="K88" s="73" t="str">
        <f t="shared" si="32"/>
        <v/>
      </c>
      <c r="L88" s="73" t="str">
        <f t="shared" si="36"/>
        <v/>
      </c>
      <c r="M88" s="81">
        <f t="shared" si="33"/>
        <v>285.71428571428572</v>
      </c>
      <c r="N88" s="81" t="e">
        <f t="shared" si="34"/>
        <v>#VALUE!</v>
      </c>
      <c r="O88" s="82" t="str">
        <f>IFERROR(ROUND(IF(H88/'2. Baseline'!F$13=0,"",H88/'2. Baseline'!F$13),0),"")</f>
        <v/>
      </c>
      <c r="P88" s="83" t="str">
        <f>IFERROR(O88/'2. Baseline'!F$14,"")</f>
        <v/>
      </c>
      <c r="Q88" s="84" t="e">
        <f t="shared" si="35"/>
        <v>#VALUE!</v>
      </c>
      <c r="R88" s="234" t="str">
        <f>IF(H88="","",P88/'2. Baseline'!$F$67)</f>
        <v/>
      </c>
      <c r="S88" s="234" t="str">
        <f>IF(H88="","",P88/J88/'2. Baseline'!$F$67)</f>
        <v/>
      </c>
      <c r="T88" s="101"/>
      <c r="U88" s="102"/>
      <c r="V88" s="101"/>
      <c r="W88" s="101"/>
      <c r="X88" s="90" t="str">
        <f>IFERROR(S88/W88, "")</f>
        <v/>
      </c>
      <c r="Y88" s="456"/>
      <c r="Z88" s="450"/>
      <c r="AA88" s="453"/>
      <c r="AB88" s="480"/>
      <c r="AC88" s="501"/>
      <c r="AD88" s="504"/>
      <c r="AE88" s="498"/>
      <c r="AF88" s="498"/>
      <c r="AG88" s="498"/>
      <c r="AH88" s="498"/>
      <c r="AI88" s="498"/>
      <c r="AJ88" s="498"/>
      <c r="AK88" s="498"/>
      <c r="AL88" s="498"/>
      <c r="AM88" s="498"/>
      <c r="AN88" s="498"/>
      <c r="AO88" s="498"/>
      <c r="AP88" s="498"/>
      <c r="AQ88" s="498"/>
      <c r="AR88" s="42"/>
    </row>
    <row r="89" spans="2:44" ht="14.45" customHeight="1" x14ac:dyDescent="0.25">
      <c r="B89" s="475"/>
      <c r="C89" s="477"/>
      <c r="D89" s="477"/>
      <c r="E89" s="40"/>
      <c r="F89" s="489"/>
      <c r="G89" s="489"/>
      <c r="H89" s="50"/>
      <c r="I89" s="201" t="str">
        <f>IF(H89=0,"",H89/'2. Baseline'!$F$15)</f>
        <v/>
      </c>
      <c r="J89" s="87" t="str">
        <f>IF(I89="","",(I89/'2. Baseline'!$F$71/'2. Baseline'!$F$67))</f>
        <v/>
      </c>
      <c r="K89" s="73" t="str">
        <f t="shared" si="32"/>
        <v/>
      </c>
      <c r="L89" s="73" t="str">
        <f t="shared" si="36"/>
        <v/>
      </c>
      <c r="M89" s="81">
        <f t="shared" si="33"/>
        <v>285.71428571428572</v>
      </c>
      <c r="N89" s="81" t="e">
        <f t="shared" si="34"/>
        <v>#VALUE!</v>
      </c>
      <c r="O89" s="82" t="str">
        <f>IFERROR(ROUND(IF(H89/'2. Baseline'!F$13=0,"",H89/'2. Baseline'!F$13),0),"")</f>
        <v/>
      </c>
      <c r="P89" s="83" t="str">
        <f>IFERROR(O89/'2. Baseline'!F$14,"")</f>
        <v/>
      </c>
      <c r="Q89" s="84" t="e">
        <f t="shared" si="35"/>
        <v>#VALUE!</v>
      </c>
      <c r="R89" s="234" t="str">
        <f>IF(H89="","",P89/'2. Baseline'!$F$67)</f>
        <v/>
      </c>
      <c r="S89" s="234" t="str">
        <f>IF(H89="","",P89/J89/'2. Baseline'!$F$67)</f>
        <v/>
      </c>
      <c r="T89" s="101"/>
      <c r="U89" s="102"/>
      <c r="V89" s="101"/>
      <c r="W89" s="101"/>
      <c r="X89" s="90" t="str">
        <f>IFERROR(P89/W89, "")</f>
        <v/>
      </c>
      <c r="Y89" s="456"/>
      <c r="Z89" s="450"/>
      <c r="AA89" s="453"/>
      <c r="AB89" s="480"/>
      <c r="AC89" s="501"/>
      <c r="AD89" s="504"/>
      <c r="AE89" s="498"/>
      <c r="AF89" s="498"/>
      <c r="AG89" s="498"/>
      <c r="AH89" s="498"/>
      <c r="AI89" s="498"/>
      <c r="AJ89" s="498"/>
      <c r="AK89" s="498"/>
      <c r="AL89" s="498"/>
      <c r="AM89" s="498"/>
      <c r="AN89" s="498"/>
      <c r="AO89" s="498"/>
      <c r="AP89" s="498"/>
      <c r="AQ89" s="498"/>
      <c r="AR89" s="42"/>
    </row>
    <row r="90" spans="2:44" ht="14.45" customHeight="1" x14ac:dyDescent="0.25">
      <c r="B90" s="475"/>
      <c r="C90" s="477"/>
      <c r="D90" s="477"/>
      <c r="E90" s="40"/>
      <c r="F90" s="489"/>
      <c r="G90" s="489"/>
      <c r="H90" s="50"/>
      <c r="I90" s="201" t="str">
        <f>IF(H90=0,"",H90/'2. Baseline'!$F$15)</f>
        <v/>
      </c>
      <c r="J90" s="87" t="str">
        <f>IF(I90="","",(I90/'2. Baseline'!$F$71/'2. Baseline'!$F$67))</f>
        <v/>
      </c>
      <c r="K90" s="73" t="str">
        <f t="shared" si="32"/>
        <v/>
      </c>
      <c r="L90" s="73" t="str">
        <f t="shared" si="36"/>
        <v/>
      </c>
      <c r="M90" s="81">
        <f t="shared" si="33"/>
        <v>285.71428571428572</v>
      </c>
      <c r="N90" s="81" t="e">
        <f t="shared" si="34"/>
        <v>#VALUE!</v>
      </c>
      <c r="O90" s="82" t="str">
        <f>IFERROR(ROUND(IF(H90/'2. Baseline'!F$13=0,"",H90/'2. Baseline'!F$13),0),"")</f>
        <v/>
      </c>
      <c r="P90" s="83" t="str">
        <f>IFERROR(O90/'2. Baseline'!F$14,"")</f>
        <v/>
      </c>
      <c r="Q90" s="84" t="e">
        <f t="shared" si="35"/>
        <v>#VALUE!</v>
      </c>
      <c r="R90" s="234" t="str">
        <f>IF(H90="","",P90/'2. Baseline'!$F$67)</f>
        <v/>
      </c>
      <c r="S90" s="234" t="str">
        <f>IF(H90="","",P90/J90/'2. Baseline'!$F$67)</f>
        <v/>
      </c>
      <c r="T90" s="101"/>
      <c r="U90" s="102"/>
      <c r="V90" s="101"/>
      <c r="W90" s="101"/>
      <c r="X90" s="90" t="str">
        <f>IFERROR(P90/W90, "")</f>
        <v/>
      </c>
      <c r="Y90" s="456"/>
      <c r="Z90" s="450"/>
      <c r="AA90" s="453"/>
      <c r="AB90" s="480"/>
      <c r="AC90" s="501"/>
      <c r="AD90" s="504"/>
      <c r="AE90" s="498"/>
      <c r="AF90" s="498"/>
      <c r="AG90" s="498"/>
      <c r="AH90" s="498"/>
      <c r="AI90" s="498"/>
      <c r="AJ90" s="498"/>
      <c r="AK90" s="498"/>
      <c r="AL90" s="498"/>
      <c r="AM90" s="498"/>
      <c r="AN90" s="498"/>
      <c r="AO90" s="498"/>
      <c r="AP90" s="498"/>
      <c r="AQ90" s="498"/>
      <c r="AR90" s="42"/>
    </row>
    <row r="91" spans="2:44" ht="14.45" customHeight="1" x14ac:dyDescent="0.25">
      <c r="B91" s="475"/>
      <c r="C91" s="477"/>
      <c r="D91" s="477"/>
      <c r="E91" s="40"/>
      <c r="F91" s="489"/>
      <c r="G91" s="489"/>
      <c r="H91" s="50"/>
      <c r="I91" s="201" t="str">
        <f>IF(H91=0,"",H91/'2. Baseline'!$F$15)</f>
        <v/>
      </c>
      <c r="J91" s="87" t="str">
        <f>IF(I91="","",(I91/'2. Baseline'!$F$71/'2. Baseline'!$F$67))</f>
        <v/>
      </c>
      <c r="K91" s="73" t="str">
        <f t="shared" si="32"/>
        <v/>
      </c>
      <c r="L91" s="73" t="str">
        <f t="shared" si="36"/>
        <v/>
      </c>
      <c r="M91" s="81">
        <f t="shared" si="33"/>
        <v>285.71428571428572</v>
      </c>
      <c r="N91" s="81" t="e">
        <f t="shared" si="34"/>
        <v>#VALUE!</v>
      </c>
      <c r="O91" s="82" t="str">
        <f>IFERROR(ROUND(IF(H91/'2. Baseline'!F$13=0,"",H91/'2. Baseline'!F$13),0),"")</f>
        <v/>
      </c>
      <c r="P91" s="83" t="str">
        <f>IFERROR(O91/'2. Baseline'!F$14,"")</f>
        <v/>
      </c>
      <c r="Q91" s="84" t="e">
        <f t="shared" si="35"/>
        <v>#VALUE!</v>
      </c>
      <c r="R91" s="234" t="str">
        <f>IF(H91="","",P91/'2. Baseline'!$F$67)</f>
        <v/>
      </c>
      <c r="S91" s="234" t="str">
        <f>IF(H91="","",P91/J91/'2. Baseline'!$F$67)</f>
        <v/>
      </c>
      <c r="T91" s="101"/>
      <c r="U91" s="102"/>
      <c r="V91" s="101"/>
      <c r="W91" s="101"/>
      <c r="X91" s="90" t="str">
        <f>IFERROR(P91/W91, "")</f>
        <v/>
      </c>
      <c r="Y91" s="456"/>
      <c r="Z91" s="450"/>
      <c r="AA91" s="453"/>
      <c r="AB91" s="480"/>
      <c r="AC91" s="501"/>
      <c r="AD91" s="504"/>
      <c r="AE91" s="498"/>
      <c r="AF91" s="498"/>
      <c r="AG91" s="498"/>
      <c r="AH91" s="498"/>
      <c r="AI91" s="498"/>
      <c r="AJ91" s="498"/>
      <c r="AK91" s="498"/>
      <c r="AL91" s="498"/>
      <c r="AM91" s="498"/>
      <c r="AN91" s="498"/>
      <c r="AO91" s="498"/>
      <c r="AP91" s="498"/>
      <c r="AQ91" s="498"/>
      <c r="AR91" s="42"/>
    </row>
    <row r="92" spans="2:44" ht="14.45" customHeight="1" x14ac:dyDescent="0.25">
      <c r="B92" s="475"/>
      <c r="C92" s="477"/>
      <c r="D92" s="477"/>
      <c r="E92" s="40"/>
      <c r="F92" s="489"/>
      <c r="G92" s="489"/>
      <c r="H92" s="50"/>
      <c r="I92" s="201" t="str">
        <f>IF(H92=0,"",H92/'2. Baseline'!$F$15)</f>
        <v/>
      </c>
      <c r="J92" s="87" t="str">
        <f>IF(I92="","",(I92/'2. Baseline'!$F$71/'2. Baseline'!$F$67))</f>
        <v/>
      </c>
      <c r="K92" s="73" t="str">
        <f t="shared" si="32"/>
        <v/>
      </c>
      <c r="L92" s="73" t="str">
        <f t="shared" si="36"/>
        <v/>
      </c>
      <c r="M92" s="81">
        <f t="shared" si="33"/>
        <v>285.71428571428572</v>
      </c>
      <c r="N92" s="81" t="e">
        <f t="shared" si="34"/>
        <v>#VALUE!</v>
      </c>
      <c r="O92" s="82" t="str">
        <f>IFERROR(ROUND(IF(H92/'2. Baseline'!F$13=0,"",H92/'2. Baseline'!F$13),0),"")</f>
        <v/>
      </c>
      <c r="P92" s="83" t="str">
        <f>IFERROR(O92/'2. Baseline'!F$14,"")</f>
        <v/>
      </c>
      <c r="Q92" s="84" t="e">
        <f t="shared" si="35"/>
        <v>#VALUE!</v>
      </c>
      <c r="R92" s="234" t="str">
        <f>IF(H92="","",P92/'2. Baseline'!$F$67)</f>
        <v/>
      </c>
      <c r="S92" s="234" t="str">
        <f>IF(H92="","",P92/J92/'2. Baseline'!$F$67)</f>
        <v/>
      </c>
      <c r="T92" s="101"/>
      <c r="U92" s="102"/>
      <c r="V92" s="101"/>
      <c r="W92" s="101"/>
      <c r="X92" s="90" t="str">
        <f>IFERROR(P92/W92, "")</f>
        <v/>
      </c>
      <c r="Y92" s="456"/>
      <c r="Z92" s="450"/>
      <c r="AA92" s="453"/>
      <c r="AB92" s="480"/>
      <c r="AC92" s="501"/>
      <c r="AD92" s="504"/>
      <c r="AE92" s="498"/>
      <c r="AF92" s="498"/>
      <c r="AG92" s="498"/>
      <c r="AH92" s="498"/>
      <c r="AI92" s="498"/>
      <c r="AJ92" s="498"/>
      <c r="AK92" s="498"/>
      <c r="AL92" s="498"/>
      <c r="AM92" s="498"/>
      <c r="AN92" s="498"/>
      <c r="AO92" s="498"/>
      <c r="AP92" s="498"/>
      <c r="AQ92" s="498"/>
      <c r="AR92" s="42"/>
    </row>
    <row r="93" spans="2:44" ht="14.45" customHeight="1" x14ac:dyDescent="0.25">
      <c r="B93" s="476"/>
      <c r="C93" s="478"/>
      <c r="D93" s="478"/>
      <c r="E93" s="40"/>
      <c r="F93" s="489"/>
      <c r="G93" s="489"/>
      <c r="H93" s="50"/>
      <c r="I93" s="201" t="str">
        <f>IF(H93=0,"",H93/'2. Baseline'!$F$15)</f>
        <v/>
      </c>
      <c r="J93" s="87" t="str">
        <f>IF(I93="","",(I93/'2. Baseline'!$F$71/'2. Baseline'!$F$67))</f>
        <v/>
      </c>
      <c r="K93" s="73" t="str">
        <f t="shared" si="32"/>
        <v/>
      </c>
      <c r="L93" s="73" t="str">
        <f t="shared" si="36"/>
        <v/>
      </c>
      <c r="M93" s="81">
        <f t="shared" si="33"/>
        <v>285.71428571428572</v>
      </c>
      <c r="N93" s="81" t="e">
        <f>IF(M93="","",I93/M93)</f>
        <v>#VALUE!</v>
      </c>
      <c r="O93" s="82" t="str">
        <f>IFERROR(ROUND(IF(H93/'2. Baseline'!F$13=0,"",H93/'2. Baseline'!F$13),0),"")</f>
        <v/>
      </c>
      <c r="P93" s="83" t="str">
        <f>IFERROR(O93/'2. Baseline'!F$14,"")</f>
        <v/>
      </c>
      <c r="Q93" s="85"/>
      <c r="R93" s="82" t="str">
        <f>IF(H93="","",P93/'2. Baseline'!$F$67)</f>
        <v/>
      </c>
      <c r="S93" s="82" t="str">
        <f>IF(H93="","",P93/J93/'2. Baseline'!$F$67)</f>
        <v/>
      </c>
      <c r="T93" s="101"/>
      <c r="U93" s="102"/>
      <c r="V93" s="101"/>
      <c r="W93" s="101"/>
      <c r="X93" s="90" t="str">
        <f>IFERROR(P93/W93, "")</f>
        <v/>
      </c>
      <c r="Y93" s="457"/>
      <c r="Z93" s="451"/>
      <c r="AA93" s="454"/>
      <c r="AB93" s="481"/>
      <c r="AC93" s="502"/>
      <c r="AD93" s="505"/>
      <c r="AE93" s="499"/>
      <c r="AF93" s="499"/>
      <c r="AG93" s="499"/>
      <c r="AH93" s="499"/>
      <c r="AI93" s="499"/>
      <c r="AJ93" s="499"/>
      <c r="AK93" s="499"/>
      <c r="AL93" s="499"/>
      <c r="AM93" s="499"/>
      <c r="AN93" s="499"/>
      <c r="AO93" s="499"/>
      <c r="AP93" s="499"/>
      <c r="AQ93" s="499"/>
      <c r="AR93" s="42"/>
    </row>
    <row r="94" spans="2:44" ht="14.45" customHeight="1" x14ac:dyDescent="0.25">
      <c r="B94" s="210"/>
      <c r="C94" s="25" t="s">
        <v>35</v>
      </c>
      <c r="D94" s="25"/>
      <c r="E94" s="98">
        <f>COUNTA(E84:E93)</f>
        <v>0</v>
      </c>
      <c r="F94" s="458"/>
      <c r="G94" s="459"/>
      <c r="H94" s="22">
        <f>SUM(H84:H93)</f>
        <v>0</v>
      </c>
      <c r="I94" s="96">
        <f>SUM(I84:I93)</f>
        <v>0</v>
      </c>
      <c r="J94" s="96">
        <f>SUM(J84:J93)</f>
        <v>0</v>
      </c>
      <c r="K94" s="96">
        <f>SUM(K84:K93)</f>
        <v>0</v>
      </c>
      <c r="L94" s="96">
        <f>SUM(L84:L93)</f>
        <v>0</v>
      </c>
      <c r="M94" s="97"/>
      <c r="N94" s="97" t="e">
        <f>SUM(N84:N93)</f>
        <v>#VALUE!</v>
      </c>
      <c r="O94" s="23">
        <f>SUM(O84:O93)</f>
        <v>0</v>
      </c>
      <c r="P94" s="53">
        <f>IFERROR(O94/'2. Baseline'!F$14,"")</f>
        <v>0</v>
      </c>
      <c r="Q94" s="52" t="e">
        <f>SUM(Q84:Q92)*7</f>
        <v>#VALUE!</v>
      </c>
      <c r="R94" s="96">
        <f>SUM(R84:R93)</f>
        <v>0</v>
      </c>
      <c r="S94" s="97" t="e">
        <f>IF(H94="","",P94/J94/'2. Baseline'!$F$67)</f>
        <v>#DIV/0!</v>
      </c>
      <c r="T94" s="103"/>
      <c r="U94" s="103"/>
      <c r="V94" s="104"/>
      <c r="W94" s="104"/>
      <c r="X94" s="74"/>
      <c r="Y94" s="107"/>
      <c r="Z94" s="104"/>
      <c r="AA94" s="108"/>
      <c r="AB94" s="53"/>
      <c r="AC94" s="375">
        <f>SUM(AC84:AC93)</f>
        <v>0</v>
      </c>
      <c r="AD94" s="375">
        <f>SUM(AD84:AD93)</f>
        <v>0</v>
      </c>
      <c r="AE94" s="376">
        <f t="shared" ref="AE94:AQ94" si="37">SUM(AE84:AE93)</f>
        <v>0</v>
      </c>
      <c r="AF94" s="376">
        <f t="shared" si="37"/>
        <v>0</v>
      </c>
      <c r="AG94" s="376">
        <f t="shared" si="37"/>
        <v>0</v>
      </c>
      <c r="AH94" s="376">
        <f t="shared" si="37"/>
        <v>0</v>
      </c>
      <c r="AI94" s="376">
        <f t="shared" si="37"/>
        <v>0</v>
      </c>
      <c r="AJ94" s="376">
        <f t="shared" si="37"/>
        <v>0</v>
      </c>
      <c r="AK94" s="376">
        <f t="shared" si="37"/>
        <v>0</v>
      </c>
      <c r="AL94" s="376">
        <f t="shared" si="37"/>
        <v>0</v>
      </c>
      <c r="AM94" s="376">
        <f t="shared" si="37"/>
        <v>0</v>
      </c>
      <c r="AN94" s="376">
        <f t="shared" si="37"/>
        <v>0</v>
      </c>
      <c r="AO94" s="376">
        <f t="shared" si="37"/>
        <v>0</v>
      </c>
      <c r="AP94" s="376">
        <f t="shared" si="37"/>
        <v>0</v>
      </c>
      <c r="AQ94" s="376">
        <f t="shared" si="37"/>
        <v>0</v>
      </c>
      <c r="AR94" s="26"/>
    </row>
    <row r="95" spans="2:44" ht="14.45" customHeight="1" thickBot="1" x14ac:dyDescent="0.3">
      <c r="B95" s="163"/>
      <c r="C95" s="62"/>
      <c r="D95" s="62"/>
      <c r="E95" s="63"/>
      <c r="F95" s="460"/>
      <c r="G95" s="461"/>
      <c r="H95" s="64"/>
      <c r="I95" s="65" t="str">
        <f>IFERROR(IF(H95/#REF!=0," ",H95/#REF!),"")</f>
        <v/>
      </c>
      <c r="J95" s="66"/>
      <c r="K95" s="66"/>
      <c r="L95" s="66"/>
      <c r="M95" s="66"/>
      <c r="N95" s="66"/>
      <c r="O95" s="24"/>
      <c r="P95" s="54"/>
      <c r="Q95" s="55"/>
      <c r="R95" s="56"/>
      <c r="S95" s="56"/>
      <c r="T95" s="105"/>
      <c r="U95" s="105"/>
      <c r="V95" s="106"/>
      <c r="W95" s="106"/>
      <c r="X95" s="75"/>
      <c r="Y95" s="109"/>
      <c r="Z95" s="106"/>
      <c r="AA95" s="110"/>
      <c r="AB95" s="54"/>
      <c r="AC95" s="377"/>
      <c r="AD95" s="378"/>
      <c r="AE95" s="378"/>
      <c r="AF95" s="378"/>
      <c r="AG95" s="378"/>
      <c r="AH95" s="378"/>
      <c r="AI95" s="378"/>
      <c r="AJ95" s="378"/>
      <c r="AK95" s="378"/>
      <c r="AL95" s="378"/>
      <c r="AM95" s="378"/>
      <c r="AN95" s="378"/>
      <c r="AO95" s="378"/>
      <c r="AP95" s="378"/>
      <c r="AQ95" s="379"/>
      <c r="AR95" s="60"/>
    </row>
    <row r="96" spans="2:44" ht="14.45" customHeight="1" x14ac:dyDescent="0.25">
      <c r="B96" s="475" t="str">
        <f>IF(C96&lt;&gt;"",B84+1,"")</f>
        <v/>
      </c>
      <c r="C96" s="488"/>
      <c r="D96" s="488"/>
      <c r="E96" s="40"/>
      <c r="F96" s="493"/>
      <c r="G96" s="494"/>
      <c r="H96" s="49"/>
      <c r="I96" s="201" t="str">
        <f>IF(H96=0,"",H96/'2. Baseline'!$F$15)</f>
        <v/>
      </c>
      <c r="J96" s="86" t="str">
        <f>IF(I96="","",(I96/'2. Baseline'!$F$71/'2. Baseline'!$F$67))</f>
        <v/>
      </c>
      <c r="K96" s="72" t="str">
        <f t="shared" ref="K96:K105" si="38">IF(J96="","",ROUNDUP(J96,0))</f>
        <v/>
      </c>
      <c r="L96" s="295" t="str">
        <f>J96</f>
        <v/>
      </c>
      <c r="M96" s="77">
        <f t="shared" ref="M96:M105" si="39">IF(I96=0,"",$M$23*10)</f>
        <v>285.71428571428572</v>
      </c>
      <c r="N96" s="77" t="e">
        <f t="shared" ref="N96:N104" si="40">I96/M96</f>
        <v>#VALUE!</v>
      </c>
      <c r="O96" s="78" t="str">
        <f>IFERROR(ROUND(IF(H96/'2. Baseline'!F$13=0,"",H96/'2. Baseline'!F$13),0),"")</f>
        <v/>
      </c>
      <c r="P96" s="79" t="str">
        <f>IFERROR(O96/'2. Baseline'!F$14,"")</f>
        <v/>
      </c>
      <c r="Q96" s="80" t="e">
        <f t="shared" ref="Q96:Q104" si="41">O96/(J96/2)/7</f>
        <v>#VALUE!</v>
      </c>
      <c r="R96" s="233" t="str">
        <f>IF(H96="","",P96/'2. Baseline'!$F$67)</f>
        <v/>
      </c>
      <c r="S96" s="233" t="str">
        <f>IF(H96="","",P96/J96/'2. Baseline'!$F$67)</f>
        <v/>
      </c>
      <c r="T96" s="99"/>
      <c r="U96" s="100"/>
      <c r="V96" s="101"/>
      <c r="W96" s="101"/>
      <c r="X96" s="89" t="str">
        <f>IFERROR(S96/W96, "n/a")</f>
        <v>n/a</v>
      </c>
      <c r="Y96" s="455"/>
      <c r="Z96" s="449"/>
      <c r="AA96" s="452"/>
      <c r="AB96" s="479" t="e">
        <f>P106/AA96</f>
        <v>#DIV/0!</v>
      </c>
      <c r="AC96" s="500">
        <f>L106</f>
        <v>0</v>
      </c>
      <c r="AD96" s="503">
        <f>K106</f>
        <v>0</v>
      </c>
      <c r="AE96" s="497">
        <f>ROUNDUP(AD106/'2. Baseline'!$F$73,0)</f>
        <v>0</v>
      </c>
      <c r="AF96" s="497">
        <f>L106*'2. Baseline'!$F$58</f>
        <v>0</v>
      </c>
      <c r="AG96" s="497">
        <f>K106*'2. Baseline'!$F$61</f>
        <v>0</v>
      </c>
      <c r="AH96" s="497">
        <f>AE106*'2. Baseline'!F$59*('2. Baseline'!F$50+'2. Baseline'!F$51)</f>
        <v>0</v>
      </c>
      <c r="AI96" s="497">
        <f>IF(B96&lt;&gt;"",'2. Baseline'!$F$60+1,0)</f>
        <v>0</v>
      </c>
      <c r="AJ96" s="497">
        <f>2*(AC106*('2. Baseline'!$F$67+'2. Baseline'!$F$68))</f>
        <v>0</v>
      </c>
      <c r="AK96" s="497">
        <f>2*L106</f>
        <v>0</v>
      </c>
      <c r="AL96" s="497">
        <f>2*(K106*2)</f>
        <v>0</v>
      </c>
      <c r="AM96" s="497">
        <f>K106*('2. Baseline'!F$67+'2. Baseline'!F$68)</f>
        <v>0</v>
      </c>
      <c r="AN96" s="497">
        <f>K106*'2. Baseline'!$F$80</f>
        <v>0</v>
      </c>
      <c r="AO96" s="497">
        <f>2*K106</f>
        <v>0</v>
      </c>
      <c r="AP96" s="497">
        <f>AE106*'2. Baseline'!F$78*('2. Baseline'!F$67+'2. Baseline'!F$68)</f>
        <v>0</v>
      </c>
      <c r="AQ96" s="497">
        <f>IF(B96&lt;&gt;"",'2. Baseline'!$F$60+1,0)</f>
        <v>0</v>
      </c>
      <c r="AR96" s="41"/>
    </row>
    <row r="97" spans="2:44" ht="14.45" customHeight="1" x14ac:dyDescent="0.25">
      <c r="B97" s="475"/>
      <c r="C97" s="477"/>
      <c r="D97" s="477"/>
      <c r="E97" s="40"/>
      <c r="F97" s="490"/>
      <c r="G97" s="491"/>
      <c r="H97" s="49"/>
      <c r="I97" s="201" t="str">
        <f>IF(H97=0,"",H97/'2. Baseline'!$F$15)</f>
        <v/>
      </c>
      <c r="J97" s="87" t="str">
        <f>IF(I97="","",(I97/'2. Baseline'!$F$71/'2. Baseline'!$F$67))</f>
        <v/>
      </c>
      <c r="K97" s="73" t="str">
        <f t="shared" si="38"/>
        <v/>
      </c>
      <c r="L97" s="73" t="str">
        <f t="shared" ref="L97:L105" si="42">J97</f>
        <v/>
      </c>
      <c r="M97" s="81">
        <f t="shared" si="39"/>
        <v>285.71428571428572</v>
      </c>
      <c r="N97" s="81" t="e">
        <f t="shared" si="40"/>
        <v>#VALUE!</v>
      </c>
      <c r="O97" s="82" t="str">
        <f>IFERROR(ROUND(IF(H97/'2. Baseline'!F$13=0,"",H97/'2. Baseline'!F$13),0),"")</f>
        <v/>
      </c>
      <c r="P97" s="83" t="str">
        <f>IFERROR(O97/'2. Baseline'!F$14,"")</f>
        <v/>
      </c>
      <c r="Q97" s="84" t="e">
        <f t="shared" si="41"/>
        <v>#VALUE!</v>
      </c>
      <c r="R97" s="234" t="str">
        <f>IF(H97="","",P97/'2. Baseline'!$F$67)</f>
        <v/>
      </c>
      <c r="S97" s="234" t="str">
        <f>IF(H97="","",P97/J97/'2. Baseline'!$F$67)</f>
        <v/>
      </c>
      <c r="T97" s="101"/>
      <c r="U97" s="102"/>
      <c r="V97" s="101"/>
      <c r="W97" s="101"/>
      <c r="X97" s="90" t="str">
        <f>IFERROR(S97/W97, "")</f>
        <v/>
      </c>
      <c r="Y97" s="456"/>
      <c r="Z97" s="450"/>
      <c r="AA97" s="453"/>
      <c r="AB97" s="480"/>
      <c r="AC97" s="501"/>
      <c r="AD97" s="504"/>
      <c r="AE97" s="498"/>
      <c r="AF97" s="498"/>
      <c r="AG97" s="498"/>
      <c r="AH97" s="498"/>
      <c r="AI97" s="498"/>
      <c r="AJ97" s="498"/>
      <c r="AK97" s="498"/>
      <c r="AL97" s="498"/>
      <c r="AM97" s="498"/>
      <c r="AN97" s="498"/>
      <c r="AO97" s="498"/>
      <c r="AP97" s="498"/>
      <c r="AQ97" s="498"/>
      <c r="AR97" s="42"/>
    </row>
    <row r="98" spans="2:44" ht="14.45" customHeight="1" x14ac:dyDescent="0.25">
      <c r="B98" s="475"/>
      <c r="C98" s="477"/>
      <c r="D98" s="477"/>
      <c r="E98" s="40"/>
      <c r="F98" s="490"/>
      <c r="G98" s="491"/>
      <c r="H98" s="49"/>
      <c r="I98" s="201" t="str">
        <f>IF(H98=0,"",H98/'2. Baseline'!$F$15)</f>
        <v/>
      </c>
      <c r="J98" s="87" t="str">
        <f>IF(I98="","",(I98/'2. Baseline'!$F$71/'2. Baseline'!$F$67))</f>
        <v/>
      </c>
      <c r="K98" s="91" t="str">
        <f t="shared" si="38"/>
        <v/>
      </c>
      <c r="L98" s="91" t="str">
        <f t="shared" si="42"/>
        <v/>
      </c>
      <c r="M98" s="92">
        <f t="shared" si="39"/>
        <v>285.71428571428572</v>
      </c>
      <c r="N98" s="92" t="e">
        <f t="shared" si="40"/>
        <v>#VALUE!</v>
      </c>
      <c r="O98" s="82" t="str">
        <f>IFERROR(ROUND(IF(H98/'2. Baseline'!F$13=0,"",H98/'2. Baseline'!F$13),0),"")</f>
        <v/>
      </c>
      <c r="P98" s="83" t="str">
        <f>IFERROR(O98/'2. Baseline'!F$14,"")</f>
        <v/>
      </c>
      <c r="Q98" s="84" t="e">
        <f t="shared" si="41"/>
        <v>#VALUE!</v>
      </c>
      <c r="R98" s="234" t="str">
        <f>IF(H98="","",P98/'2. Baseline'!$F$67)</f>
        <v/>
      </c>
      <c r="S98" s="234" t="str">
        <f>IF(H98="","",P98/J98/'2. Baseline'!$F$67)</f>
        <v/>
      </c>
      <c r="T98" s="101"/>
      <c r="U98" s="102"/>
      <c r="V98" s="101"/>
      <c r="W98" s="101"/>
      <c r="X98" s="90" t="str">
        <f>IFERROR(S98/W98, "")</f>
        <v/>
      </c>
      <c r="Y98" s="456"/>
      <c r="Z98" s="450"/>
      <c r="AA98" s="453"/>
      <c r="AB98" s="480"/>
      <c r="AC98" s="501"/>
      <c r="AD98" s="504"/>
      <c r="AE98" s="498"/>
      <c r="AF98" s="498"/>
      <c r="AG98" s="498"/>
      <c r="AH98" s="498"/>
      <c r="AI98" s="498"/>
      <c r="AJ98" s="498"/>
      <c r="AK98" s="498"/>
      <c r="AL98" s="498"/>
      <c r="AM98" s="498"/>
      <c r="AN98" s="498"/>
      <c r="AO98" s="498"/>
      <c r="AP98" s="498"/>
      <c r="AQ98" s="498"/>
      <c r="AR98" s="42"/>
    </row>
    <row r="99" spans="2:44" ht="14.45" customHeight="1" x14ac:dyDescent="0.25">
      <c r="B99" s="475"/>
      <c r="C99" s="477"/>
      <c r="D99" s="477"/>
      <c r="E99" s="40"/>
      <c r="F99" s="490"/>
      <c r="G99" s="491"/>
      <c r="H99" s="49"/>
      <c r="I99" s="201" t="str">
        <f>IF(H99=0,"",H99/'2. Baseline'!$F$15)</f>
        <v/>
      </c>
      <c r="J99" s="87" t="str">
        <f>IF(I99="","",(I99/'2. Baseline'!$F$71/'2. Baseline'!$F$67))</f>
        <v/>
      </c>
      <c r="K99" s="73" t="str">
        <f t="shared" si="38"/>
        <v/>
      </c>
      <c r="L99" s="73" t="str">
        <f t="shared" si="42"/>
        <v/>
      </c>
      <c r="M99" s="81">
        <f t="shared" si="39"/>
        <v>285.71428571428572</v>
      </c>
      <c r="N99" s="81" t="e">
        <f t="shared" si="40"/>
        <v>#VALUE!</v>
      </c>
      <c r="O99" s="82" t="str">
        <f>IFERROR(ROUND(IF(H99/'2. Baseline'!F$13=0,"",H99/'2. Baseline'!F$13),0),"")</f>
        <v/>
      </c>
      <c r="P99" s="83" t="str">
        <f>IFERROR(O99/'2. Baseline'!F$14,"")</f>
        <v/>
      </c>
      <c r="Q99" s="84" t="e">
        <f t="shared" si="41"/>
        <v>#VALUE!</v>
      </c>
      <c r="R99" s="234" t="str">
        <f>IF(H99="","",P99/'2. Baseline'!$F$67)</f>
        <v/>
      </c>
      <c r="S99" s="234" t="str">
        <f>IF(H99="","",P99/J99/'2. Baseline'!$F$67)</f>
        <v/>
      </c>
      <c r="T99" s="101"/>
      <c r="U99" s="102"/>
      <c r="V99" s="101"/>
      <c r="W99" s="101"/>
      <c r="X99" s="90" t="str">
        <f>IFERROR(S99/W99, "")</f>
        <v/>
      </c>
      <c r="Y99" s="456"/>
      <c r="Z99" s="450"/>
      <c r="AA99" s="453"/>
      <c r="AB99" s="480"/>
      <c r="AC99" s="501"/>
      <c r="AD99" s="504"/>
      <c r="AE99" s="498"/>
      <c r="AF99" s="498"/>
      <c r="AG99" s="498"/>
      <c r="AH99" s="498"/>
      <c r="AI99" s="498"/>
      <c r="AJ99" s="498"/>
      <c r="AK99" s="498"/>
      <c r="AL99" s="498"/>
      <c r="AM99" s="498"/>
      <c r="AN99" s="498"/>
      <c r="AO99" s="498"/>
      <c r="AP99" s="498"/>
      <c r="AQ99" s="498"/>
      <c r="AR99" s="42"/>
    </row>
    <row r="100" spans="2:44" ht="14.45" customHeight="1" x14ac:dyDescent="0.25">
      <c r="B100" s="475"/>
      <c r="C100" s="477"/>
      <c r="D100" s="477"/>
      <c r="E100" s="40"/>
      <c r="F100" s="490"/>
      <c r="G100" s="491"/>
      <c r="H100" s="50"/>
      <c r="I100" s="201" t="str">
        <f>IF(H100=0,"",H100/'2. Baseline'!$F$15)</f>
        <v/>
      </c>
      <c r="J100" s="87" t="str">
        <f>IF(I100="","",(I100/'2. Baseline'!$F$71/'2. Baseline'!$F$67))</f>
        <v/>
      </c>
      <c r="K100" s="73" t="str">
        <f t="shared" si="38"/>
        <v/>
      </c>
      <c r="L100" s="73" t="str">
        <f t="shared" si="42"/>
        <v/>
      </c>
      <c r="M100" s="81">
        <f t="shared" si="39"/>
        <v>285.71428571428572</v>
      </c>
      <c r="N100" s="81" t="e">
        <f t="shared" si="40"/>
        <v>#VALUE!</v>
      </c>
      <c r="O100" s="82" t="str">
        <f>IFERROR(ROUND(IF(H100/'2. Baseline'!F$13=0,"",H100/'2. Baseline'!F$13),0),"")</f>
        <v/>
      </c>
      <c r="P100" s="83" t="str">
        <f>IFERROR(O100/'2. Baseline'!F$14,"")</f>
        <v/>
      </c>
      <c r="Q100" s="84" t="e">
        <f t="shared" si="41"/>
        <v>#VALUE!</v>
      </c>
      <c r="R100" s="234" t="str">
        <f>IF(H100="","",P100/'2. Baseline'!$F$67)</f>
        <v/>
      </c>
      <c r="S100" s="234" t="str">
        <f>IF(H100="","",P100/J100/'2. Baseline'!$F$67)</f>
        <v/>
      </c>
      <c r="T100" s="101"/>
      <c r="U100" s="102"/>
      <c r="V100" s="101"/>
      <c r="W100" s="101"/>
      <c r="X100" s="90" t="str">
        <f>IFERROR(S100/W100, "")</f>
        <v/>
      </c>
      <c r="Y100" s="456"/>
      <c r="Z100" s="450"/>
      <c r="AA100" s="453"/>
      <c r="AB100" s="480"/>
      <c r="AC100" s="501"/>
      <c r="AD100" s="504"/>
      <c r="AE100" s="498"/>
      <c r="AF100" s="498"/>
      <c r="AG100" s="498"/>
      <c r="AH100" s="498"/>
      <c r="AI100" s="498"/>
      <c r="AJ100" s="498"/>
      <c r="AK100" s="498"/>
      <c r="AL100" s="498"/>
      <c r="AM100" s="498"/>
      <c r="AN100" s="498"/>
      <c r="AO100" s="498"/>
      <c r="AP100" s="498"/>
      <c r="AQ100" s="498"/>
      <c r="AR100" s="42"/>
    </row>
    <row r="101" spans="2:44" ht="14.45" customHeight="1" x14ac:dyDescent="0.25">
      <c r="B101" s="475"/>
      <c r="C101" s="477"/>
      <c r="D101" s="477"/>
      <c r="E101" s="40"/>
      <c r="F101" s="490"/>
      <c r="G101" s="491"/>
      <c r="H101" s="50"/>
      <c r="I101" s="201" t="str">
        <f>IF(H101=0,"",H101/'2. Baseline'!$F$15)</f>
        <v/>
      </c>
      <c r="J101" s="87" t="str">
        <f>IF(I101="","",(I101/'2. Baseline'!$F$71/'2. Baseline'!$F$67))</f>
        <v/>
      </c>
      <c r="K101" s="73" t="str">
        <f t="shared" si="38"/>
        <v/>
      </c>
      <c r="L101" s="73" t="str">
        <f t="shared" si="42"/>
        <v/>
      </c>
      <c r="M101" s="81">
        <f t="shared" si="39"/>
        <v>285.71428571428572</v>
      </c>
      <c r="N101" s="81" t="e">
        <f t="shared" si="40"/>
        <v>#VALUE!</v>
      </c>
      <c r="O101" s="82" t="str">
        <f>IFERROR(ROUND(IF(H101/'2. Baseline'!F$13=0,"",H101/'2. Baseline'!F$13),0),"")</f>
        <v/>
      </c>
      <c r="P101" s="83" t="str">
        <f>IFERROR(O101/'2. Baseline'!F$14,"")</f>
        <v/>
      </c>
      <c r="Q101" s="84" t="e">
        <f t="shared" si="41"/>
        <v>#VALUE!</v>
      </c>
      <c r="R101" s="234" t="str">
        <f>IF(H101="","",P101/'2. Baseline'!$F$67)</f>
        <v/>
      </c>
      <c r="S101" s="234" t="str">
        <f>IF(H101="","",P101/J101/'2. Baseline'!$F$67)</f>
        <v/>
      </c>
      <c r="T101" s="101"/>
      <c r="U101" s="102"/>
      <c r="V101" s="101"/>
      <c r="W101" s="101"/>
      <c r="X101" s="90" t="str">
        <f>IFERROR(P101/W101, "")</f>
        <v/>
      </c>
      <c r="Y101" s="456"/>
      <c r="Z101" s="450"/>
      <c r="AA101" s="453"/>
      <c r="AB101" s="480"/>
      <c r="AC101" s="501"/>
      <c r="AD101" s="504"/>
      <c r="AE101" s="498"/>
      <c r="AF101" s="498"/>
      <c r="AG101" s="498"/>
      <c r="AH101" s="498"/>
      <c r="AI101" s="498"/>
      <c r="AJ101" s="498"/>
      <c r="AK101" s="498"/>
      <c r="AL101" s="498"/>
      <c r="AM101" s="498"/>
      <c r="AN101" s="498"/>
      <c r="AO101" s="498"/>
      <c r="AP101" s="498"/>
      <c r="AQ101" s="498"/>
      <c r="AR101" s="42"/>
    </row>
    <row r="102" spans="2:44" ht="14.45" customHeight="1" x14ac:dyDescent="0.25">
      <c r="B102" s="475"/>
      <c r="C102" s="477"/>
      <c r="D102" s="477"/>
      <c r="E102" s="40"/>
      <c r="F102" s="490"/>
      <c r="G102" s="491"/>
      <c r="H102" s="49"/>
      <c r="I102" s="201" t="str">
        <f>IF(H102=0,"",H102/'2. Baseline'!$F$15)</f>
        <v/>
      </c>
      <c r="J102" s="87" t="str">
        <f>IF(I102="","",(I102/'2. Baseline'!$F$71/'2. Baseline'!$F$67))</f>
        <v/>
      </c>
      <c r="K102" s="73" t="str">
        <f t="shared" si="38"/>
        <v/>
      </c>
      <c r="L102" s="73" t="str">
        <f t="shared" si="42"/>
        <v/>
      </c>
      <c r="M102" s="81">
        <f t="shared" si="39"/>
        <v>285.71428571428572</v>
      </c>
      <c r="N102" s="81" t="e">
        <f t="shared" si="40"/>
        <v>#VALUE!</v>
      </c>
      <c r="O102" s="82" t="str">
        <f>IFERROR(ROUND(IF(H102/'2. Baseline'!F$13=0,"",H102/'2. Baseline'!F$13),0),"")</f>
        <v/>
      </c>
      <c r="P102" s="83" t="str">
        <f>IFERROR(O102/'2. Baseline'!F$14,"")</f>
        <v/>
      </c>
      <c r="Q102" s="84" t="e">
        <f t="shared" si="41"/>
        <v>#VALUE!</v>
      </c>
      <c r="R102" s="234" t="str">
        <f>IF(H102="","",P102/'2. Baseline'!$F$67)</f>
        <v/>
      </c>
      <c r="S102" s="234" t="str">
        <f>IF(H102="","",P102/J102/'2. Baseline'!$F$67)</f>
        <v/>
      </c>
      <c r="T102" s="101"/>
      <c r="U102" s="102"/>
      <c r="V102" s="101"/>
      <c r="W102" s="101"/>
      <c r="X102" s="90" t="str">
        <f>IFERROR(P102/W102, "")</f>
        <v/>
      </c>
      <c r="Y102" s="456"/>
      <c r="Z102" s="450"/>
      <c r="AA102" s="453"/>
      <c r="AB102" s="480"/>
      <c r="AC102" s="501"/>
      <c r="AD102" s="504"/>
      <c r="AE102" s="498"/>
      <c r="AF102" s="498"/>
      <c r="AG102" s="498"/>
      <c r="AH102" s="498"/>
      <c r="AI102" s="498"/>
      <c r="AJ102" s="498"/>
      <c r="AK102" s="498"/>
      <c r="AL102" s="498"/>
      <c r="AM102" s="498"/>
      <c r="AN102" s="498"/>
      <c r="AO102" s="498"/>
      <c r="AP102" s="498"/>
      <c r="AQ102" s="498"/>
      <c r="AR102" s="42"/>
    </row>
    <row r="103" spans="2:44" ht="14.45" customHeight="1" x14ac:dyDescent="0.25">
      <c r="B103" s="475"/>
      <c r="C103" s="477"/>
      <c r="D103" s="477"/>
      <c r="E103" s="40"/>
      <c r="F103" s="490"/>
      <c r="G103" s="491"/>
      <c r="H103" s="49"/>
      <c r="I103" s="201" t="str">
        <f>IF(H103=0,"",H103/'2. Baseline'!$F$15)</f>
        <v/>
      </c>
      <c r="J103" s="87" t="str">
        <f>IF(I103="","",(I103/'2. Baseline'!$F$71/'2. Baseline'!$F$67))</f>
        <v/>
      </c>
      <c r="K103" s="73" t="str">
        <f t="shared" si="38"/>
        <v/>
      </c>
      <c r="L103" s="73" t="str">
        <f t="shared" si="42"/>
        <v/>
      </c>
      <c r="M103" s="81">
        <f t="shared" si="39"/>
        <v>285.71428571428572</v>
      </c>
      <c r="N103" s="81" t="e">
        <f t="shared" si="40"/>
        <v>#VALUE!</v>
      </c>
      <c r="O103" s="82" t="str">
        <f>IFERROR(ROUND(IF(H103/'2. Baseline'!F$13=0,"",H103/'2. Baseline'!F$13),0),"")</f>
        <v/>
      </c>
      <c r="P103" s="83" t="str">
        <f>IFERROR(O103/'2. Baseline'!F$14,"")</f>
        <v/>
      </c>
      <c r="Q103" s="84" t="e">
        <f t="shared" si="41"/>
        <v>#VALUE!</v>
      </c>
      <c r="R103" s="234" t="str">
        <f>IF(H103="","",P103/'2. Baseline'!$F$67)</f>
        <v/>
      </c>
      <c r="S103" s="234" t="str">
        <f>IF(H103="","",P103/J103/'2. Baseline'!$F$67)</f>
        <v/>
      </c>
      <c r="T103" s="101"/>
      <c r="U103" s="102"/>
      <c r="V103" s="101"/>
      <c r="W103" s="101"/>
      <c r="X103" s="90" t="str">
        <f>IFERROR(P103/W103, "")</f>
        <v/>
      </c>
      <c r="Y103" s="456"/>
      <c r="Z103" s="450"/>
      <c r="AA103" s="453"/>
      <c r="AB103" s="480"/>
      <c r="AC103" s="501"/>
      <c r="AD103" s="504"/>
      <c r="AE103" s="498"/>
      <c r="AF103" s="498"/>
      <c r="AG103" s="498"/>
      <c r="AH103" s="498"/>
      <c r="AI103" s="498"/>
      <c r="AJ103" s="498"/>
      <c r="AK103" s="498"/>
      <c r="AL103" s="498"/>
      <c r="AM103" s="498"/>
      <c r="AN103" s="498"/>
      <c r="AO103" s="498"/>
      <c r="AP103" s="498"/>
      <c r="AQ103" s="498"/>
      <c r="AR103" s="42"/>
    </row>
    <row r="104" spans="2:44" ht="14.45" customHeight="1" x14ac:dyDescent="0.25">
      <c r="B104" s="475"/>
      <c r="C104" s="477"/>
      <c r="D104" s="477"/>
      <c r="E104" s="40"/>
      <c r="F104" s="490"/>
      <c r="G104" s="491"/>
      <c r="H104" s="49"/>
      <c r="I104" s="201" t="str">
        <f>IF(H104=0,"",H104/'2. Baseline'!$F$15)</f>
        <v/>
      </c>
      <c r="J104" s="87" t="str">
        <f>IF(I104="","",(I104/'2. Baseline'!$F$71/'2. Baseline'!$F$67))</f>
        <v/>
      </c>
      <c r="K104" s="73" t="str">
        <f t="shared" si="38"/>
        <v/>
      </c>
      <c r="L104" s="73" t="str">
        <f t="shared" si="42"/>
        <v/>
      </c>
      <c r="M104" s="81">
        <f t="shared" si="39"/>
        <v>285.71428571428572</v>
      </c>
      <c r="N104" s="81" t="e">
        <f t="shared" si="40"/>
        <v>#VALUE!</v>
      </c>
      <c r="O104" s="82" t="str">
        <f>IFERROR(ROUND(IF(H104/'2. Baseline'!F$13=0,"",H104/'2. Baseline'!F$13),0),"")</f>
        <v/>
      </c>
      <c r="P104" s="83" t="str">
        <f>IFERROR(O104/'2. Baseline'!F$14,"")</f>
        <v/>
      </c>
      <c r="Q104" s="84" t="e">
        <f t="shared" si="41"/>
        <v>#VALUE!</v>
      </c>
      <c r="R104" s="234" t="str">
        <f>IF(H104="","",P104/'2. Baseline'!$F$67)</f>
        <v/>
      </c>
      <c r="S104" s="234" t="str">
        <f>IF(H104="","",P104/J104/'2. Baseline'!$F$67)</f>
        <v/>
      </c>
      <c r="T104" s="101"/>
      <c r="U104" s="102"/>
      <c r="V104" s="101"/>
      <c r="W104" s="101"/>
      <c r="X104" s="90" t="str">
        <f>IFERROR(P104/W104, "")</f>
        <v/>
      </c>
      <c r="Y104" s="456"/>
      <c r="Z104" s="450"/>
      <c r="AA104" s="453"/>
      <c r="AB104" s="480"/>
      <c r="AC104" s="501"/>
      <c r="AD104" s="504"/>
      <c r="AE104" s="498"/>
      <c r="AF104" s="498"/>
      <c r="AG104" s="498"/>
      <c r="AH104" s="498"/>
      <c r="AI104" s="498"/>
      <c r="AJ104" s="498"/>
      <c r="AK104" s="498"/>
      <c r="AL104" s="498"/>
      <c r="AM104" s="498"/>
      <c r="AN104" s="498"/>
      <c r="AO104" s="498"/>
      <c r="AP104" s="498"/>
      <c r="AQ104" s="498"/>
      <c r="AR104" s="42"/>
    </row>
    <row r="105" spans="2:44" ht="14.45" customHeight="1" x14ac:dyDescent="0.25">
      <c r="B105" s="476"/>
      <c r="C105" s="478"/>
      <c r="D105" s="478"/>
      <c r="E105" s="40"/>
      <c r="F105" s="490"/>
      <c r="G105" s="491"/>
      <c r="H105" s="49"/>
      <c r="I105" s="201" t="str">
        <f>IF(H105=0,"",H105/'2. Baseline'!$F$15)</f>
        <v/>
      </c>
      <c r="J105" s="87" t="str">
        <f>IF(I105="","",(I105/'2. Baseline'!$F$71/'2. Baseline'!$F$67))</f>
        <v/>
      </c>
      <c r="K105" s="73" t="str">
        <f t="shared" si="38"/>
        <v/>
      </c>
      <c r="L105" s="73" t="str">
        <f t="shared" si="42"/>
        <v/>
      </c>
      <c r="M105" s="81">
        <f t="shared" si="39"/>
        <v>285.71428571428572</v>
      </c>
      <c r="N105" s="81" t="e">
        <f>IF(M105="","",I105/M105)</f>
        <v>#VALUE!</v>
      </c>
      <c r="O105" s="82" t="str">
        <f>IFERROR(ROUND(IF(H105/'2. Baseline'!F$13=0,"",H105/'2. Baseline'!F$13),0),"")</f>
        <v/>
      </c>
      <c r="P105" s="83" t="str">
        <f>IFERROR(O105/'2. Baseline'!F$14,"")</f>
        <v/>
      </c>
      <c r="Q105" s="85"/>
      <c r="R105" s="82" t="str">
        <f>IF(H105="","",P105/'2. Baseline'!$F$67)</f>
        <v/>
      </c>
      <c r="S105" s="82" t="str">
        <f>IF(H105="","",P105/J105/'2. Baseline'!$F$67)</f>
        <v/>
      </c>
      <c r="T105" s="101"/>
      <c r="U105" s="102"/>
      <c r="V105" s="101"/>
      <c r="W105" s="101"/>
      <c r="X105" s="90" t="str">
        <f>IFERROR(P105/W105, "")</f>
        <v/>
      </c>
      <c r="Y105" s="457"/>
      <c r="Z105" s="451"/>
      <c r="AA105" s="454"/>
      <c r="AB105" s="481"/>
      <c r="AC105" s="502"/>
      <c r="AD105" s="505"/>
      <c r="AE105" s="499"/>
      <c r="AF105" s="499"/>
      <c r="AG105" s="499"/>
      <c r="AH105" s="499"/>
      <c r="AI105" s="499"/>
      <c r="AJ105" s="499"/>
      <c r="AK105" s="499"/>
      <c r="AL105" s="499"/>
      <c r="AM105" s="499"/>
      <c r="AN105" s="499"/>
      <c r="AO105" s="499"/>
      <c r="AP105" s="499"/>
      <c r="AQ105" s="499"/>
      <c r="AR105" s="42"/>
    </row>
    <row r="106" spans="2:44" ht="15.75" x14ac:dyDescent="0.25">
      <c r="B106" s="210"/>
      <c r="C106" s="25" t="s">
        <v>35</v>
      </c>
      <c r="D106" s="25"/>
      <c r="E106" s="98">
        <f>COUNTA(E96:E105)</f>
        <v>0</v>
      </c>
      <c r="F106" s="458"/>
      <c r="G106" s="459"/>
      <c r="H106" s="22">
        <f>SUM(H96:H105)</f>
        <v>0</v>
      </c>
      <c r="I106" s="96">
        <f>SUM(I96:I105)</f>
        <v>0</v>
      </c>
      <c r="J106" s="96">
        <f>SUM(J96:J105)</f>
        <v>0</v>
      </c>
      <c r="K106" s="96">
        <f>SUM(K96:K105)</f>
        <v>0</v>
      </c>
      <c r="L106" s="96">
        <f>SUM(L96:L105)</f>
        <v>0</v>
      </c>
      <c r="M106" s="97"/>
      <c r="N106" s="97" t="e">
        <f>SUM(N96:N105)</f>
        <v>#VALUE!</v>
      </c>
      <c r="O106" s="23">
        <f>SUM(O96:O105)</f>
        <v>0</v>
      </c>
      <c r="P106" s="53">
        <f>IFERROR(O106/'2. Baseline'!F$14,"")</f>
        <v>0</v>
      </c>
      <c r="Q106" s="52" t="e">
        <f>SUM(Q96:Q104)*7</f>
        <v>#VALUE!</v>
      </c>
      <c r="R106" s="96">
        <f>SUM(R96:R105)</f>
        <v>0</v>
      </c>
      <c r="S106" s="97" t="e">
        <f>IF(H106="","",P106/J106/'2. Baseline'!$F$67)</f>
        <v>#DIV/0!</v>
      </c>
      <c r="T106" s="103"/>
      <c r="U106" s="103"/>
      <c r="V106" s="104"/>
      <c r="W106" s="104"/>
      <c r="X106" s="74"/>
      <c r="Y106" s="107"/>
      <c r="Z106" s="104"/>
      <c r="AA106" s="108"/>
      <c r="AB106" s="53"/>
      <c r="AC106" s="375">
        <f t="shared" ref="AC106:AQ106" si="43">SUM(AC96:AC105)</f>
        <v>0</v>
      </c>
      <c r="AD106" s="375">
        <f t="shared" si="43"/>
        <v>0</v>
      </c>
      <c r="AE106" s="376">
        <f t="shared" si="43"/>
        <v>0</v>
      </c>
      <c r="AF106" s="376">
        <f t="shared" si="43"/>
        <v>0</v>
      </c>
      <c r="AG106" s="376">
        <f t="shared" si="43"/>
        <v>0</v>
      </c>
      <c r="AH106" s="376">
        <f t="shared" si="43"/>
        <v>0</v>
      </c>
      <c r="AI106" s="376">
        <f t="shared" si="43"/>
        <v>0</v>
      </c>
      <c r="AJ106" s="376">
        <f t="shared" si="43"/>
        <v>0</v>
      </c>
      <c r="AK106" s="376">
        <f t="shared" si="43"/>
        <v>0</v>
      </c>
      <c r="AL106" s="376">
        <f t="shared" si="43"/>
        <v>0</v>
      </c>
      <c r="AM106" s="376">
        <f t="shared" si="43"/>
        <v>0</v>
      </c>
      <c r="AN106" s="376">
        <f t="shared" si="43"/>
        <v>0</v>
      </c>
      <c r="AO106" s="376">
        <f t="shared" si="43"/>
        <v>0</v>
      </c>
      <c r="AP106" s="376">
        <f t="shared" si="43"/>
        <v>0</v>
      </c>
      <c r="AQ106" s="376">
        <f t="shared" si="43"/>
        <v>0</v>
      </c>
      <c r="AR106" s="26"/>
    </row>
    <row r="107" spans="2:44" ht="15.75" thickBot="1" x14ac:dyDescent="0.3">
      <c r="B107" s="61"/>
      <c r="C107" s="62"/>
      <c r="D107" s="62"/>
      <c r="E107" s="63"/>
      <c r="F107" s="460"/>
      <c r="G107" s="461"/>
      <c r="H107" s="64"/>
      <c r="I107" s="65" t="str">
        <f>IFERROR(IF(H107/#REF!=0," ",H107/#REF!),"")</f>
        <v/>
      </c>
      <c r="J107" s="66"/>
      <c r="K107" s="66"/>
      <c r="L107" s="66"/>
      <c r="M107" s="66"/>
      <c r="N107" s="66"/>
      <c r="O107" s="24"/>
      <c r="P107" s="54"/>
      <c r="Q107" s="55"/>
      <c r="R107" s="56"/>
      <c r="S107" s="56"/>
      <c r="T107" s="105"/>
      <c r="U107" s="105"/>
      <c r="V107" s="106"/>
      <c r="W107" s="106"/>
      <c r="X107" s="75"/>
      <c r="Y107" s="109"/>
      <c r="Z107" s="106"/>
      <c r="AA107" s="110"/>
      <c r="AB107" s="54"/>
      <c r="AC107" s="377"/>
      <c r="AD107" s="378"/>
      <c r="AE107" s="378"/>
      <c r="AF107" s="378"/>
      <c r="AG107" s="378"/>
      <c r="AH107" s="378"/>
      <c r="AI107" s="378"/>
      <c r="AJ107" s="378"/>
      <c r="AK107" s="378"/>
      <c r="AL107" s="378"/>
      <c r="AM107" s="378"/>
      <c r="AN107" s="378"/>
      <c r="AO107" s="378"/>
      <c r="AP107" s="378"/>
      <c r="AQ107" s="379"/>
      <c r="AR107" s="60"/>
    </row>
    <row r="108" spans="2:44" ht="14.45" customHeight="1" x14ac:dyDescent="0.25">
      <c r="B108" s="475" t="str">
        <f>IF(C108&lt;&gt;"",B96+1,"")</f>
        <v/>
      </c>
      <c r="C108" s="477"/>
      <c r="D108" s="477"/>
      <c r="E108" s="40"/>
      <c r="F108" s="492"/>
      <c r="G108" s="492"/>
      <c r="H108" s="49"/>
      <c r="I108" s="201" t="str">
        <f>IF(H108=0,"",H108/'2. Baseline'!$F$15)</f>
        <v/>
      </c>
      <c r="J108" s="86" t="str">
        <f>IF(I108="","",(I108/'2. Baseline'!$F$71/'2. Baseline'!$F$67))</f>
        <v/>
      </c>
      <c r="K108" s="72" t="str">
        <f t="shared" ref="K108:K117" si="44">IF(J108="","",ROUNDUP(J108,0))</f>
        <v/>
      </c>
      <c r="L108" s="295" t="str">
        <f>J108</f>
        <v/>
      </c>
      <c r="M108" s="77">
        <f t="shared" ref="M108:M117" si="45">IF(I108=0,"",$M$23*10)</f>
        <v>285.71428571428572</v>
      </c>
      <c r="N108" s="77" t="e">
        <f t="shared" ref="N108:N116" si="46">I108/M108</f>
        <v>#VALUE!</v>
      </c>
      <c r="O108" s="78" t="str">
        <f>IFERROR(ROUND(IF(H108/'2. Baseline'!F$13=0,"",H108/'2. Baseline'!F$13),0),"")</f>
        <v/>
      </c>
      <c r="P108" s="79" t="str">
        <f>IFERROR(O108/'2. Baseline'!F$14,"")</f>
        <v/>
      </c>
      <c r="Q108" s="80" t="e">
        <f t="shared" ref="Q108:Q116" si="47">O108/(J108/2)/7</f>
        <v>#VALUE!</v>
      </c>
      <c r="R108" s="233" t="str">
        <f>IF(H108="","",P108/'2. Baseline'!$F$67)</f>
        <v/>
      </c>
      <c r="S108" s="233" t="str">
        <f>IF(H108="","",P108/J108/'2. Baseline'!$F$67)</f>
        <v/>
      </c>
      <c r="T108" s="99"/>
      <c r="U108" s="100"/>
      <c r="V108" s="101"/>
      <c r="W108" s="101"/>
      <c r="X108" s="89" t="str">
        <f>IFERROR(S108/W108, "n/a")</f>
        <v>n/a</v>
      </c>
      <c r="Y108" s="455"/>
      <c r="Z108" s="449"/>
      <c r="AA108" s="452"/>
      <c r="AB108" s="479" t="e">
        <f>P118/AA108</f>
        <v>#DIV/0!</v>
      </c>
      <c r="AC108" s="500">
        <f>L118</f>
        <v>0</v>
      </c>
      <c r="AD108" s="503">
        <f>K118</f>
        <v>0</v>
      </c>
      <c r="AE108" s="497">
        <f>ROUNDUP(AD118/'2. Baseline'!$F$73,0)</f>
        <v>0</v>
      </c>
      <c r="AF108" s="497">
        <f>L118*'2. Baseline'!$F$58</f>
        <v>0</v>
      </c>
      <c r="AG108" s="497">
        <f>K118*'2. Baseline'!$F$61</f>
        <v>0</v>
      </c>
      <c r="AH108" s="497">
        <f>AE118*'2. Baseline'!F$59*('2. Baseline'!F$50+'2. Baseline'!F$51)</f>
        <v>0</v>
      </c>
      <c r="AI108" s="497">
        <f>IF(B108&lt;&gt;"",'2. Baseline'!$F$60+1,0)</f>
        <v>0</v>
      </c>
      <c r="AJ108" s="497">
        <f>2*(AC118*('2. Baseline'!$F$67+'2. Baseline'!$F$68))</f>
        <v>0</v>
      </c>
      <c r="AK108" s="497">
        <f>2*L118</f>
        <v>0</v>
      </c>
      <c r="AL108" s="497">
        <f>2*(K118*2)</f>
        <v>0</v>
      </c>
      <c r="AM108" s="497">
        <f>K118*('2. Baseline'!F$67+'2. Baseline'!F$68)</f>
        <v>0</v>
      </c>
      <c r="AN108" s="497">
        <f>K118*'2. Baseline'!$F$80</f>
        <v>0</v>
      </c>
      <c r="AO108" s="497">
        <f>2*K118</f>
        <v>0</v>
      </c>
      <c r="AP108" s="497">
        <f>AE118*'2. Baseline'!F$78*('2. Baseline'!F$67+'2. Baseline'!F$68)</f>
        <v>0</v>
      </c>
      <c r="AQ108" s="497">
        <f>IF(B108&lt;&gt;"",'2. Baseline'!$F$60+1,0)</f>
        <v>0</v>
      </c>
      <c r="AR108" s="41"/>
    </row>
    <row r="109" spans="2:44" ht="14.45" customHeight="1" x14ac:dyDescent="0.25">
      <c r="B109" s="475"/>
      <c r="C109" s="477"/>
      <c r="D109" s="477"/>
      <c r="E109" s="40"/>
      <c r="F109" s="489"/>
      <c r="G109" s="489"/>
      <c r="H109" s="49"/>
      <c r="I109" s="201" t="str">
        <f>IF(H109=0,"",H109/'2. Baseline'!$F$15)</f>
        <v/>
      </c>
      <c r="J109" s="87" t="str">
        <f>IF(I109="","",(I109/'2. Baseline'!$F$71/'2. Baseline'!$F$67))</f>
        <v/>
      </c>
      <c r="K109" s="73" t="str">
        <f t="shared" si="44"/>
        <v/>
      </c>
      <c r="L109" s="73" t="str">
        <f t="shared" ref="L109:L117" si="48">J109</f>
        <v/>
      </c>
      <c r="M109" s="81">
        <f t="shared" si="45"/>
        <v>285.71428571428572</v>
      </c>
      <c r="N109" s="81" t="e">
        <f t="shared" si="46"/>
        <v>#VALUE!</v>
      </c>
      <c r="O109" s="82" t="str">
        <f>IFERROR(ROUND(IF(H109/'2. Baseline'!F$13=0,"",H109/'2. Baseline'!F$13),0),"")</f>
        <v/>
      </c>
      <c r="P109" s="83" t="str">
        <f>IFERROR(O109/'2. Baseline'!F$14,"")</f>
        <v/>
      </c>
      <c r="Q109" s="84" t="e">
        <f t="shared" si="47"/>
        <v>#VALUE!</v>
      </c>
      <c r="R109" s="234" t="str">
        <f>IF(H109="","",P109/'2. Baseline'!$F$67)</f>
        <v/>
      </c>
      <c r="S109" s="234" t="str">
        <f>IF(H109="","",P109/J109/'2. Baseline'!$F$67)</f>
        <v/>
      </c>
      <c r="T109" s="101"/>
      <c r="U109" s="102"/>
      <c r="V109" s="101"/>
      <c r="W109" s="101"/>
      <c r="X109" s="90" t="str">
        <f>IFERROR(S109/W109, "")</f>
        <v/>
      </c>
      <c r="Y109" s="456"/>
      <c r="Z109" s="450"/>
      <c r="AA109" s="453"/>
      <c r="AB109" s="480"/>
      <c r="AC109" s="501"/>
      <c r="AD109" s="504"/>
      <c r="AE109" s="498"/>
      <c r="AF109" s="498"/>
      <c r="AG109" s="498"/>
      <c r="AH109" s="498"/>
      <c r="AI109" s="498"/>
      <c r="AJ109" s="498"/>
      <c r="AK109" s="498"/>
      <c r="AL109" s="498"/>
      <c r="AM109" s="498"/>
      <c r="AN109" s="498"/>
      <c r="AO109" s="498"/>
      <c r="AP109" s="498"/>
      <c r="AQ109" s="498"/>
      <c r="AR109" s="42"/>
    </row>
    <row r="110" spans="2:44" ht="14.45" customHeight="1" x14ac:dyDescent="0.25">
      <c r="B110" s="475"/>
      <c r="C110" s="477"/>
      <c r="D110" s="477"/>
      <c r="E110" s="40"/>
      <c r="F110" s="489"/>
      <c r="G110" s="489"/>
      <c r="H110" s="49"/>
      <c r="I110" s="201" t="str">
        <f>IF(H110=0,"",H110/'2. Baseline'!$F$15)</f>
        <v/>
      </c>
      <c r="J110" s="88" t="str">
        <f>IF(I110="","",(I110/'2. Baseline'!$F$71/'2. Baseline'!$F$67))</f>
        <v/>
      </c>
      <c r="K110" s="91" t="str">
        <f t="shared" si="44"/>
        <v/>
      </c>
      <c r="L110" s="91" t="str">
        <f t="shared" si="48"/>
        <v/>
      </c>
      <c r="M110" s="92">
        <f t="shared" si="45"/>
        <v>285.71428571428572</v>
      </c>
      <c r="N110" s="92" t="e">
        <f t="shared" si="46"/>
        <v>#VALUE!</v>
      </c>
      <c r="O110" s="82" t="str">
        <f>IFERROR(ROUND(IF(H110/'2. Baseline'!F$13=0,"",H110/'2. Baseline'!F$13),0),"")</f>
        <v/>
      </c>
      <c r="P110" s="83" t="str">
        <f>IFERROR(O110/'2. Baseline'!F$14,"")</f>
        <v/>
      </c>
      <c r="Q110" s="84" t="e">
        <f t="shared" si="47"/>
        <v>#VALUE!</v>
      </c>
      <c r="R110" s="234" t="str">
        <f>IF(H110="","",P110/'2. Baseline'!$F$67)</f>
        <v/>
      </c>
      <c r="S110" s="234" t="str">
        <f>IF(H110="","",P110/J110/'2. Baseline'!$F$67)</f>
        <v/>
      </c>
      <c r="T110" s="101"/>
      <c r="U110" s="102"/>
      <c r="V110" s="101"/>
      <c r="W110" s="101"/>
      <c r="X110" s="90" t="str">
        <f>IFERROR(S110/W110, "")</f>
        <v/>
      </c>
      <c r="Y110" s="456"/>
      <c r="Z110" s="450"/>
      <c r="AA110" s="453"/>
      <c r="AB110" s="480"/>
      <c r="AC110" s="501"/>
      <c r="AD110" s="504"/>
      <c r="AE110" s="498"/>
      <c r="AF110" s="498"/>
      <c r="AG110" s="498"/>
      <c r="AH110" s="498"/>
      <c r="AI110" s="498"/>
      <c r="AJ110" s="498"/>
      <c r="AK110" s="498"/>
      <c r="AL110" s="498"/>
      <c r="AM110" s="498"/>
      <c r="AN110" s="498"/>
      <c r="AO110" s="498"/>
      <c r="AP110" s="498"/>
      <c r="AQ110" s="498"/>
      <c r="AR110" s="42"/>
    </row>
    <row r="111" spans="2:44" ht="14.45" customHeight="1" x14ac:dyDescent="0.25">
      <c r="B111" s="475"/>
      <c r="C111" s="477"/>
      <c r="D111" s="477"/>
      <c r="E111" s="40"/>
      <c r="F111" s="489"/>
      <c r="G111" s="489"/>
      <c r="H111" s="49"/>
      <c r="I111" s="201" t="str">
        <f>IF(H111=0,"",H111/'2. Baseline'!$F$15)</f>
        <v/>
      </c>
      <c r="J111" s="87" t="str">
        <f>IF(I111="","",(I111/'2. Baseline'!$F$71/'2. Baseline'!$F$67))</f>
        <v/>
      </c>
      <c r="K111" s="73" t="str">
        <f t="shared" si="44"/>
        <v/>
      </c>
      <c r="L111" s="73" t="str">
        <f t="shared" si="48"/>
        <v/>
      </c>
      <c r="M111" s="81">
        <f t="shared" si="45"/>
        <v>285.71428571428572</v>
      </c>
      <c r="N111" s="81" t="e">
        <f t="shared" si="46"/>
        <v>#VALUE!</v>
      </c>
      <c r="O111" s="82" t="str">
        <f>IFERROR(ROUND(IF(H111/'2. Baseline'!F$13=0,"",H111/'2. Baseline'!F$13),0),"")</f>
        <v/>
      </c>
      <c r="P111" s="83" t="str">
        <f>IFERROR(O111/'2. Baseline'!F$14,"")</f>
        <v/>
      </c>
      <c r="Q111" s="84" t="e">
        <f t="shared" si="47"/>
        <v>#VALUE!</v>
      </c>
      <c r="R111" s="234" t="str">
        <f>IF(H111="","",P111/'2. Baseline'!$F$67)</f>
        <v/>
      </c>
      <c r="S111" s="234" t="str">
        <f>IF(H111="","",P111/J111/'2. Baseline'!$F$67)</f>
        <v/>
      </c>
      <c r="T111" s="101"/>
      <c r="U111" s="102"/>
      <c r="V111" s="101"/>
      <c r="W111" s="101"/>
      <c r="X111" s="90" t="str">
        <f>IFERROR(S111/W111, "")</f>
        <v/>
      </c>
      <c r="Y111" s="456"/>
      <c r="Z111" s="450"/>
      <c r="AA111" s="453"/>
      <c r="AB111" s="480"/>
      <c r="AC111" s="501"/>
      <c r="AD111" s="504"/>
      <c r="AE111" s="498"/>
      <c r="AF111" s="498"/>
      <c r="AG111" s="498"/>
      <c r="AH111" s="498"/>
      <c r="AI111" s="498"/>
      <c r="AJ111" s="498"/>
      <c r="AK111" s="498"/>
      <c r="AL111" s="498"/>
      <c r="AM111" s="498"/>
      <c r="AN111" s="498"/>
      <c r="AO111" s="498"/>
      <c r="AP111" s="498"/>
      <c r="AQ111" s="498"/>
      <c r="AR111" s="42"/>
    </row>
    <row r="112" spans="2:44" ht="14.45" customHeight="1" x14ac:dyDescent="0.25">
      <c r="B112" s="475"/>
      <c r="C112" s="477"/>
      <c r="D112" s="477"/>
      <c r="E112" s="40"/>
      <c r="F112" s="489"/>
      <c r="G112" s="489"/>
      <c r="H112" s="50"/>
      <c r="I112" s="201" t="str">
        <f>IF(H112=0,"",H112/'2. Baseline'!$F$15)</f>
        <v/>
      </c>
      <c r="J112" s="87" t="str">
        <f>IF(I112="","",(I112/'2. Baseline'!$F$71/'2. Baseline'!$F$67))</f>
        <v/>
      </c>
      <c r="K112" s="73" t="str">
        <f t="shared" si="44"/>
        <v/>
      </c>
      <c r="L112" s="73" t="str">
        <f t="shared" si="48"/>
        <v/>
      </c>
      <c r="M112" s="81">
        <f t="shared" si="45"/>
        <v>285.71428571428572</v>
      </c>
      <c r="N112" s="81" t="e">
        <f t="shared" si="46"/>
        <v>#VALUE!</v>
      </c>
      <c r="O112" s="82" t="str">
        <f>IFERROR(ROUND(IF(H112/'2. Baseline'!F$13=0,"",H112/'2. Baseline'!F$13),0),"")</f>
        <v/>
      </c>
      <c r="P112" s="83" t="str">
        <f>IFERROR(O112/'2. Baseline'!F$14,"")</f>
        <v/>
      </c>
      <c r="Q112" s="84" t="e">
        <f t="shared" si="47"/>
        <v>#VALUE!</v>
      </c>
      <c r="R112" s="234" t="str">
        <f>IF(H112="","",P112/'2. Baseline'!$F$67)</f>
        <v/>
      </c>
      <c r="S112" s="234" t="str">
        <f>IF(H112="","",P112/J112/'2. Baseline'!$F$67)</f>
        <v/>
      </c>
      <c r="T112" s="101"/>
      <c r="U112" s="102"/>
      <c r="V112" s="101"/>
      <c r="W112" s="101"/>
      <c r="X112" s="90" t="str">
        <f>IFERROR(S112/W112, "")</f>
        <v/>
      </c>
      <c r="Y112" s="456"/>
      <c r="Z112" s="450"/>
      <c r="AA112" s="453"/>
      <c r="AB112" s="480"/>
      <c r="AC112" s="501"/>
      <c r="AD112" s="504"/>
      <c r="AE112" s="498"/>
      <c r="AF112" s="498"/>
      <c r="AG112" s="498"/>
      <c r="AH112" s="498"/>
      <c r="AI112" s="498"/>
      <c r="AJ112" s="498"/>
      <c r="AK112" s="498"/>
      <c r="AL112" s="498"/>
      <c r="AM112" s="498"/>
      <c r="AN112" s="498"/>
      <c r="AO112" s="498"/>
      <c r="AP112" s="498"/>
      <c r="AQ112" s="498"/>
      <c r="AR112" s="42"/>
    </row>
    <row r="113" spans="2:44" ht="14.45" customHeight="1" x14ac:dyDescent="0.25">
      <c r="B113" s="475"/>
      <c r="C113" s="477"/>
      <c r="D113" s="477"/>
      <c r="E113" s="40"/>
      <c r="F113" s="489"/>
      <c r="G113" s="489"/>
      <c r="H113" s="50"/>
      <c r="I113" s="201" t="str">
        <f>IF(H113=0,"",H113/'2. Baseline'!$F$15)</f>
        <v/>
      </c>
      <c r="J113" s="87" t="str">
        <f>IF(I113="","",(I113/'2. Baseline'!$F$71/'2. Baseline'!$F$67))</f>
        <v/>
      </c>
      <c r="K113" s="73" t="str">
        <f t="shared" si="44"/>
        <v/>
      </c>
      <c r="L113" s="73" t="str">
        <f t="shared" si="48"/>
        <v/>
      </c>
      <c r="M113" s="81">
        <f t="shared" si="45"/>
        <v>285.71428571428572</v>
      </c>
      <c r="N113" s="81" t="e">
        <f t="shared" si="46"/>
        <v>#VALUE!</v>
      </c>
      <c r="O113" s="82" t="str">
        <f>IFERROR(ROUND(IF(H113/'2. Baseline'!F$13=0,"",H113/'2. Baseline'!F$13),0),"")</f>
        <v/>
      </c>
      <c r="P113" s="83" t="str">
        <f>IFERROR(O113/'2. Baseline'!F$14,"")</f>
        <v/>
      </c>
      <c r="Q113" s="84" t="e">
        <f t="shared" si="47"/>
        <v>#VALUE!</v>
      </c>
      <c r="R113" s="234" t="str">
        <f>IF(H113="","",P113/'2. Baseline'!$F$67)</f>
        <v/>
      </c>
      <c r="S113" s="234" t="str">
        <f>IF(H113="","",P113/J113/'2. Baseline'!$F$67)</f>
        <v/>
      </c>
      <c r="T113" s="101"/>
      <c r="U113" s="102"/>
      <c r="V113" s="101"/>
      <c r="W113" s="101"/>
      <c r="X113" s="90" t="str">
        <f>IFERROR(P113/W113, "")</f>
        <v/>
      </c>
      <c r="Y113" s="456"/>
      <c r="Z113" s="450"/>
      <c r="AA113" s="453"/>
      <c r="AB113" s="480"/>
      <c r="AC113" s="501"/>
      <c r="AD113" s="504"/>
      <c r="AE113" s="498"/>
      <c r="AF113" s="498"/>
      <c r="AG113" s="498"/>
      <c r="AH113" s="498"/>
      <c r="AI113" s="498"/>
      <c r="AJ113" s="498"/>
      <c r="AK113" s="498"/>
      <c r="AL113" s="498"/>
      <c r="AM113" s="498"/>
      <c r="AN113" s="498"/>
      <c r="AO113" s="498"/>
      <c r="AP113" s="498"/>
      <c r="AQ113" s="498"/>
      <c r="AR113" s="42"/>
    </row>
    <row r="114" spans="2:44" ht="14.45" customHeight="1" x14ac:dyDescent="0.25">
      <c r="B114" s="475"/>
      <c r="C114" s="477"/>
      <c r="D114" s="477"/>
      <c r="E114" s="40"/>
      <c r="F114" s="489"/>
      <c r="G114" s="489"/>
      <c r="H114" s="50"/>
      <c r="I114" s="201" t="str">
        <f>IF(H114=0,"",H114/'2. Baseline'!$F$15)</f>
        <v/>
      </c>
      <c r="J114" s="87" t="str">
        <f>IF(I114="","",(I114/'2. Baseline'!$F$71/'2. Baseline'!$F$67))</f>
        <v/>
      </c>
      <c r="K114" s="73" t="str">
        <f t="shared" si="44"/>
        <v/>
      </c>
      <c r="L114" s="73" t="str">
        <f t="shared" si="48"/>
        <v/>
      </c>
      <c r="M114" s="81">
        <f t="shared" si="45"/>
        <v>285.71428571428572</v>
      </c>
      <c r="N114" s="81" t="e">
        <f t="shared" si="46"/>
        <v>#VALUE!</v>
      </c>
      <c r="O114" s="82" t="str">
        <f>IFERROR(ROUND(IF(H114/'2. Baseline'!F$13=0,"",H114/'2. Baseline'!F$13),0),"")</f>
        <v/>
      </c>
      <c r="P114" s="83" t="str">
        <f>IFERROR(O114/'2. Baseline'!F$14,"")</f>
        <v/>
      </c>
      <c r="Q114" s="84" t="e">
        <f t="shared" si="47"/>
        <v>#VALUE!</v>
      </c>
      <c r="R114" s="234" t="str">
        <f>IF(H114="","",P114/'2. Baseline'!$F$67)</f>
        <v/>
      </c>
      <c r="S114" s="234" t="str">
        <f>IF(H114="","",P114/J114/'2. Baseline'!$F$67)</f>
        <v/>
      </c>
      <c r="T114" s="101"/>
      <c r="U114" s="102"/>
      <c r="V114" s="101"/>
      <c r="W114" s="101"/>
      <c r="X114" s="90" t="str">
        <f>IFERROR(P114/W114, "")</f>
        <v/>
      </c>
      <c r="Y114" s="456"/>
      <c r="Z114" s="450"/>
      <c r="AA114" s="453"/>
      <c r="AB114" s="480"/>
      <c r="AC114" s="501"/>
      <c r="AD114" s="504"/>
      <c r="AE114" s="498"/>
      <c r="AF114" s="498"/>
      <c r="AG114" s="498"/>
      <c r="AH114" s="498"/>
      <c r="AI114" s="498"/>
      <c r="AJ114" s="498"/>
      <c r="AK114" s="498"/>
      <c r="AL114" s="498"/>
      <c r="AM114" s="498"/>
      <c r="AN114" s="498"/>
      <c r="AO114" s="498"/>
      <c r="AP114" s="498"/>
      <c r="AQ114" s="498"/>
      <c r="AR114" s="42"/>
    </row>
    <row r="115" spans="2:44" ht="14.45" customHeight="1" x14ac:dyDescent="0.25">
      <c r="B115" s="475"/>
      <c r="C115" s="477"/>
      <c r="D115" s="477"/>
      <c r="E115" s="40"/>
      <c r="F115" s="489"/>
      <c r="G115" s="489"/>
      <c r="H115" s="50"/>
      <c r="I115" s="201" t="str">
        <f>IF(H115=0,"",H115/'2. Baseline'!$F$15)</f>
        <v/>
      </c>
      <c r="J115" s="87" t="str">
        <f>IF(I115="","",(I115/'2. Baseline'!$F$71/'2. Baseline'!$F$67))</f>
        <v/>
      </c>
      <c r="K115" s="73" t="str">
        <f t="shared" si="44"/>
        <v/>
      </c>
      <c r="L115" s="73" t="str">
        <f t="shared" si="48"/>
        <v/>
      </c>
      <c r="M115" s="81">
        <f t="shared" si="45"/>
        <v>285.71428571428572</v>
      </c>
      <c r="N115" s="81" t="e">
        <f t="shared" si="46"/>
        <v>#VALUE!</v>
      </c>
      <c r="O115" s="82" t="str">
        <f>IFERROR(ROUND(IF(H115/'2. Baseline'!F$13=0,"",H115/'2. Baseline'!F$13),0),"")</f>
        <v/>
      </c>
      <c r="P115" s="83" t="str">
        <f>IFERROR(O115/'2. Baseline'!F$14,"")</f>
        <v/>
      </c>
      <c r="Q115" s="84" t="e">
        <f t="shared" si="47"/>
        <v>#VALUE!</v>
      </c>
      <c r="R115" s="234" t="str">
        <f>IF(H115="","",P115/'2. Baseline'!$F$67)</f>
        <v/>
      </c>
      <c r="S115" s="234" t="str">
        <f>IF(H115="","",P115/J115/'2. Baseline'!$F$67)</f>
        <v/>
      </c>
      <c r="T115" s="101"/>
      <c r="U115" s="102"/>
      <c r="V115" s="101"/>
      <c r="W115" s="101"/>
      <c r="X115" s="90" t="str">
        <f>IFERROR(P115/W115, "")</f>
        <v/>
      </c>
      <c r="Y115" s="456"/>
      <c r="Z115" s="450"/>
      <c r="AA115" s="453"/>
      <c r="AB115" s="480"/>
      <c r="AC115" s="501"/>
      <c r="AD115" s="504"/>
      <c r="AE115" s="498"/>
      <c r="AF115" s="498"/>
      <c r="AG115" s="498"/>
      <c r="AH115" s="498"/>
      <c r="AI115" s="498"/>
      <c r="AJ115" s="498"/>
      <c r="AK115" s="498"/>
      <c r="AL115" s="498"/>
      <c r="AM115" s="498"/>
      <c r="AN115" s="498"/>
      <c r="AO115" s="498"/>
      <c r="AP115" s="498"/>
      <c r="AQ115" s="498"/>
      <c r="AR115" s="42"/>
    </row>
    <row r="116" spans="2:44" ht="14.45" customHeight="1" x14ac:dyDescent="0.25">
      <c r="B116" s="475"/>
      <c r="C116" s="477"/>
      <c r="D116" s="477"/>
      <c r="E116" s="40"/>
      <c r="F116" s="489"/>
      <c r="G116" s="489"/>
      <c r="H116" s="50"/>
      <c r="I116" s="201" t="str">
        <f>IF(H116=0,"",H116/'2. Baseline'!$F$15)</f>
        <v/>
      </c>
      <c r="J116" s="87" t="str">
        <f>IF(I116="","",(I116/'2. Baseline'!$F$71/'2. Baseline'!$F$67))</f>
        <v/>
      </c>
      <c r="K116" s="73" t="str">
        <f t="shared" si="44"/>
        <v/>
      </c>
      <c r="L116" s="73" t="str">
        <f t="shared" si="48"/>
        <v/>
      </c>
      <c r="M116" s="81">
        <f t="shared" si="45"/>
        <v>285.71428571428572</v>
      </c>
      <c r="N116" s="81" t="e">
        <f t="shared" si="46"/>
        <v>#VALUE!</v>
      </c>
      <c r="O116" s="82" t="str">
        <f>IFERROR(ROUND(IF(H116/'2. Baseline'!F$13=0,"",H116/'2. Baseline'!F$13),0),"")</f>
        <v/>
      </c>
      <c r="P116" s="83" t="str">
        <f>IFERROR(O116/'2. Baseline'!F$14,"")</f>
        <v/>
      </c>
      <c r="Q116" s="84" t="e">
        <f t="shared" si="47"/>
        <v>#VALUE!</v>
      </c>
      <c r="R116" s="234" t="str">
        <f>IF(H116="","",P116/'2. Baseline'!$F$67)</f>
        <v/>
      </c>
      <c r="S116" s="234" t="str">
        <f>IF(H116="","",P116/J116/'2. Baseline'!$F$67)</f>
        <v/>
      </c>
      <c r="T116" s="101"/>
      <c r="U116" s="102"/>
      <c r="V116" s="101"/>
      <c r="W116" s="101"/>
      <c r="X116" s="90" t="str">
        <f>IFERROR(P116/W116, "")</f>
        <v/>
      </c>
      <c r="Y116" s="456"/>
      <c r="Z116" s="450"/>
      <c r="AA116" s="453"/>
      <c r="AB116" s="480"/>
      <c r="AC116" s="501"/>
      <c r="AD116" s="504"/>
      <c r="AE116" s="498"/>
      <c r="AF116" s="498"/>
      <c r="AG116" s="498"/>
      <c r="AH116" s="498"/>
      <c r="AI116" s="498"/>
      <c r="AJ116" s="498"/>
      <c r="AK116" s="498"/>
      <c r="AL116" s="498"/>
      <c r="AM116" s="498"/>
      <c r="AN116" s="498"/>
      <c r="AO116" s="498"/>
      <c r="AP116" s="498"/>
      <c r="AQ116" s="498"/>
      <c r="AR116" s="42"/>
    </row>
    <row r="117" spans="2:44" ht="14.45" customHeight="1" x14ac:dyDescent="0.25">
      <c r="B117" s="476"/>
      <c r="C117" s="478"/>
      <c r="D117" s="478"/>
      <c r="E117" s="40"/>
      <c r="F117" s="489"/>
      <c r="G117" s="489"/>
      <c r="H117" s="50"/>
      <c r="I117" s="201" t="str">
        <f>IF(H117=0,"",H117/'2. Baseline'!$F$15)</f>
        <v/>
      </c>
      <c r="J117" s="87" t="str">
        <f>IF(I117="","",(I117/'2. Baseline'!$F$71/'2. Baseline'!$F$67))</f>
        <v/>
      </c>
      <c r="K117" s="73" t="str">
        <f t="shared" si="44"/>
        <v/>
      </c>
      <c r="L117" s="73" t="str">
        <f t="shared" si="48"/>
        <v/>
      </c>
      <c r="M117" s="81">
        <f t="shared" si="45"/>
        <v>285.71428571428572</v>
      </c>
      <c r="N117" s="81" t="e">
        <f>IF(M117="","",I117/M117)</f>
        <v>#VALUE!</v>
      </c>
      <c r="O117" s="82" t="str">
        <f>IFERROR(ROUND(IF(H117/'2. Baseline'!F$13=0,"",H117/'2. Baseline'!F$13),0),"")</f>
        <v/>
      </c>
      <c r="P117" s="83" t="str">
        <f>IFERROR(O117/'2. Baseline'!F$14,"")</f>
        <v/>
      </c>
      <c r="Q117" s="85"/>
      <c r="R117" s="82" t="str">
        <f>IF(H117="","",P117/'2. Baseline'!$F$67)</f>
        <v/>
      </c>
      <c r="S117" s="82" t="str">
        <f>IF(H117="","",P117/J117/'2. Baseline'!$F$67)</f>
        <v/>
      </c>
      <c r="T117" s="101"/>
      <c r="U117" s="102"/>
      <c r="V117" s="101"/>
      <c r="W117" s="101"/>
      <c r="X117" s="90" t="str">
        <f>IFERROR(P117/W117, "")</f>
        <v/>
      </c>
      <c r="Y117" s="457"/>
      <c r="Z117" s="451"/>
      <c r="AA117" s="454"/>
      <c r="AB117" s="481"/>
      <c r="AC117" s="502"/>
      <c r="AD117" s="505"/>
      <c r="AE117" s="499"/>
      <c r="AF117" s="499"/>
      <c r="AG117" s="499"/>
      <c r="AH117" s="499"/>
      <c r="AI117" s="499"/>
      <c r="AJ117" s="499"/>
      <c r="AK117" s="499"/>
      <c r="AL117" s="499"/>
      <c r="AM117" s="499"/>
      <c r="AN117" s="499"/>
      <c r="AO117" s="499"/>
      <c r="AP117" s="499"/>
      <c r="AQ117" s="499"/>
      <c r="AR117" s="42"/>
    </row>
    <row r="118" spans="2:44" ht="14.45" customHeight="1" x14ac:dyDescent="0.25">
      <c r="B118" s="210"/>
      <c r="C118" s="25" t="s">
        <v>35</v>
      </c>
      <c r="D118" s="25"/>
      <c r="E118" s="98">
        <f>COUNTA(E108:E117)</f>
        <v>0</v>
      </c>
      <c r="F118" s="458"/>
      <c r="G118" s="459"/>
      <c r="H118" s="22">
        <f>SUM(H108:H117)</f>
        <v>0</v>
      </c>
      <c r="I118" s="96">
        <f>SUM(I108:I117)</f>
        <v>0</v>
      </c>
      <c r="J118" s="96">
        <f>SUM(J108:J117)</f>
        <v>0</v>
      </c>
      <c r="K118" s="96">
        <f>SUM(K108:K117)</f>
        <v>0</v>
      </c>
      <c r="L118" s="96">
        <f>SUM(L108:L117)</f>
        <v>0</v>
      </c>
      <c r="M118" s="97"/>
      <c r="N118" s="97" t="e">
        <f>SUM(N108:N117)</f>
        <v>#VALUE!</v>
      </c>
      <c r="O118" s="23">
        <f>SUM(O108:O117)</f>
        <v>0</v>
      </c>
      <c r="P118" s="53">
        <f>IFERROR(O118/'2. Baseline'!F$14,"")</f>
        <v>0</v>
      </c>
      <c r="Q118" s="52" t="e">
        <f>SUM(Q108:Q116)*7</f>
        <v>#VALUE!</v>
      </c>
      <c r="R118" s="96">
        <f>SUM(R108:R117)</f>
        <v>0</v>
      </c>
      <c r="S118" s="97" t="e">
        <f>IF(H118="","",P118/J118/'2. Baseline'!$F$67)</f>
        <v>#DIV/0!</v>
      </c>
      <c r="T118" s="103"/>
      <c r="U118" s="103"/>
      <c r="V118" s="104"/>
      <c r="W118" s="104"/>
      <c r="X118" s="74"/>
      <c r="Y118" s="107"/>
      <c r="Z118" s="104"/>
      <c r="AA118" s="108"/>
      <c r="AB118" s="53"/>
      <c r="AC118" s="375">
        <f>SUM(AC108:AC117)</f>
        <v>0</v>
      </c>
      <c r="AD118" s="375">
        <f>SUM(AD108:AD117)</f>
        <v>0</v>
      </c>
      <c r="AE118" s="376">
        <f t="shared" ref="AE118:AQ118" si="49">SUM(AE108:AE117)</f>
        <v>0</v>
      </c>
      <c r="AF118" s="376">
        <f t="shared" si="49"/>
        <v>0</v>
      </c>
      <c r="AG118" s="376">
        <f t="shared" si="49"/>
        <v>0</v>
      </c>
      <c r="AH118" s="376">
        <f t="shared" si="49"/>
        <v>0</v>
      </c>
      <c r="AI118" s="376">
        <f t="shared" si="49"/>
        <v>0</v>
      </c>
      <c r="AJ118" s="376">
        <f t="shared" si="49"/>
        <v>0</v>
      </c>
      <c r="AK118" s="376">
        <f t="shared" si="49"/>
        <v>0</v>
      </c>
      <c r="AL118" s="376">
        <f t="shared" si="49"/>
        <v>0</v>
      </c>
      <c r="AM118" s="376">
        <f t="shared" si="49"/>
        <v>0</v>
      </c>
      <c r="AN118" s="376">
        <f t="shared" si="49"/>
        <v>0</v>
      </c>
      <c r="AO118" s="376">
        <f t="shared" si="49"/>
        <v>0</v>
      </c>
      <c r="AP118" s="376">
        <f t="shared" si="49"/>
        <v>0</v>
      </c>
      <c r="AQ118" s="376">
        <f t="shared" si="49"/>
        <v>0</v>
      </c>
      <c r="AR118" s="26"/>
    </row>
    <row r="119" spans="2:44" ht="14.45" customHeight="1" thickBot="1" x14ac:dyDescent="0.3">
      <c r="B119" s="163"/>
      <c r="C119" s="62"/>
      <c r="D119" s="62"/>
      <c r="E119" s="63"/>
      <c r="F119" s="460"/>
      <c r="G119" s="461"/>
      <c r="H119" s="64"/>
      <c r="I119" s="65" t="str">
        <f>IFERROR(IF(H119/#REF!=0," ",H119/#REF!),"")</f>
        <v/>
      </c>
      <c r="J119" s="66"/>
      <c r="K119" s="66"/>
      <c r="L119" s="66"/>
      <c r="M119" s="66"/>
      <c r="N119" s="66"/>
      <c r="O119" s="24"/>
      <c r="P119" s="54"/>
      <c r="Q119" s="55"/>
      <c r="R119" s="56"/>
      <c r="S119" s="56"/>
      <c r="T119" s="105"/>
      <c r="U119" s="105"/>
      <c r="V119" s="106"/>
      <c r="W119" s="106"/>
      <c r="X119" s="75"/>
      <c r="Y119" s="109"/>
      <c r="Z119" s="106"/>
      <c r="AA119" s="110"/>
      <c r="AB119" s="54"/>
      <c r="AC119" s="377"/>
      <c r="AD119" s="378"/>
      <c r="AE119" s="378"/>
      <c r="AF119" s="378"/>
      <c r="AG119" s="378"/>
      <c r="AH119" s="378"/>
      <c r="AI119" s="378"/>
      <c r="AJ119" s="378"/>
      <c r="AK119" s="378"/>
      <c r="AL119" s="378"/>
      <c r="AM119" s="378"/>
      <c r="AN119" s="378"/>
      <c r="AO119" s="378"/>
      <c r="AP119" s="378"/>
      <c r="AQ119" s="379"/>
      <c r="AR119" s="60"/>
    </row>
    <row r="120" spans="2:44" ht="14.45" customHeight="1" x14ac:dyDescent="0.25">
      <c r="B120" s="475" t="str">
        <f>IF(C120&lt;&gt;"",B108+1,"")</f>
        <v/>
      </c>
      <c r="C120" s="477"/>
      <c r="D120" s="477"/>
      <c r="E120" s="40"/>
      <c r="F120" s="492"/>
      <c r="G120" s="492"/>
      <c r="H120" s="49"/>
      <c r="I120" s="201" t="str">
        <f>IF(H120=0,"",H120/'2. Baseline'!$F$15)</f>
        <v/>
      </c>
      <c r="J120" s="86" t="str">
        <f>IF(I120="","",(I120/'2. Baseline'!$F$71/'2. Baseline'!$F$67))</f>
        <v/>
      </c>
      <c r="K120" s="72" t="str">
        <f t="shared" ref="K120:K129" si="50">IF(J120="","",ROUNDUP(J120,0))</f>
        <v/>
      </c>
      <c r="L120" s="295" t="str">
        <f>J120</f>
        <v/>
      </c>
      <c r="M120" s="77">
        <f t="shared" ref="M120:M129" si="51">IF(I120=0,"",$M$23*10)</f>
        <v>285.71428571428572</v>
      </c>
      <c r="N120" s="77" t="e">
        <f t="shared" ref="N120:N128" si="52">I120/M120</f>
        <v>#VALUE!</v>
      </c>
      <c r="O120" s="78" t="str">
        <f>IFERROR(ROUND(IF(H120/'2. Baseline'!F$13=0,"",H120/'2. Baseline'!F$13),0),"")</f>
        <v/>
      </c>
      <c r="P120" s="79" t="str">
        <f>IFERROR(O120/'2. Baseline'!F$14,"")</f>
        <v/>
      </c>
      <c r="Q120" s="80" t="e">
        <f t="shared" ref="Q120:Q128" si="53">O120/(J120/2)/7</f>
        <v>#VALUE!</v>
      </c>
      <c r="R120" s="233" t="str">
        <f>IF(H120="","",P120/'2. Baseline'!$F$67)</f>
        <v/>
      </c>
      <c r="S120" s="233" t="str">
        <f>IF(H120="","",P120/J120/'2. Baseline'!$F$67)</f>
        <v/>
      </c>
      <c r="T120" s="99"/>
      <c r="U120" s="100"/>
      <c r="V120" s="101"/>
      <c r="W120" s="101"/>
      <c r="X120" s="89" t="str">
        <f>IFERROR(S120/W120, "n/a")</f>
        <v>n/a</v>
      </c>
      <c r="Y120" s="455"/>
      <c r="Z120" s="449"/>
      <c r="AA120" s="452"/>
      <c r="AB120" s="479" t="e">
        <f>P130/AA120</f>
        <v>#DIV/0!</v>
      </c>
      <c r="AC120" s="500">
        <f>L130</f>
        <v>0</v>
      </c>
      <c r="AD120" s="503">
        <f>K130</f>
        <v>0</v>
      </c>
      <c r="AE120" s="497">
        <f>ROUNDUP(AD130/'2. Baseline'!$F$73,0)</f>
        <v>0</v>
      </c>
      <c r="AF120" s="497">
        <f>L130*'2. Baseline'!$F$58</f>
        <v>0</v>
      </c>
      <c r="AG120" s="497">
        <f>K130*'2. Baseline'!$F$61</f>
        <v>0</v>
      </c>
      <c r="AH120" s="497">
        <f>AE130*'2. Baseline'!F$59*('2. Baseline'!F$50+'2. Baseline'!F$51)</f>
        <v>0</v>
      </c>
      <c r="AI120" s="497">
        <f>IF(B120&lt;&gt;"",'2. Baseline'!$F$60+1,0)</f>
        <v>0</v>
      </c>
      <c r="AJ120" s="497">
        <f>2*(AC130*('2. Baseline'!$F$67+'2. Baseline'!$F$68))</f>
        <v>0</v>
      </c>
      <c r="AK120" s="497">
        <f>2*L130</f>
        <v>0</v>
      </c>
      <c r="AL120" s="497">
        <f>2*(K130*2)</f>
        <v>0</v>
      </c>
      <c r="AM120" s="497">
        <f>K130*('2. Baseline'!F$67+'2. Baseline'!F$68)</f>
        <v>0</v>
      </c>
      <c r="AN120" s="497">
        <f>K130*'2. Baseline'!$F$80</f>
        <v>0</v>
      </c>
      <c r="AO120" s="497">
        <f>2*K130</f>
        <v>0</v>
      </c>
      <c r="AP120" s="497">
        <f>AE130*'2. Baseline'!F$78*('2. Baseline'!F$67+'2. Baseline'!F$68)</f>
        <v>0</v>
      </c>
      <c r="AQ120" s="497">
        <f>IF(B120&lt;&gt;"",'2. Baseline'!$F$60+1,0)</f>
        <v>0</v>
      </c>
      <c r="AR120" s="41"/>
    </row>
    <row r="121" spans="2:44" ht="14.45" customHeight="1" x14ac:dyDescent="0.25">
      <c r="B121" s="475"/>
      <c r="C121" s="477"/>
      <c r="D121" s="477"/>
      <c r="E121" s="40"/>
      <c r="F121" s="489"/>
      <c r="G121" s="489"/>
      <c r="H121" s="49"/>
      <c r="I121" s="201" t="str">
        <f>IF(H121=0,"",H121/'2. Baseline'!$F$15)</f>
        <v/>
      </c>
      <c r="J121" s="87" t="str">
        <f>IF(I121="","",(I121/'2. Baseline'!$F$71/'2. Baseline'!$F$67))</f>
        <v/>
      </c>
      <c r="K121" s="73" t="str">
        <f t="shared" si="50"/>
        <v/>
      </c>
      <c r="L121" s="73" t="str">
        <f t="shared" ref="L121:L129" si="54">J121</f>
        <v/>
      </c>
      <c r="M121" s="81">
        <f t="shared" si="51"/>
        <v>285.71428571428572</v>
      </c>
      <c r="N121" s="81" t="e">
        <f t="shared" si="52"/>
        <v>#VALUE!</v>
      </c>
      <c r="O121" s="82" t="str">
        <f>IFERROR(ROUND(IF(H121/'2. Baseline'!F$13=0,"",H121/'2. Baseline'!F$13),0),"")</f>
        <v/>
      </c>
      <c r="P121" s="83" t="str">
        <f>IFERROR(O121/'2. Baseline'!F$14,"")</f>
        <v/>
      </c>
      <c r="Q121" s="84" t="e">
        <f t="shared" si="53"/>
        <v>#VALUE!</v>
      </c>
      <c r="R121" s="234" t="str">
        <f>IF(H121="","",P121/'2. Baseline'!$F$67)</f>
        <v/>
      </c>
      <c r="S121" s="234" t="str">
        <f>IF(H121="","",P121/J121/'2. Baseline'!$F$67)</f>
        <v/>
      </c>
      <c r="T121" s="101"/>
      <c r="U121" s="102"/>
      <c r="V121" s="101"/>
      <c r="W121" s="101"/>
      <c r="X121" s="90" t="str">
        <f>IFERROR(S121/W121, "")</f>
        <v/>
      </c>
      <c r="Y121" s="456"/>
      <c r="Z121" s="450"/>
      <c r="AA121" s="453"/>
      <c r="AB121" s="480"/>
      <c r="AC121" s="501"/>
      <c r="AD121" s="504"/>
      <c r="AE121" s="498"/>
      <c r="AF121" s="498"/>
      <c r="AG121" s="498"/>
      <c r="AH121" s="498"/>
      <c r="AI121" s="498"/>
      <c r="AJ121" s="498"/>
      <c r="AK121" s="498"/>
      <c r="AL121" s="498"/>
      <c r="AM121" s="498"/>
      <c r="AN121" s="498"/>
      <c r="AO121" s="498"/>
      <c r="AP121" s="498"/>
      <c r="AQ121" s="498"/>
      <c r="AR121" s="42"/>
    </row>
    <row r="122" spans="2:44" ht="14.45" customHeight="1" x14ac:dyDescent="0.25">
      <c r="B122" s="475"/>
      <c r="C122" s="477"/>
      <c r="D122" s="477"/>
      <c r="E122" s="40"/>
      <c r="F122" s="489"/>
      <c r="G122" s="489"/>
      <c r="H122" s="49"/>
      <c r="I122" s="201" t="str">
        <f>IF(H122=0,"",H122/'2. Baseline'!$F$15)</f>
        <v/>
      </c>
      <c r="J122" s="88" t="str">
        <f>IF(I122="","",(I122/'2. Baseline'!$F$71/'2. Baseline'!$F$67))</f>
        <v/>
      </c>
      <c r="K122" s="91" t="str">
        <f t="shared" si="50"/>
        <v/>
      </c>
      <c r="L122" s="91" t="str">
        <f t="shared" si="54"/>
        <v/>
      </c>
      <c r="M122" s="92">
        <f t="shared" si="51"/>
        <v>285.71428571428572</v>
      </c>
      <c r="N122" s="92" t="e">
        <f t="shared" si="52"/>
        <v>#VALUE!</v>
      </c>
      <c r="O122" s="82" t="str">
        <f>IFERROR(ROUND(IF(H122/'2. Baseline'!F$13=0,"",H122/'2. Baseline'!F$13),0),"")</f>
        <v/>
      </c>
      <c r="P122" s="83" t="str">
        <f>IFERROR(O122/'2. Baseline'!F$14,"")</f>
        <v/>
      </c>
      <c r="Q122" s="84" t="e">
        <f t="shared" si="53"/>
        <v>#VALUE!</v>
      </c>
      <c r="R122" s="234" t="str">
        <f>IF(H122="","",P122/'2. Baseline'!$F$67)</f>
        <v/>
      </c>
      <c r="S122" s="234" t="str">
        <f>IF(H122="","",P122/J122/'2. Baseline'!$F$67)</f>
        <v/>
      </c>
      <c r="T122" s="101"/>
      <c r="U122" s="102"/>
      <c r="V122" s="101"/>
      <c r="W122" s="101"/>
      <c r="X122" s="90" t="str">
        <f>IFERROR(S122/W122, "")</f>
        <v/>
      </c>
      <c r="Y122" s="456"/>
      <c r="Z122" s="450"/>
      <c r="AA122" s="453"/>
      <c r="AB122" s="480"/>
      <c r="AC122" s="501"/>
      <c r="AD122" s="504"/>
      <c r="AE122" s="498"/>
      <c r="AF122" s="498"/>
      <c r="AG122" s="498"/>
      <c r="AH122" s="498"/>
      <c r="AI122" s="498"/>
      <c r="AJ122" s="498"/>
      <c r="AK122" s="498"/>
      <c r="AL122" s="498"/>
      <c r="AM122" s="498"/>
      <c r="AN122" s="498"/>
      <c r="AO122" s="498"/>
      <c r="AP122" s="498"/>
      <c r="AQ122" s="498"/>
      <c r="AR122" s="42"/>
    </row>
    <row r="123" spans="2:44" ht="14.45" customHeight="1" x14ac:dyDescent="0.25">
      <c r="B123" s="475"/>
      <c r="C123" s="477"/>
      <c r="D123" s="477"/>
      <c r="E123" s="40"/>
      <c r="F123" s="489"/>
      <c r="G123" s="489"/>
      <c r="H123" s="49"/>
      <c r="I123" s="201" t="str">
        <f>IF(H123=0,"",H123/'2. Baseline'!$F$15)</f>
        <v/>
      </c>
      <c r="J123" s="87" t="str">
        <f>IF(I123="","",(I123/'2. Baseline'!$F$71/'2. Baseline'!$F$67))</f>
        <v/>
      </c>
      <c r="K123" s="73" t="str">
        <f t="shared" si="50"/>
        <v/>
      </c>
      <c r="L123" s="73" t="str">
        <f t="shared" si="54"/>
        <v/>
      </c>
      <c r="M123" s="81">
        <f t="shared" si="51"/>
        <v>285.71428571428572</v>
      </c>
      <c r="N123" s="81" t="e">
        <f t="shared" si="52"/>
        <v>#VALUE!</v>
      </c>
      <c r="O123" s="82" t="str">
        <f>IFERROR(ROUND(IF(H123/'2. Baseline'!F$13=0,"",H123/'2. Baseline'!F$13),0),"")</f>
        <v/>
      </c>
      <c r="P123" s="83" t="str">
        <f>IFERROR(O123/'2. Baseline'!F$14,"")</f>
        <v/>
      </c>
      <c r="Q123" s="84" t="e">
        <f t="shared" si="53"/>
        <v>#VALUE!</v>
      </c>
      <c r="R123" s="234" t="str">
        <f>IF(H123="","",P123/'2. Baseline'!$F$67)</f>
        <v/>
      </c>
      <c r="S123" s="234" t="str">
        <f>IF(H123="","",P123/J123/'2. Baseline'!$F$67)</f>
        <v/>
      </c>
      <c r="T123" s="101"/>
      <c r="U123" s="102"/>
      <c r="V123" s="101"/>
      <c r="W123" s="101"/>
      <c r="X123" s="90" t="str">
        <f>IFERROR(S123/W123, "")</f>
        <v/>
      </c>
      <c r="Y123" s="456"/>
      <c r="Z123" s="450"/>
      <c r="AA123" s="453"/>
      <c r="AB123" s="480"/>
      <c r="AC123" s="501"/>
      <c r="AD123" s="504"/>
      <c r="AE123" s="498"/>
      <c r="AF123" s="498"/>
      <c r="AG123" s="498"/>
      <c r="AH123" s="498"/>
      <c r="AI123" s="498"/>
      <c r="AJ123" s="498"/>
      <c r="AK123" s="498"/>
      <c r="AL123" s="498"/>
      <c r="AM123" s="498"/>
      <c r="AN123" s="498"/>
      <c r="AO123" s="498"/>
      <c r="AP123" s="498"/>
      <c r="AQ123" s="498"/>
      <c r="AR123" s="42"/>
    </row>
    <row r="124" spans="2:44" ht="14.45" customHeight="1" x14ac:dyDescent="0.25">
      <c r="B124" s="475"/>
      <c r="C124" s="477"/>
      <c r="D124" s="477"/>
      <c r="E124" s="40"/>
      <c r="F124" s="489"/>
      <c r="G124" s="489"/>
      <c r="H124" s="50"/>
      <c r="I124" s="201" t="str">
        <f>IF(H124=0,"",H124/'2. Baseline'!$F$15)</f>
        <v/>
      </c>
      <c r="J124" s="87" t="str">
        <f>IF(I124="","",(I124/'2. Baseline'!$F$71/'2. Baseline'!$F$67))</f>
        <v/>
      </c>
      <c r="K124" s="73" t="str">
        <f t="shared" si="50"/>
        <v/>
      </c>
      <c r="L124" s="73" t="str">
        <f t="shared" si="54"/>
        <v/>
      </c>
      <c r="M124" s="81">
        <f t="shared" si="51"/>
        <v>285.71428571428572</v>
      </c>
      <c r="N124" s="81" t="e">
        <f t="shared" si="52"/>
        <v>#VALUE!</v>
      </c>
      <c r="O124" s="82" t="str">
        <f>IFERROR(ROUND(IF(H124/'2. Baseline'!F$13=0,"",H124/'2. Baseline'!F$13),0),"")</f>
        <v/>
      </c>
      <c r="P124" s="83" t="str">
        <f>IFERROR(O124/'2. Baseline'!F$14,"")</f>
        <v/>
      </c>
      <c r="Q124" s="84" t="e">
        <f t="shared" si="53"/>
        <v>#VALUE!</v>
      </c>
      <c r="R124" s="234" t="str">
        <f>IF(H124="","",P124/'2. Baseline'!$F$67)</f>
        <v/>
      </c>
      <c r="S124" s="234" t="str">
        <f>IF(H124="","",P124/J124/'2. Baseline'!$F$67)</f>
        <v/>
      </c>
      <c r="T124" s="101"/>
      <c r="U124" s="102"/>
      <c r="V124" s="101"/>
      <c r="W124" s="101"/>
      <c r="X124" s="90" t="str">
        <f>IFERROR(S124/W124, "")</f>
        <v/>
      </c>
      <c r="Y124" s="456"/>
      <c r="Z124" s="450"/>
      <c r="AA124" s="453"/>
      <c r="AB124" s="480"/>
      <c r="AC124" s="501"/>
      <c r="AD124" s="504"/>
      <c r="AE124" s="498"/>
      <c r="AF124" s="498"/>
      <c r="AG124" s="498"/>
      <c r="AH124" s="498"/>
      <c r="AI124" s="498"/>
      <c r="AJ124" s="498"/>
      <c r="AK124" s="498"/>
      <c r="AL124" s="498"/>
      <c r="AM124" s="498"/>
      <c r="AN124" s="498"/>
      <c r="AO124" s="498"/>
      <c r="AP124" s="498"/>
      <c r="AQ124" s="498"/>
      <c r="AR124" s="42"/>
    </row>
    <row r="125" spans="2:44" ht="14.45" customHeight="1" x14ac:dyDescent="0.25">
      <c r="B125" s="475"/>
      <c r="C125" s="477"/>
      <c r="D125" s="477"/>
      <c r="E125" s="40"/>
      <c r="F125" s="489"/>
      <c r="G125" s="489"/>
      <c r="H125" s="50"/>
      <c r="I125" s="201" t="str">
        <f>IF(H125=0,"",H125/'2. Baseline'!$F$15)</f>
        <v/>
      </c>
      <c r="J125" s="87" t="str">
        <f>IF(I125="","",(I125/'2. Baseline'!$F$71/'2. Baseline'!$F$67))</f>
        <v/>
      </c>
      <c r="K125" s="73" t="str">
        <f t="shared" si="50"/>
        <v/>
      </c>
      <c r="L125" s="73" t="str">
        <f t="shared" si="54"/>
        <v/>
      </c>
      <c r="M125" s="81">
        <f t="shared" si="51"/>
        <v>285.71428571428572</v>
      </c>
      <c r="N125" s="81" t="e">
        <f t="shared" si="52"/>
        <v>#VALUE!</v>
      </c>
      <c r="O125" s="82" t="str">
        <f>IFERROR(ROUND(IF(H125/'2. Baseline'!F$13=0,"",H125/'2. Baseline'!F$13),0),"")</f>
        <v/>
      </c>
      <c r="P125" s="83" t="str">
        <f>IFERROR(O125/'2. Baseline'!F$14,"")</f>
        <v/>
      </c>
      <c r="Q125" s="84" t="e">
        <f t="shared" si="53"/>
        <v>#VALUE!</v>
      </c>
      <c r="R125" s="234" t="str">
        <f>IF(H125="","",P125/'2. Baseline'!$F$67)</f>
        <v/>
      </c>
      <c r="S125" s="234" t="str">
        <f>IF(H125="","",P125/J125/'2. Baseline'!$F$67)</f>
        <v/>
      </c>
      <c r="T125" s="101"/>
      <c r="U125" s="102"/>
      <c r="V125" s="101"/>
      <c r="W125" s="101"/>
      <c r="X125" s="90" t="str">
        <f>IFERROR(P125/W125, "")</f>
        <v/>
      </c>
      <c r="Y125" s="456"/>
      <c r="Z125" s="450"/>
      <c r="AA125" s="453"/>
      <c r="AB125" s="480"/>
      <c r="AC125" s="501"/>
      <c r="AD125" s="504"/>
      <c r="AE125" s="498"/>
      <c r="AF125" s="498"/>
      <c r="AG125" s="498"/>
      <c r="AH125" s="498"/>
      <c r="AI125" s="498"/>
      <c r="AJ125" s="498"/>
      <c r="AK125" s="498"/>
      <c r="AL125" s="498"/>
      <c r="AM125" s="498"/>
      <c r="AN125" s="498"/>
      <c r="AO125" s="498"/>
      <c r="AP125" s="498"/>
      <c r="AQ125" s="498"/>
      <c r="AR125" s="42"/>
    </row>
    <row r="126" spans="2:44" ht="14.45" customHeight="1" x14ac:dyDescent="0.25">
      <c r="B126" s="475"/>
      <c r="C126" s="477"/>
      <c r="D126" s="477"/>
      <c r="E126" s="40"/>
      <c r="F126" s="489"/>
      <c r="G126" s="489"/>
      <c r="H126" s="50"/>
      <c r="I126" s="201" t="str">
        <f>IF(H126=0,"",H126/'2. Baseline'!$F$15)</f>
        <v/>
      </c>
      <c r="J126" s="87" t="str">
        <f>IF(I126="","",(I126/'2. Baseline'!$F$71/'2. Baseline'!$F$67))</f>
        <v/>
      </c>
      <c r="K126" s="73" t="str">
        <f t="shared" si="50"/>
        <v/>
      </c>
      <c r="L126" s="73" t="str">
        <f t="shared" si="54"/>
        <v/>
      </c>
      <c r="M126" s="81">
        <f t="shared" si="51"/>
        <v>285.71428571428572</v>
      </c>
      <c r="N126" s="81" t="e">
        <f t="shared" si="52"/>
        <v>#VALUE!</v>
      </c>
      <c r="O126" s="82" t="str">
        <f>IFERROR(ROUND(IF(H126/'2. Baseline'!F$13=0,"",H126/'2. Baseline'!F$13),0),"")</f>
        <v/>
      </c>
      <c r="P126" s="83" t="str">
        <f>IFERROR(O126/'2. Baseline'!F$14,"")</f>
        <v/>
      </c>
      <c r="Q126" s="84" t="e">
        <f t="shared" si="53"/>
        <v>#VALUE!</v>
      </c>
      <c r="R126" s="234" t="str">
        <f>IF(H126="","",P126/'2. Baseline'!$F$67)</f>
        <v/>
      </c>
      <c r="S126" s="234" t="str">
        <f>IF(H126="","",P126/J126/'2. Baseline'!$F$67)</f>
        <v/>
      </c>
      <c r="T126" s="101"/>
      <c r="U126" s="102"/>
      <c r="V126" s="101"/>
      <c r="W126" s="101"/>
      <c r="X126" s="90" t="str">
        <f>IFERROR(P126/W126, "")</f>
        <v/>
      </c>
      <c r="Y126" s="456"/>
      <c r="Z126" s="450"/>
      <c r="AA126" s="453"/>
      <c r="AB126" s="480"/>
      <c r="AC126" s="501"/>
      <c r="AD126" s="504"/>
      <c r="AE126" s="498"/>
      <c r="AF126" s="498"/>
      <c r="AG126" s="498"/>
      <c r="AH126" s="498"/>
      <c r="AI126" s="498"/>
      <c r="AJ126" s="498"/>
      <c r="AK126" s="498"/>
      <c r="AL126" s="498"/>
      <c r="AM126" s="498"/>
      <c r="AN126" s="498"/>
      <c r="AO126" s="498"/>
      <c r="AP126" s="498"/>
      <c r="AQ126" s="498"/>
      <c r="AR126" s="42"/>
    </row>
    <row r="127" spans="2:44" ht="14.45" customHeight="1" x14ac:dyDescent="0.25">
      <c r="B127" s="475"/>
      <c r="C127" s="477"/>
      <c r="D127" s="477"/>
      <c r="E127" s="40"/>
      <c r="F127" s="489"/>
      <c r="G127" s="489"/>
      <c r="H127" s="50"/>
      <c r="I127" s="201" t="str">
        <f>IF(H127=0,"",H127/'2. Baseline'!$F$15)</f>
        <v/>
      </c>
      <c r="J127" s="87" t="str">
        <f>IF(I127="","",(I127/'2. Baseline'!$F$71/'2. Baseline'!$F$67))</f>
        <v/>
      </c>
      <c r="K127" s="73" t="str">
        <f t="shared" si="50"/>
        <v/>
      </c>
      <c r="L127" s="73" t="str">
        <f t="shared" si="54"/>
        <v/>
      </c>
      <c r="M127" s="81">
        <f t="shared" si="51"/>
        <v>285.71428571428572</v>
      </c>
      <c r="N127" s="81" t="e">
        <f t="shared" si="52"/>
        <v>#VALUE!</v>
      </c>
      <c r="O127" s="82" t="str">
        <f>IFERROR(ROUND(IF(H127/'2. Baseline'!F$13=0,"",H127/'2. Baseline'!F$13),0),"")</f>
        <v/>
      </c>
      <c r="P127" s="83" t="str">
        <f>IFERROR(O127/'2. Baseline'!F$14,"")</f>
        <v/>
      </c>
      <c r="Q127" s="84" t="e">
        <f t="shared" si="53"/>
        <v>#VALUE!</v>
      </c>
      <c r="R127" s="234" t="str">
        <f>IF(H127="","",P127/'2. Baseline'!$F$67)</f>
        <v/>
      </c>
      <c r="S127" s="234" t="str">
        <f>IF(H127="","",P127/J127/'2. Baseline'!$F$67)</f>
        <v/>
      </c>
      <c r="T127" s="101"/>
      <c r="U127" s="102"/>
      <c r="V127" s="101"/>
      <c r="W127" s="101"/>
      <c r="X127" s="90" t="str">
        <f>IFERROR(P127/W127, "")</f>
        <v/>
      </c>
      <c r="Y127" s="456"/>
      <c r="Z127" s="450"/>
      <c r="AA127" s="453"/>
      <c r="AB127" s="480"/>
      <c r="AC127" s="501"/>
      <c r="AD127" s="504"/>
      <c r="AE127" s="498"/>
      <c r="AF127" s="498"/>
      <c r="AG127" s="498"/>
      <c r="AH127" s="498"/>
      <c r="AI127" s="498"/>
      <c r="AJ127" s="498"/>
      <c r="AK127" s="498"/>
      <c r="AL127" s="498"/>
      <c r="AM127" s="498"/>
      <c r="AN127" s="498"/>
      <c r="AO127" s="498"/>
      <c r="AP127" s="498"/>
      <c r="AQ127" s="498"/>
      <c r="AR127" s="42"/>
    </row>
    <row r="128" spans="2:44" ht="14.45" customHeight="1" x14ac:dyDescent="0.25">
      <c r="B128" s="475"/>
      <c r="C128" s="477"/>
      <c r="D128" s="477"/>
      <c r="E128" s="40"/>
      <c r="F128" s="489"/>
      <c r="G128" s="489"/>
      <c r="H128" s="50"/>
      <c r="I128" s="201" t="str">
        <f>IF(H128=0,"",H128/'2. Baseline'!$F$15)</f>
        <v/>
      </c>
      <c r="J128" s="87" t="str">
        <f>IF(I128="","",(I128/'2. Baseline'!$F$71/'2. Baseline'!$F$67))</f>
        <v/>
      </c>
      <c r="K128" s="73" t="str">
        <f t="shared" si="50"/>
        <v/>
      </c>
      <c r="L128" s="73" t="str">
        <f t="shared" si="54"/>
        <v/>
      </c>
      <c r="M128" s="81">
        <f t="shared" si="51"/>
        <v>285.71428571428572</v>
      </c>
      <c r="N128" s="81" t="e">
        <f t="shared" si="52"/>
        <v>#VALUE!</v>
      </c>
      <c r="O128" s="82" t="str">
        <f>IFERROR(ROUND(IF(H128/'2. Baseline'!F$13=0,"",H128/'2. Baseline'!F$13),0),"")</f>
        <v/>
      </c>
      <c r="P128" s="83" t="str">
        <f>IFERROR(O128/'2. Baseline'!F$14,"")</f>
        <v/>
      </c>
      <c r="Q128" s="84" t="e">
        <f t="shared" si="53"/>
        <v>#VALUE!</v>
      </c>
      <c r="R128" s="234" t="str">
        <f>IF(H128="","",P128/'2. Baseline'!$F$67)</f>
        <v/>
      </c>
      <c r="S128" s="234" t="str">
        <f>IF(H128="","",P128/J128/'2. Baseline'!$F$67)</f>
        <v/>
      </c>
      <c r="T128" s="101"/>
      <c r="U128" s="102"/>
      <c r="V128" s="101"/>
      <c r="W128" s="101"/>
      <c r="X128" s="90" t="str">
        <f>IFERROR(P128/W128, "")</f>
        <v/>
      </c>
      <c r="Y128" s="456"/>
      <c r="Z128" s="450"/>
      <c r="AA128" s="453"/>
      <c r="AB128" s="480"/>
      <c r="AC128" s="501"/>
      <c r="AD128" s="504"/>
      <c r="AE128" s="498"/>
      <c r="AF128" s="498"/>
      <c r="AG128" s="498"/>
      <c r="AH128" s="498"/>
      <c r="AI128" s="498"/>
      <c r="AJ128" s="498"/>
      <c r="AK128" s="498"/>
      <c r="AL128" s="498"/>
      <c r="AM128" s="498"/>
      <c r="AN128" s="498"/>
      <c r="AO128" s="498"/>
      <c r="AP128" s="498"/>
      <c r="AQ128" s="498"/>
      <c r="AR128" s="42"/>
    </row>
    <row r="129" spans="2:44" ht="14.45" customHeight="1" x14ac:dyDescent="0.25">
      <c r="B129" s="476"/>
      <c r="C129" s="478"/>
      <c r="D129" s="478"/>
      <c r="E129" s="40"/>
      <c r="F129" s="489"/>
      <c r="G129" s="489"/>
      <c r="H129" s="50"/>
      <c r="I129" s="201" t="str">
        <f>IF(H129=0,"",H129/'2. Baseline'!$F$15)</f>
        <v/>
      </c>
      <c r="J129" s="87" t="str">
        <f>IF(I129="","",(I129/'2. Baseline'!$F$71/'2. Baseline'!$F$67))</f>
        <v/>
      </c>
      <c r="K129" s="73" t="str">
        <f t="shared" si="50"/>
        <v/>
      </c>
      <c r="L129" s="73" t="str">
        <f t="shared" si="54"/>
        <v/>
      </c>
      <c r="M129" s="81">
        <f t="shared" si="51"/>
        <v>285.71428571428572</v>
      </c>
      <c r="N129" s="81" t="e">
        <f>IF(M129="","",I129/M129)</f>
        <v>#VALUE!</v>
      </c>
      <c r="O129" s="82" t="str">
        <f>IFERROR(ROUND(IF(H129/'2. Baseline'!F$13=0,"",H129/'2. Baseline'!F$13),0),"")</f>
        <v/>
      </c>
      <c r="P129" s="83" t="str">
        <f>IFERROR(O129/'2. Baseline'!F$14,"")</f>
        <v/>
      </c>
      <c r="Q129" s="85"/>
      <c r="R129" s="82" t="str">
        <f>IF(H129="","",P129/'2. Baseline'!$F$67)</f>
        <v/>
      </c>
      <c r="S129" s="82" t="str">
        <f>IF(H129="","",P129/J129/'2. Baseline'!$F$67)</f>
        <v/>
      </c>
      <c r="T129" s="101"/>
      <c r="U129" s="102"/>
      <c r="V129" s="101"/>
      <c r="W129" s="101"/>
      <c r="X129" s="90" t="str">
        <f>IFERROR(P129/W129, "")</f>
        <v/>
      </c>
      <c r="Y129" s="457"/>
      <c r="Z129" s="451"/>
      <c r="AA129" s="454"/>
      <c r="AB129" s="481"/>
      <c r="AC129" s="502"/>
      <c r="AD129" s="505"/>
      <c r="AE129" s="499"/>
      <c r="AF129" s="499"/>
      <c r="AG129" s="499"/>
      <c r="AH129" s="499"/>
      <c r="AI129" s="499"/>
      <c r="AJ129" s="499"/>
      <c r="AK129" s="499"/>
      <c r="AL129" s="499"/>
      <c r="AM129" s="499"/>
      <c r="AN129" s="499"/>
      <c r="AO129" s="499"/>
      <c r="AP129" s="499"/>
      <c r="AQ129" s="499"/>
      <c r="AR129" s="42"/>
    </row>
    <row r="130" spans="2:44" ht="14.45" customHeight="1" x14ac:dyDescent="0.25">
      <c r="B130" s="210"/>
      <c r="C130" s="25" t="s">
        <v>35</v>
      </c>
      <c r="D130" s="25"/>
      <c r="E130" s="98">
        <f>COUNTA(E120:E129)</f>
        <v>0</v>
      </c>
      <c r="F130" s="458"/>
      <c r="G130" s="459"/>
      <c r="H130" s="22">
        <f>SUM(H120:H129)</f>
        <v>0</v>
      </c>
      <c r="I130" s="96">
        <f>SUM(I120:I129)</f>
        <v>0</v>
      </c>
      <c r="J130" s="96">
        <f>SUM(J120:J129)</f>
        <v>0</v>
      </c>
      <c r="K130" s="96">
        <f>SUM(K120:K129)</f>
        <v>0</v>
      </c>
      <c r="L130" s="96">
        <f>SUM(L120:L129)</f>
        <v>0</v>
      </c>
      <c r="M130" s="97"/>
      <c r="N130" s="97" t="e">
        <f>SUM(N120:N129)</f>
        <v>#VALUE!</v>
      </c>
      <c r="O130" s="23">
        <f>SUM(O120:O129)</f>
        <v>0</v>
      </c>
      <c r="P130" s="53">
        <f>IFERROR(O130/'2. Baseline'!F$14,"")</f>
        <v>0</v>
      </c>
      <c r="Q130" s="52" t="e">
        <f>SUM(Q120:Q128)*7</f>
        <v>#VALUE!</v>
      </c>
      <c r="R130" s="96">
        <f>SUM(R120:R129)</f>
        <v>0</v>
      </c>
      <c r="S130" s="97" t="e">
        <f>IF(H130="","",P130/J130/'2. Baseline'!$F$67)</f>
        <v>#DIV/0!</v>
      </c>
      <c r="T130" s="103"/>
      <c r="U130" s="103"/>
      <c r="V130" s="104"/>
      <c r="W130" s="104"/>
      <c r="X130" s="74"/>
      <c r="Y130" s="107"/>
      <c r="Z130" s="104"/>
      <c r="AA130" s="108"/>
      <c r="AB130" s="53"/>
      <c r="AC130" s="375">
        <f>SUM(AC120:AC129)</f>
        <v>0</v>
      </c>
      <c r="AD130" s="375">
        <f>SUM(AD120:AD129)</f>
        <v>0</v>
      </c>
      <c r="AE130" s="376">
        <f t="shared" ref="AE130:AQ130" si="55">SUM(AE120:AE129)</f>
        <v>0</v>
      </c>
      <c r="AF130" s="376">
        <f t="shared" si="55"/>
        <v>0</v>
      </c>
      <c r="AG130" s="376">
        <f t="shared" si="55"/>
        <v>0</v>
      </c>
      <c r="AH130" s="376">
        <f t="shared" si="55"/>
        <v>0</v>
      </c>
      <c r="AI130" s="376">
        <f t="shared" si="55"/>
        <v>0</v>
      </c>
      <c r="AJ130" s="376">
        <f t="shared" si="55"/>
        <v>0</v>
      </c>
      <c r="AK130" s="376">
        <f t="shared" si="55"/>
        <v>0</v>
      </c>
      <c r="AL130" s="376">
        <f t="shared" si="55"/>
        <v>0</v>
      </c>
      <c r="AM130" s="376">
        <f t="shared" si="55"/>
        <v>0</v>
      </c>
      <c r="AN130" s="376">
        <f t="shared" si="55"/>
        <v>0</v>
      </c>
      <c r="AO130" s="376">
        <f t="shared" si="55"/>
        <v>0</v>
      </c>
      <c r="AP130" s="376">
        <f t="shared" si="55"/>
        <v>0</v>
      </c>
      <c r="AQ130" s="376">
        <f t="shared" si="55"/>
        <v>0</v>
      </c>
      <c r="AR130" s="26"/>
    </row>
    <row r="131" spans="2:44" ht="14.45" customHeight="1" thickBot="1" x14ac:dyDescent="0.3">
      <c r="B131" s="163"/>
      <c r="C131" s="62"/>
      <c r="D131" s="62"/>
      <c r="E131" s="63"/>
      <c r="F131" s="460"/>
      <c r="G131" s="461"/>
      <c r="H131" s="64"/>
      <c r="I131" s="65" t="str">
        <f>IFERROR(IF(H131/#REF!=0," ",H131/#REF!),"")</f>
        <v/>
      </c>
      <c r="J131" s="66"/>
      <c r="K131" s="66"/>
      <c r="L131" s="66"/>
      <c r="M131" s="66"/>
      <c r="N131" s="66"/>
      <c r="O131" s="24"/>
      <c r="P131" s="54"/>
      <c r="Q131" s="55"/>
      <c r="R131" s="56"/>
      <c r="S131" s="56"/>
      <c r="T131" s="105"/>
      <c r="U131" s="105"/>
      <c r="V131" s="106"/>
      <c r="W131" s="106"/>
      <c r="X131" s="75"/>
      <c r="Y131" s="109"/>
      <c r="Z131" s="106"/>
      <c r="AA131" s="110"/>
      <c r="AB131" s="54"/>
      <c r="AC131" s="377"/>
      <c r="AD131" s="378"/>
      <c r="AE131" s="378"/>
      <c r="AF131" s="378"/>
      <c r="AG131" s="378"/>
      <c r="AH131" s="378"/>
      <c r="AI131" s="378"/>
      <c r="AJ131" s="378"/>
      <c r="AK131" s="378"/>
      <c r="AL131" s="378"/>
      <c r="AM131" s="378"/>
      <c r="AN131" s="378"/>
      <c r="AO131" s="378"/>
      <c r="AP131" s="378"/>
      <c r="AQ131" s="379"/>
      <c r="AR131" s="60"/>
    </row>
    <row r="132" spans="2:44" ht="14.45" customHeight="1" x14ac:dyDescent="0.25">
      <c r="B132" s="475" t="str">
        <f>IF(C132&lt;&gt;"",B120+1,"")</f>
        <v/>
      </c>
      <c r="C132" s="488"/>
      <c r="D132" s="488"/>
      <c r="E132" s="40"/>
      <c r="F132" s="493"/>
      <c r="G132" s="494"/>
      <c r="H132" s="49"/>
      <c r="I132" s="201" t="str">
        <f>IF(H132=0,"",H132/'2. Baseline'!$F$15)</f>
        <v/>
      </c>
      <c r="J132" s="86" t="str">
        <f>IF(I132="","",(I132/'2. Baseline'!$F$71/'2. Baseline'!$F$67))</f>
        <v/>
      </c>
      <c r="K132" s="72" t="str">
        <f t="shared" ref="K132:K141" si="56">IF(J132="","",ROUNDUP(J132,0))</f>
        <v/>
      </c>
      <c r="L132" s="295" t="str">
        <f>J132</f>
        <v/>
      </c>
      <c r="M132" s="77">
        <f t="shared" ref="M132:M141" si="57">IF(I132=0,"",$M$23*10)</f>
        <v>285.71428571428572</v>
      </c>
      <c r="N132" s="77" t="e">
        <f t="shared" ref="N132:N140" si="58">I132/M132</f>
        <v>#VALUE!</v>
      </c>
      <c r="O132" s="78" t="str">
        <f>IFERROR(ROUND(IF(H132/'2. Baseline'!F$13=0,"",H132/'2. Baseline'!F$13),0),"")</f>
        <v/>
      </c>
      <c r="P132" s="79" t="str">
        <f>IFERROR(O132/'2. Baseline'!F$14,"")</f>
        <v/>
      </c>
      <c r="Q132" s="80" t="e">
        <f t="shared" ref="Q132:Q140" si="59">O132/(J132/2)/7</f>
        <v>#VALUE!</v>
      </c>
      <c r="R132" s="233" t="str">
        <f>IF(H132="","",P132/'2. Baseline'!$F$67)</f>
        <v/>
      </c>
      <c r="S132" s="233" t="str">
        <f>IF(H132="","",P132/J132/'2. Baseline'!$F$67)</f>
        <v/>
      </c>
      <c r="T132" s="99"/>
      <c r="U132" s="100"/>
      <c r="V132" s="101"/>
      <c r="W132" s="101"/>
      <c r="X132" s="89" t="str">
        <f>IFERROR(S132/W132, "n/a")</f>
        <v>n/a</v>
      </c>
      <c r="Y132" s="455"/>
      <c r="Z132" s="449"/>
      <c r="AA132" s="452"/>
      <c r="AB132" s="479" t="e">
        <f>P142/AA132</f>
        <v>#DIV/0!</v>
      </c>
      <c r="AC132" s="500">
        <f>L142</f>
        <v>0</v>
      </c>
      <c r="AD132" s="503">
        <f>K142</f>
        <v>0</v>
      </c>
      <c r="AE132" s="497">
        <f>ROUNDUP(AD142/'2. Baseline'!$F$73,0)</f>
        <v>0</v>
      </c>
      <c r="AF132" s="497">
        <f>L142*'2. Baseline'!$F$58</f>
        <v>0</v>
      </c>
      <c r="AG132" s="497">
        <f>K142*'2. Baseline'!$F$61</f>
        <v>0</v>
      </c>
      <c r="AH132" s="497">
        <f>AE142*'2. Baseline'!F$59*('2. Baseline'!F$50+'2. Baseline'!F$51)</f>
        <v>0</v>
      </c>
      <c r="AI132" s="497">
        <f>IF(B132&lt;&gt;"",'2. Baseline'!$F$60+1,0)</f>
        <v>0</v>
      </c>
      <c r="AJ132" s="497">
        <f>2*(AC142*('2. Baseline'!$F$67+'2. Baseline'!$F$68))</f>
        <v>0</v>
      </c>
      <c r="AK132" s="497">
        <f>2*L142</f>
        <v>0</v>
      </c>
      <c r="AL132" s="497">
        <f>2*(K142*2)</f>
        <v>0</v>
      </c>
      <c r="AM132" s="497">
        <f>K142*('2. Baseline'!F$67+'2. Baseline'!F$68)</f>
        <v>0</v>
      </c>
      <c r="AN132" s="497">
        <f>K142*'2. Baseline'!$F$80</f>
        <v>0</v>
      </c>
      <c r="AO132" s="497">
        <f>2*K142</f>
        <v>0</v>
      </c>
      <c r="AP132" s="497">
        <f>AE142*'2. Baseline'!F$78*('2. Baseline'!F$67+'2. Baseline'!F$68)</f>
        <v>0</v>
      </c>
      <c r="AQ132" s="497">
        <f>IF(B132&lt;&gt;"",'2. Baseline'!$F$60+1,0)</f>
        <v>0</v>
      </c>
      <c r="AR132" s="41"/>
    </row>
    <row r="133" spans="2:44" ht="14.45" customHeight="1" x14ac:dyDescent="0.25">
      <c r="B133" s="475"/>
      <c r="C133" s="477"/>
      <c r="D133" s="477"/>
      <c r="E133" s="40"/>
      <c r="F133" s="490"/>
      <c r="G133" s="491"/>
      <c r="H133" s="49"/>
      <c r="I133" s="201" t="str">
        <f>IF(H133=0,"",H133/'2. Baseline'!$F$15)</f>
        <v/>
      </c>
      <c r="J133" s="87" t="str">
        <f>IF(I133="","",(I133/'2. Baseline'!$F$71/'2. Baseline'!$F$67))</f>
        <v/>
      </c>
      <c r="K133" s="73" t="str">
        <f t="shared" si="56"/>
        <v/>
      </c>
      <c r="L133" s="73" t="str">
        <f t="shared" ref="L133:L141" si="60">J133</f>
        <v/>
      </c>
      <c r="M133" s="81">
        <f t="shared" si="57"/>
        <v>285.71428571428572</v>
      </c>
      <c r="N133" s="81" t="e">
        <f t="shared" si="58"/>
        <v>#VALUE!</v>
      </c>
      <c r="O133" s="82" t="str">
        <f>IFERROR(ROUND(IF(H133/'2. Baseline'!F$13=0,"",H133/'2. Baseline'!F$13),0),"")</f>
        <v/>
      </c>
      <c r="P133" s="83" t="str">
        <f>IFERROR(O133/'2. Baseline'!F$14,"")</f>
        <v/>
      </c>
      <c r="Q133" s="84" t="e">
        <f t="shared" si="59"/>
        <v>#VALUE!</v>
      </c>
      <c r="R133" s="234" t="str">
        <f>IF(H133="","",P133/'2. Baseline'!$F$67)</f>
        <v/>
      </c>
      <c r="S133" s="234" t="str">
        <f>IF(H133="","",P133/J133/'2. Baseline'!$F$67)</f>
        <v/>
      </c>
      <c r="T133" s="101"/>
      <c r="U133" s="102"/>
      <c r="V133" s="101"/>
      <c r="W133" s="101"/>
      <c r="X133" s="90" t="str">
        <f>IFERROR(S133/W133, "")</f>
        <v/>
      </c>
      <c r="Y133" s="456"/>
      <c r="Z133" s="450"/>
      <c r="AA133" s="453"/>
      <c r="AB133" s="480"/>
      <c r="AC133" s="501"/>
      <c r="AD133" s="504"/>
      <c r="AE133" s="498"/>
      <c r="AF133" s="498"/>
      <c r="AG133" s="498"/>
      <c r="AH133" s="498"/>
      <c r="AI133" s="498"/>
      <c r="AJ133" s="498"/>
      <c r="AK133" s="498"/>
      <c r="AL133" s="498"/>
      <c r="AM133" s="498"/>
      <c r="AN133" s="498"/>
      <c r="AO133" s="498"/>
      <c r="AP133" s="498"/>
      <c r="AQ133" s="498"/>
      <c r="AR133" s="42"/>
    </row>
    <row r="134" spans="2:44" ht="14.45" customHeight="1" x14ac:dyDescent="0.25">
      <c r="B134" s="475"/>
      <c r="C134" s="477"/>
      <c r="D134" s="477"/>
      <c r="E134" s="40"/>
      <c r="F134" s="490"/>
      <c r="G134" s="491"/>
      <c r="H134" s="49"/>
      <c r="I134" s="201" t="str">
        <f>IF(H134=0,"",H134/'2. Baseline'!$F$15)</f>
        <v/>
      </c>
      <c r="J134" s="87" t="str">
        <f>IF(I134="","",(I134/'2. Baseline'!$F$71/'2. Baseline'!$F$67))</f>
        <v/>
      </c>
      <c r="K134" s="91" t="str">
        <f t="shared" si="56"/>
        <v/>
      </c>
      <c r="L134" s="91" t="str">
        <f t="shared" si="60"/>
        <v/>
      </c>
      <c r="M134" s="92">
        <f t="shared" si="57"/>
        <v>285.71428571428572</v>
      </c>
      <c r="N134" s="92" t="e">
        <f t="shared" si="58"/>
        <v>#VALUE!</v>
      </c>
      <c r="O134" s="82" t="str">
        <f>IFERROR(ROUND(IF(H134/'2. Baseline'!F$13=0,"",H134/'2. Baseline'!F$13),0),"")</f>
        <v/>
      </c>
      <c r="P134" s="83" t="str">
        <f>IFERROR(O134/'2. Baseline'!F$14,"")</f>
        <v/>
      </c>
      <c r="Q134" s="84" t="e">
        <f t="shared" si="59"/>
        <v>#VALUE!</v>
      </c>
      <c r="R134" s="234" t="str">
        <f>IF(H134="","",P134/'2. Baseline'!$F$67)</f>
        <v/>
      </c>
      <c r="S134" s="234" t="str">
        <f>IF(H134="","",P134/J134/'2. Baseline'!$F$67)</f>
        <v/>
      </c>
      <c r="T134" s="101"/>
      <c r="U134" s="102"/>
      <c r="V134" s="101"/>
      <c r="W134" s="101"/>
      <c r="X134" s="90" t="str">
        <f>IFERROR(S134/W134, "")</f>
        <v/>
      </c>
      <c r="Y134" s="456"/>
      <c r="Z134" s="450"/>
      <c r="AA134" s="453"/>
      <c r="AB134" s="480"/>
      <c r="AC134" s="501"/>
      <c r="AD134" s="504"/>
      <c r="AE134" s="498"/>
      <c r="AF134" s="498"/>
      <c r="AG134" s="498"/>
      <c r="AH134" s="498"/>
      <c r="AI134" s="498"/>
      <c r="AJ134" s="498"/>
      <c r="AK134" s="498"/>
      <c r="AL134" s="498"/>
      <c r="AM134" s="498"/>
      <c r="AN134" s="498"/>
      <c r="AO134" s="498"/>
      <c r="AP134" s="498"/>
      <c r="AQ134" s="498"/>
      <c r="AR134" s="42"/>
    </row>
    <row r="135" spans="2:44" ht="14.45" customHeight="1" x14ac:dyDescent="0.25">
      <c r="B135" s="475"/>
      <c r="C135" s="477"/>
      <c r="D135" s="477"/>
      <c r="E135" s="40"/>
      <c r="F135" s="490"/>
      <c r="G135" s="491"/>
      <c r="H135" s="49"/>
      <c r="I135" s="201" t="str">
        <f>IF(H135=0,"",H135/'2. Baseline'!$F$15)</f>
        <v/>
      </c>
      <c r="J135" s="87" t="str">
        <f>IF(I135="","",(I135/'2. Baseline'!$F$71/'2. Baseline'!$F$67))</f>
        <v/>
      </c>
      <c r="K135" s="73" t="str">
        <f t="shared" si="56"/>
        <v/>
      </c>
      <c r="L135" s="73" t="str">
        <f t="shared" si="60"/>
        <v/>
      </c>
      <c r="M135" s="81">
        <f t="shared" si="57"/>
        <v>285.71428571428572</v>
      </c>
      <c r="N135" s="81" t="e">
        <f t="shared" si="58"/>
        <v>#VALUE!</v>
      </c>
      <c r="O135" s="82" t="str">
        <f>IFERROR(ROUND(IF(H135/'2. Baseline'!F$13=0,"",H135/'2. Baseline'!F$13),0),"")</f>
        <v/>
      </c>
      <c r="P135" s="83" t="str">
        <f>IFERROR(O135/'2. Baseline'!F$14,"")</f>
        <v/>
      </c>
      <c r="Q135" s="84" t="e">
        <f t="shared" si="59"/>
        <v>#VALUE!</v>
      </c>
      <c r="R135" s="234" t="str">
        <f>IF(H135="","",P135/'2. Baseline'!$F$67)</f>
        <v/>
      </c>
      <c r="S135" s="234" t="str">
        <f>IF(H135="","",P135/J135/'2. Baseline'!$F$67)</f>
        <v/>
      </c>
      <c r="T135" s="101"/>
      <c r="U135" s="102"/>
      <c r="V135" s="101"/>
      <c r="W135" s="101"/>
      <c r="X135" s="90" t="str">
        <f>IFERROR(S135/W135, "")</f>
        <v/>
      </c>
      <c r="Y135" s="456"/>
      <c r="Z135" s="450"/>
      <c r="AA135" s="453"/>
      <c r="AB135" s="480"/>
      <c r="AC135" s="501"/>
      <c r="AD135" s="504"/>
      <c r="AE135" s="498"/>
      <c r="AF135" s="498"/>
      <c r="AG135" s="498"/>
      <c r="AH135" s="498"/>
      <c r="AI135" s="498"/>
      <c r="AJ135" s="498"/>
      <c r="AK135" s="498"/>
      <c r="AL135" s="498"/>
      <c r="AM135" s="498"/>
      <c r="AN135" s="498"/>
      <c r="AO135" s="498"/>
      <c r="AP135" s="498"/>
      <c r="AQ135" s="498"/>
      <c r="AR135" s="42"/>
    </row>
    <row r="136" spans="2:44" ht="14.45" customHeight="1" x14ac:dyDescent="0.25">
      <c r="B136" s="475"/>
      <c r="C136" s="477"/>
      <c r="D136" s="477"/>
      <c r="E136" s="40"/>
      <c r="F136" s="490"/>
      <c r="G136" s="491"/>
      <c r="H136" s="50"/>
      <c r="I136" s="201" t="str">
        <f>IF(H136=0,"",H136/'2. Baseline'!$F$15)</f>
        <v/>
      </c>
      <c r="J136" s="87" t="str">
        <f>IF(I136="","",(I136/'2. Baseline'!$F$71/'2. Baseline'!$F$67))</f>
        <v/>
      </c>
      <c r="K136" s="73" t="str">
        <f t="shared" si="56"/>
        <v/>
      </c>
      <c r="L136" s="73" t="str">
        <f t="shared" si="60"/>
        <v/>
      </c>
      <c r="M136" s="81">
        <f t="shared" si="57"/>
        <v>285.71428571428572</v>
      </c>
      <c r="N136" s="81" t="e">
        <f t="shared" si="58"/>
        <v>#VALUE!</v>
      </c>
      <c r="O136" s="82" t="str">
        <f>IFERROR(ROUND(IF(H136/'2. Baseline'!F$13=0,"",H136/'2. Baseline'!F$13),0),"")</f>
        <v/>
      </c>
      <c r="P136" s="83" t="str">
        <f>IFERROR(O136/'2. Baseline'!F$14,"")</f>
        <v/>
      </c>
      <c r="Q136" s="84" t="e">
        <f t="shared" si="59"/>
        <v>#VALUE!</v>
      </c>
      <c r="R136" s="234" t="str">
        <f>IF(H136="","",P136/'2. Baseline'!$F$67)</f>
        <v/>
      </c>
      <c r="S136" s="234" t="str">
        <f>IF(H136="","",P136/J136/'2. Baseline'!$F$67)</f>
        <v/>
      </c>
      <c r="T136" s="101"/>
      <c r="U136" s="102"/>
      <c r="V136" s="101"/>
      <c r="W136" s="101"/>
      <c r="X136" s="90" t="str">
        <f>IFERROR(S136/W136, "")</f>
        <v/>
      </c>
      <c r="Y136" s="456"/>
      <c r="Z136" s="450"/>
      <c r="AA136" s="453"/>
      <c r="AB136" s="480"/>
      <c r="AC136" s="501"/>
      <c r="AD136" s="504"/>
      <c r="AE136" s="498"/>
      <c r="AF136" s="498"/>
      <c r="AG136" s="498"/>
      <c r="AH136" s="498"/>
      <c r="AI136" s="498"/>
      <c r="AJ136" s="498"/>
      <c r="AK136" s="498"/>
      <c r="AL136" s="498"/>
      <c r="AM136" s="498"/>
      <c r="AN136" s="498"/>
      <c r="AO136" s="498"/>
      <c r="AP136" s="498"/>
      <c r="AQ136" s="498"/>
      <c r="AR136" s="42"/>
    </row>
    <row r="137" spans="2:44" ht="14.45" customHeight="1" x14ac:dyDescent="0.25">
      <c r="B137" s="475"/>
      <c r="C137" s="477"/>
      <c r="D137" s="477"/>
      <c r="E137" s="40"/>
      <c r="F137" s="490"/>
      <c r="G137" s="491"/>
      <c r="H137" s="50"/>
      <c r="I137" s="201" t="str">
        <f>IF(H137=0,"",H137/'2. Baseline'!$F$15)</f>
        <v/>
      </c>
      <c r="J137" s="87" t="str">
        <f>IF(I137="","",(I137/'2. Baseline'!$F$71/'2. Baseline'!$F$67))</f>
        <v/>
      </c>
      <c r="K137" s="73" t="str">
        <f t="shared" si="56"/>
        <v/>
      </c>
      <c r="L137" s="73" t="str">
        <f t="shared" si="60"/>
        <v/>
      </c>
      <c r="M137" s="81">
        <f t="shared" si="57"/>
        <v>285.71428571428572</v>
      </c>
      <c r="N137" s="81" t="e">
        <f t="shared" si="58"/>
        <v>#VALUE!</v>
      </c>
      <c r="O137" s="82" t="str">
        <f>IFERROR(ROUND(IF(H137/'2. Baseline'!F$13=0,"",H137/'2. Baseline'!F$13),0),"")</f>
        <v/>
      </c>
      <c r="P137" s="83" t="str">
        <f>IFERROR(O137/'2. Baseline'!F$14,"")</f>
        <v/>
      </c>
      <c r="Q137" s="84" t="e">
        <f t="shared" si="59"/>
        <v>#VALUE!</v>
      </c>
      <c r="R137" s="234" t="str">
        <f>IF(H137="","",P137/'2. Baseline'!$F$67)</f>
        <v/>
      </c>
      <c r="S137" s="234" t="str">
        <f>IF(H137="","",P137/J137/'2. Baseline'!$F$67)</f>
        <v/>
      </c>
      <c r="T137" s="101"/>
      <c r="U137" s="102"/>
      <c r="V137" s="101"/>
      <c r="W137" s="101"/>
      <c r="X137" s="90" t="str">
        <f>IFERROR(P137/W137, "")</f>
        <v/>
      </c>
      <c r="Y137" s="456"/>
      <c r="Z137" s="450"/>
      <c r="AA137" s="453"/>
      <c r="AB137" s="480"/>
      <c r="AC137" s="501"/>
      <c r="AD137" s="504"/>
      <c r="AE137" s="498"/>
      <c r="AF137" s="498"/>
      <c r="AG137" s="498"/>
      <c r="AH137" s="498"/>
      <c r="AI137" s="498"/>
      <c r="AJ137" s="498"/>
      <c r="AK137" s="498"/>
      <c r="AL137" s="498"/>
      <c r="AM137" s="498"/>
      <c r="AN137" s="498"/>
      <c r="AO137" s="498"/>
      <c r="AP137" s="498"/>
      <c r="AQ137" s="498"/>
      <c r="AR137" s="42"/>
    </row>
    <row r="138" spans="2:44" ht="14.45" customHeight="1" x14ac:dyDescent="0.25">
      <c r="B138" s="475"/>
      <c r="C138" s="477"/>
      <c r="D138" s="477"/>
      <c r="E138" s="40"/>
      <c r="F138" s="490"/>
      <c r="G138" s="491"/>
      <c r="H138" s="49"/>
      <c r="I138" s="201" t="str">
        <f>IF(H138=0,"",H138/'2. Baseline'!$F$15)</f>
        <v/>
      </c>
      <c r="J138" s="87" t="str">
        <f>IF(I138="","",(I138/'2. Baseline'!$F$71/'2. Baseline'!$F$67))</f>
        <v/>
      </c>
      <c r="K138" s="73" t="str">
        <f t="shared" si="56"/>
        <v/>
      </c>
      <c r="L138" s="73" t="str">
        <f t="shared" si="60"/>
        <v/>
      </c>
      <c r="M138" s="81">
        <f t="shared" si="57"/>
        <v>285.71428571428572</v>
      </c>
      <c r="N138" s="81" t="e">
        <f t="shared" si="58"/>
        <v>#VALUE!</v>
      </c>
      <c r="O138" s="82" t="str">
        <f>IFERROR(ROUND(IF(H138/'2. Baseline'!F$13=0,"",H138/'2. Baseline'!F$13),0),"")</f>
        <v/>
      </c>
      <c r="P138" s="83" t="str">
        <f>IFERROR(O138/'2. Baseline'!F$14,"")</f>
        <v/>
      </c>
      <c r="Q138" s="84" t="e">
        <f t="shared" si="59"/>
        <v>#VALUE!</v>
      </c>
      <c r="R138" s="234" t="str">
        <f>IF(H138="","",P138/'2. Baseline'!$F$67)</f>
        <v/>
      </c>
      <c r="S138" s="234" t="str">
        <f>IF(H138="","",P138/J138/'2. Baseline'!$F$67)</f>
        <v/>
      </c>
      <c r="T138" s="101"/>
      <c r="U138" s="102"/>
      <c r="V138" s="101"/>
      <c r="W138" s="101"/>
      <c r="X138" s="90" t="str">
        <f>IFERROR(P138/W138, "")</f>
        <v/>
      </c>
      <c r="Y138" s="456"/>
      <c r="Z138" s="450"/>
      <c r="AA138" s="453"/>
      <c r="AB138" s="480"/>
      <c r="AC138" s="501"/>
      <c r="AD138" s="504"/>
      <c r="AE138" s="498"/>
      <c r="AF138" s="498"/>
      <c r="AG138" s="498"/>
      <c r="AH138" s="498"/>
      <c r="AI138" s="498"/>
      <c r="AJ138" s="498"/>
      <c r="AK138" s="498"/>
      <c r="AL138" s="498"/>
      <c r="AM138" s="498"/>
      <c r="AN138" s="498"/>
      <c r="AO138" s="498"/>
      <c r="AP138" s="498"/>
      <c r="AQ138" s="498"/>
      <c r="AR138" s="42"/>
    </row>
    <row r="139" spans="2:44" ht="14.45" customHeight="1" x14ac:dyDescent="0.25">
      <c r="B139" s="475"/>
      <c r="C139" s="477"/>
      <c r="D139" s="477"/>
      <c r="E139" s="40"/>
      <c r="F139" s="490"/>
      <c r="G139" s="491"/>
      <c r="H139" s="49"/>
      <c r="I139" s="201" t="str">
        <f>IF(H139=0,"",H139/'2. Baseline'!$F$15)</f>
        <v/>
      </c>
      <c r="J139" s="87" t="str">
        <f>IF(I139="","",(I139/'2. Baseline'!$F$71/'2. Baseline'!$F$67))</f>
        <v/>
      </c>
      <c r="K139" s="73" t="str">
        <f t="shared" si="56"/>
        <v/>
      </c>
      <c r="L139" s="73" t="str">
        <f t="shared" si="60"/>
        <v/>
      </c>
      <c r="M139" s="81">
        <f t="shared" si="57"/>
        <v>285.71428571428572</v>
      </c>
      <c r="N139" s="81" t="e">
        <f t="shared" si="58"/>
        <v>#VALUE!</v>
      </c>
      <c r="O139" s="82" t="str">
        <f>IFERROR(ROUND(IF(H139/'2. Baseline'!F$13=0,"",H139/'2. Baseline'!F$13),0),"")</f>
        <v/>
      </c>
      <c r="P139" s="83" t="str">
        <f>IFERROR(O139/'2. Baseline'!F$14,"")</f>
        <v/>
      </c>
      <c r="Q139" s="84" t="e">
        <f t="shared" si="59"/>
        <v>#VALUE!</v>
      </c>
      <c r="R139" s="234" t="str">
        <f>IF(H139="","",P139/'2. Baseline'!$F$67)</f>
        <v/>
      </c>
      <c r="S139" s="234" t="str">
        <f>IF(H139="","",P139/J139/'2. Baseline'!$F$67)</f>
        <v/>
      </c>
      <c r="T139" s="101"/>
      <c r="U139" s="102"/>
      <c r="V139" s="101"/>
      <c r="W139" s="101"/>
      <c r="X139" s="90" t="str">
        <f>IFERROR(P139/W139, "")</f>
        <v/>
      </c>
      <c r="Y139" s="456"/>
      <c r="Z139" s="450"/>
      <c r="AA139" s="453"/>
      <c r="AB139" s="480"/>
      <c r="AC139" s="501"/>
      <c r="AD139" s="504"/>
      <c r="AE139" s="498"/>
      <c r="AF139" s="498"/>
      <c r="AG139" s="498"/>
      <c r="AH139" s="498"/>
      <c r="AI139" s="498"/>
      <c r="AJ139" s="498"/>
      <c r="AK139" s="498"/>
      <c r="AL139" s="498"/>
      <c r="AM139" s="498"/>
      <c r="AN139" s="498"/>
      <c r="AO139" s="498"/>
      <c r="AP139" s="498"/>
      <c r="AQ139" s="498"/>
      <c r="AR139" s="42"/>
    </row>
    <row r="140" spans="2:44" ht="14.45" customHeight="1" x14ac:dyDescent="0.25">
      <c r="B140" s="475"/>
      <c r="C140" s="477"/>
      <c r="D140" s="477"/>
      <c r="E140" s="40"/>
      <c r="F140" s="490"/>
      <c r="G140" s="491"/>
      <c r="H140" s="49"/>
      <c r="I140" s="201" t="str">
        <f>IF(H140=0,"",H140/'2. Baseline'!$F$15)</f>
        <v/>
      </c>
      <c r="J140" s="87" t="str">
        <f>IF(I140="","",(I140/'2. Baseline'!$F$71/'2. Baseline'!$F$67))</f>
        <v/>
      </c>
      <c r="K140" s="73" t="str">
        <f t="shared" si="56"/>
        <v/>
      </c>
      <c r="L140" s="73" t="str">
        <f t="shared" si="60"/>
        <v/>
      </c>
      <c r="M140" s="81">
        <f t="shared" si="57"/>
        <v>285.71428571428572</v>
      </c>
      <c r="N140" s="81" t="e">
        <f t="shared" si="58"/>
        <v>#VALUE!</v>
      </c>
      <c r="O140" s="82" t="str">
        <f>IFERROR(ROUND(IF(H140/'2. Baseline'!F$13=0,"",H140/'2. Baseline'!F$13),0),"")</f>
        <v/>
      </c>
      <c r="P140" s="83" t="str">
        <f>IFERROR(O140/'2. Baseline'!F$14,"")</f>
        <v/>
      </c>
      <c r="Q140" s="84" t="e">
        <f t="shared" si="59"/>
        <v>#VALUE!</v>
      </c>
      <c r="R140" s="234" t="str">
        <f>IF(H140="","",P140/'2. Baseline'!$F$67)</f>
        <v/>
      </c>
      <c r="S140" s="234" t="str">
        <f>IF(H140="","",P140/J140/'2. Baseline'!$F$67)</f>
        <v/>
      </c>
      <c r="T140" s="101"/>
      <c r="U140" s="102"/>
      <c r="V140" s="101"/>
      <c r="W140" s="101"/>
      <c r="X140" s="90" t="str">
        <f>IFERROR(P140/W140, "")</f>
        <v/>
      </c>
      <c r="Y140" s="456"/>
      <c r="Z140" s="450"/>
      <c r="AA140" s="453"/>
      <c r="AB140" s="480"/>
      <c r="AC140" s="501"/>
      <c r="AD140" s="504"/>
      <c r="AE140" s="498"/>
      <c r="AF140" s="498"/>
      <c r="AG140" s="498"/>
      <c r="AH140" s="498"/>
      <c r="AI140" s="498"/>
      <c r="AJ140" s="498"/>
      <c r="AK140" s="498"/>
      <c r="AL140" s="498"/>
      <c r="AM140" s="498"/>
      <c r="AN140" s="498"/>
      <c r="AO140" s="498"/>
      <c r="AP140" s="498"/>
      <c r="AQ140" s="498"/>
      <c r="AR140" s="42"/>
    </row>
    <row r="141" spans="2:44" ht="14.45" customHeight="1" x14ac:dyDescent="0.25">
      <c r="B141" s="476"/>
      <c r="C141" s="478"/>
      <c r="D141" s="478"/>
      <c r="E141" s="40"/>
      <c r="F141" s="490"/>
      <c r="G141" s="491"/>
      <c r="H141" s="49"/>
      <c r="I141" s="201" t="str">
        <f>IF(H141=0,"",H141/'2. Baseline'!$F$15)</f>
        <v/>
      </c>
      <c r="J141" s="87" t="str">
        <f>IF(I141="","",(I141/'2. Baseline'!$F$71/'2. Baseline'!$F$67))</f>
        <v/>
      </c>
      <c r="K141" s="73" t="str">
        <f t="shared" si="56"/>
        <v/>
      </c>
      <c r="L141" s="73" t="str">
        <f t="shared" si="60"/>
        <v/>
      </c>
      <c r="M141" s="81">
        <f t="shared" si="57"/>
        <v>285.71428571428572</v>
      </c>
      <c r="N141" s="81" t="e">
        <f>IF(M141="","",I141/M141)</f>
        <v>#VALUE!</v>
      </c>
      <c r="O141" s="82" t="str">
        <f>IFERROR(ROUND(IF(H141/'2. Baseline'!F$13=0,"",H141/'2. Baseline'!F$13),0),"")</f>
        <v/>
      </c>
      <c r="P141" s="83" t="str">
        <f>IFERROR(O141/'2. Baseline'!F$14,"")</f>
        <v/>
      </c>
      <c r="Q141" s="85"/>
      <c r="R141" s="82" t="str">
        <f>IF(H141="","",P141/'2. Baseline'!$F$67)</f>
        <v/>
      </c>
      <c r="S141" s="82" t="str">
        <f>IF(H141="","",P141/J141/'2. Baseline'!$F$67)</f>
        <v/>
      </c>
      <c r="T141" s="101"/>
      <c r="U141" s="102"/>
      <c r="V141" s="101"/>
      <c r="W141" s="101"/>
      <c r="X141" s="90" t="str">
        <f>IFERROR(P141/W141, "")</f>
        <v/>
      </c>
      <c r="Y141" s="457"/>
      <c r="Z141" s="451"/>
      <c r="AA141" s="454"/>
      <c r="AB141" s="481"/>
      <c r="AC141" s="502"/>
      <c r="AD141" s="505"/>
      <c r="AE141" s="499"/>
      <c r="AF141" s="499"/>
      <c r="AG141" s="499"/>
      <c r="AH141" s="499"/>
      <c r="AI141" s="499"/>
      <c r="AJ141" s="499"/>
      <c r="AK141" s="499"/>
      <c r="AL141" s="499"/>
      <c r="AM141" s="499"/>
      <c r="AN141" s="499"/>
      <c r="AO141" s="499"/>
      <c r="AP141" s="499"/>
      <c r="AQ141" s="499"/>
      <c r="AR141" s="42"/>
    </row>
    <row r="142" spans="2:44" ht="14.45" customHeight="1" x14ac:dyDescent="0.25">
      <c r="B142" s="210"/>
      <c r="C142" s="25" t="s">
        <v>35</v>
      </c>
      <c r="D142" s="25"/>
      <c r="E142" s="98">
        <f>COUNTA(E132:E141)</f>
        <v>0</v>
      </c>
      <c r="F142" s="458"/>
      <c r="G142" s="459"/>
      <c r="H142" s="22">
        <f>SUM(H132:H141)</f>
        <v>0</v>
      </c>
      <c r="I142" s="96">
        <f>SUM(I132:I141)</f>
        <v>0</v>
      </c>
      <c r="J142" s="96">
        <f>SUM(J132:J141)</f>
        <v>0</v>
      </c>
      <c r="K142" s="96">
        <f>SUM(K132:K141)</f>
        <v>0</v>
      </c>
      <c r="L142" s="96">
        <f>SUM(L132:L141)</f>
        <v>0</v>
      </c>
      <c r="M142" s="97"/>
      <c r="N142" s="97" t="e">
        <f>SUM(N132:N141)</f>
        <v>#VALUE!</v>
      </c>
      <c r="O142" s="23">
        <f>SUM(O132:O141)</f>
        <v>0</v>
      </c>
      <c r="P142" s="53">
        <f>IFERROR(O142/'2. Baseline'!F$14,"")</f>
        <v>0</v>
      </c>
      <c r="Q142" s="52" t="e">
        <f>SUM(Q132:Q140)*7</f>
        <v>#VALUE!</v>
      </c>
      <c r="R142" s="96">
        <f>SUM(R132:R141)</f>
        <v>0</v>
      </c>
      <c r="S142" s="97" t="e">
        <f>IF(H142="","",P142/J142/'2. Baseline'!$F$67)</f>
        <v>#DIV/0!</v>
      </c>
      <c r="T142" s="103"/>
      <c r="U142" s="103"/>
      <c r="V142" s="104"/>
      <c r="W142" s="104"/>
      <c r="X142" s="74"/>
      <c r="Y142" s="107"/>
      <c r="Z142" s="104"/>
      <c r="AA142" s="108"/>
      <c r="AB142" s="53"/>
      <c r="AC142" s="68">
        <f t="shared" ref="AC142:AQ142" si="61">SUM(AC132:AC141)</f>
        <v>0</v>
      </c>
      <c r="AD142" s="68">
        <f t="shared" si="61"/>
        <v>0</v>
      </c>
      <c r="AE142" s="296">
        <f t="shared" si="61"/>
        <v>0</v>
      </c>
      <c r="AF142" s="93">
        <f t="shared" si="61"/>
        <v>0</v>
      </c>
      <c r="AG142" s="93">
        <f t="shared" si="61"/>
        <v>0</v>
      </c>
      <c r="AH142" s="93">
        <f t="shared" si="61"/>
        <v>0</v>
      </c>
      <c r="AI142" s="93">
        <f t="shared" si="61"/>
        <v>0</v>
      </c>
      <c r="AJ142" s="93">
        <f t="shared" si="61"/>
        <v>0</v>
      </c>
      <c r="AK142" s="93">
        <f t="shared" si="61"/>
        <v>0</v>
      </c>
      <c r="AL142" s="93">
        <f t="shared" si="61"/>
        <v>0</v>
      </c>
      <c r="AM142" s="93">
        <f t="shared" si="61"/>
        <v>0</v>
      </c>
      <c r="AN142" s="93">
        <f t="shared" si="61"/>
        <v>0</v>
      </c>
      <c r="AO142" s="93">
        <f t="shared" si="61"/>
        <v>0</v>
      </c>
      <c r="AP142" s="93">
        <f t="shared" si="61"/>
        <v>0</v>
      </c>
      <c r="AQ142" s="93">
        <f t="shared" si="61"/>
        <v>0</v>
      </c>
      <c r="AR142" s="26"/>
    </row>
    <row r="143" spans="2:44" ht="14.45" customHeight="1" thickBot="1" x14ac:dyDescent="0.3">
      <c r="B143" s="61"/>
      <c r="C143" s="62"/>
      <c r="D143" s="62"/>
      <c r="E143" s="63"/>
      <c r="F143" s="460"/>
      <c r="G143" s="461"/>
      <c r="H143" s="64"/>
      <c r="I143" s="65" t="str">
        <f>IFERROR(IF(H143/#REF!=0," ",H143/#REF!),"")</f>
        <v/>
      </c>
      <c r="J143" s="66"/>
      <c r="K143" s="66"/>
      <c r="L143" s="66"/>
      <c r="M143" s="66"/>
      <c r="N143" s="66"/>
      <c r="O143" s="24"/>
      <c r="P143" s="54"/>
      <c r="Q143" s="55"/>
      <c r="R143" s="56"/>
      <c r="S143" s="56"/>
      <c r="T143" s="105"/>
      <c r="U143" s="105"/>
      <c r="V143" s="106"/>
      <c r="W143" s="106"/>
      <c r="X143" s="75"/>
      <c r="Y143" s="109"/>
      <c r="Z143" s="106"/>
      <c r="AA143" s="110"/>
      <c r="AB143" s="54"/>
      <c r="AC143" s="57"/>
      <c r="AD143" s="67"/>
      <c r="AE143" s="67"/>
      <c r="AF143" s="67"/>
      <c r="AG143" s="67"/>
      <c r="AH143" s="67"/>
      <c r="AI143" s="67"/>
      <c r="AJ143" s="67"/>
      <c r="AK143" s="67"/>
      <c r="AL143" s="67"/>
      <c r="AM143" s="67"/>
      <c r="AN143" s="67"/>
      <c r="AO143" s="67"/>
      <c r="AP143" s="67"/>
      <c r="AQ143" s="179"/>
      <c r="AR143" s="60"/>
    </row>
    <row r="144" spans="2:44" ht="14.45" customHeight="1" x14ac:dyDescent="0.25">
      <c r="B144" s="475" t="str">
        <f>IF(C144&lt;&gt;"",B132+1,"")</f>
        <v/>
      </c>
      <c r="C144" s="477"/>
      <c r="D144" s="477"/>
      <c r="E144" s="40"/>
      <c r="F144" s="492"/>
      <c r="G144" s="492"/>
      <c r="H144" s="49"/>
      <c r="I144" s="201" t="str">
        <f>IF(H144=0,"",H144/'2. Baseline'!$F$15)</f>
        <v/>
      </c>
      <c r="J144" s="86" t="str">
        <f>IF(I144="","",(I144/'2. Baseline'!$F$71/'2. Baseline'!$F$67))</f>
        <v/>
      </c>
      <c r="K144" s="72" t="str">
        <f t="shared" ref="K144:K153" si="62">IF(J144="","",ROUNDUP(J144,0))</f>
        <v/>
      </c>
      <c r="L144" s="295" t="str">
        <f>J144</f>
        <v/>
      </c>
      <c r="M144" s="77">
        <f t="shared" ref="M144:M153" si="63">IF(I144=0,"",$M$23*10)</f>
        <v>285.71428571428572</v>
      </c>
      <c r="N144" s="77" t="e">
        <f t="shared" ref="N144:N152" si="64">I144/M144</f>
        <v>#VALUE!</v>
      </c>
      <c r="O144" s="78" t="str">
        <f>IFERROR(ROUND(IF(H144/'2. Baseline'!F$13=0,"",H144/'2. Baseline'!F$13),0),"")</f>
        <v/>
      </c>
      <c r="P144" s="79" t="str">
        <f>IFERROR(O144/'2. Baseline'!F$14,"")</f>
        <v/>
      </c>
      <c r="Q144" s="80" t="e">
        <f t="shared" ref="Q144:Q152" si="65">O144/(J144/2)/7</f>
        <v>#VALUE!</v>
      </c>
      <c r="R144" s="233" t="str">
        <f>IF(H144="","",P144/'2. Baseline'!$F$67)</f>
        <v/>
      </c>
      <c r="S144" s="233" t="str">
        <f>IF(H144="","",P144/J144/'2. Baseline'!$F$67)</f>
        <v/>
      </c>
      <c r="T144" s="99"/>
      <c r="U144" s="100"/>
      <c r="V144" s="101"/>
      <c r="W144" s="101"/>
      <c r="X144" s="89" t="str">
        <f>IFERROR(S144/W144, "n/a")</f>
        <v>n/a</v>
      </c>
      <c r="Y144" s="455"/>
      <c r="Z144" s="449"/>
      <c r="AA144" s="452"/>
      <c r="AB144" s="479" t="e">
        <f>P154/AA144</f>
        <v>#DIV/0!</v>
      </c>
      <c r="AC144" s="482">
        <f>L154</f>
        <v>0</v>
      </c>
      <c r="AD144" s="466">
        <f>AC154</f>
        <v>0</v>
      </c>
      <c r="AE144" s="485">
        <f>AD154/'2. Baseline'!$F$73</f>
        <v>0</v>
      </c>
      <c r="AF144" s="466">
        <f>L154*'2. Baseline'!$F$58</f>
        <v>0</v>
      </c>
      <c r="AG144" s="469">
        <f>J154*'2. Baseline'!$F$61</f>
        <v>0</v>
      </c>
      <c r="AH144" s="469">
        <f>AE154*'2. Baseline'!F$59*('2. Baseline'!F$50+'2. Baseline'!F$51)</f>
        <v>0</v>
      </c>
      <c r="AI144" s="472">
        <f>IF(B144&lt;&gt;"",'2. Baseline'!$F$60+1,0)</f>
        <v>0</v>
      </c>
      <c r="AJ144" s="466">
        <f>2*(AC154*('2. Baseline'!$F$67+'2. Baseline'!$F$68))</f>
        <v>0</v>
      </c>
      <c r="AK144" s="466">
        <f>2*L154</f>
        <v>0</v>
      </c>
      <c r="AL144" s="466">
        <f>2*(J154*2)</f>
        <v>0</v>
      </c>
      <c r="AM144" s="466">
        <f>J154*('2. Baseline'!F$67+'2. Baseline'!F$68)</f>
        <v>0</v>
      </c>
      <c r="AN144" s="469">
        <f>J154*'2. Baseline'!$F$80</f>
        <v>0</v>
      </c>
      <c r="AO144" s="469">
        <f>2*J154</f>
        <v>0</v>
      </c>
      <c r="AP144" s="469">
        <f>AE154*'2. Baseline'!F$78*('2. Baseline'!F$67+'2. Baseline'!F$68)</f>
        <v>0</v>
      </c>
      <c r="AQ144" s="472">
        <f>IF(B144&lt;&gt;"",'2. Baseline'!$F$60+1,0)</f>
        <v>0</v>
      </c>
      <c r="AR144" s="41"/>
    </row>
    <row r="145" spans="2:44" ht="14.45" customHeight="1" x14ac:dyDescent="0.25">
      <c r="B145" s="475"/>
      <c r="C145" s="477"/>
      <c r="D145" s="477"/>
      <c r="E145" s="40"/>
      <c r="F145" s="489"/>
      <c r="G145" s="489"/>
      <c r="H145" s="49"/>
      <c r="I145" s="201" t="str">
        <f>IF(H145=0,"",H145/'2. Baseline'!$F$15)</f>
        <v/>
      </c>
      <c r="J145" s="87" t="str">
        <f>IF(I145="","",(I145/'2. Baseline'!$F$71/'2. Baseline'!$F$67))</f>
        <v/>
      </c>
      <c r="K145" s="73" t="str">
        <f t="shared" si="62"/>
        <v/>
      </c>
      <c r="L145" s="73" t="str">
        <f t="shared" ref="L145:L153" si="66">J145</f>
        <v/>
      </c>
      <c r="M145" s="81">
        <f t="shared" si="63"/>
        <v>285.71428571428572</v>
      </c>
      <c r="N145" s="81" t="e">
        <f t="shared" si="64"/>
        <v>#VALUE!</v>
      </c>
      <c r="O145" s="82" t="str">
        <f>IFERROR(ROUND(IF(H145/'2. Baseline'!F$13=0,"",H145/'2. Baseline'!F$13),0),"")</f>
        <v/>
      </c>
      <c r="P145" s="83" t="str">
        <f>IFERROR(O145/'2. Baseline'!F$14,"")</f>
        <v/>
      </c>
      <c r="Q145" s="84" t="e">
        <f t="shared" si="65"/>
        <v>#VALUE!</v>
      </c>
      <c r="R145" s="234" t="str">
        <f>IF(H145="","",P145/'2. Baseline'!$F$67)</f>
        <v/>
      </c>
      <c r="S145" s="234" t="str">
        <f>IF(H145="","",P145/J145/'2. Baseline'!$F$67)</f>
        <v/>
      </c>
      <c r="T145" s="101"/>
      <c r="U145" s="102"/>
      <c r="V145" s="101"/>
      <c r="W145" s="101"/>
      <c r="X145" s="90" t="str">
        <f>IFERROR(S145/W145, "")</f>
        <v/>
      </c>
      <c r="Y145" s="456"/>
      <c r="Z145" s="450"/>
      <c r="AA145" s="453"/>
      <c r="AB145" s="480"/>
      <c r="AC145" s="483"/>
      <c r="AD145" s="467"/>
      <c r="AE145" s="486"/>
      <c r="AF145" s="467"/>
      <c r="AG145" s="470"/>
      <c r="AH145" s="470"/>
      <c r="AI145" s="473"/>
      <c r="AJ145" s="467"/>
      <c r="AK145" s="467"/>
      <c r="AL145" s="467"/>
      <c r="AM145" s="467"/>
      <c r="AN145" s="470"/>
      <c r="AO145" s="470"/>
      <c r="AP145" s="470"/>
      <c r="AQ145" s="473"/>
      <c r="AR145" s="42"/>
    </row>
    <row r="146" spans="2:44" ht="14.45" customHeight="1" x14ac:dyDescent="0.25">
      <c r="B146" s="475"/>
      <c r="C146" s="477"/>
      <c r="D146" s="477"/>
      <c r="E146" s="40"/>
      <c r="F146" s="489"/>
      <c r="G146" s="489"/>
      <c r="H146" s="49"/>
      <c r="I146" s="201" t="str">
        <f>IF(H146=0,"",H146/'2. Baseline'!$F$15)</f>
        <v/>
      </c>
      <c r="J146" s="88" t="str">
        <f>IF(I146="","",(I146/'2. Baseline'!$F$71/'2. Baseline'!$F$67))</f>
        <v/>
      </c>
      <c r="K146" s="91" t="str">
        <f t="shared" si="62"/>
        <v/>
      </c>
      <c r="L146" s="91" t="str">
        <f t="shared" si="66"/>
        <v/>
      </c>
      <c r="M146" s="92">
        <f t="shared" si="63"/>
        <v>285.71428571428572</v>
      </c>
      <c r="N146" s="92" t="e">
        <f t="shared" si="64"/>
        <v>#VALUE!</v>
      </c>
      <c r="O146" s="82" t="str">
        <f>IFERROR(ROUND(IF(H146/'2. Baseline'!F$13=0,"",H146/'2. Baseline'!F$13),0),"")</f>
        <v/>
      </c>
      <c r="P146" s="83" t="str">
        <f>IFERROR(O146/'2. Baseline'!F$14,"")</f>
        <v/>
      </c>
      <c r="Q146" s="84" t="e">
        <f t="shared" si="65"/>
        <v>#VALUE!</v>
      </c>
      <c r="R146" s="234" t="str">
        <f>IF(H146="","",P146/'2. Baseline'!$F$67)</f>
        <v/>
      </c>
      <c r="S146" s="234" t="str">
        <f>IF(H146="","",P146/J146/'2. Baseline'!$F$67)</f>
        <v/>
      </c>
      <c r="T146" s="101"/>
      <c r="U146" s="102"/>
      <c r="V146" s="101"/>
      <c r="W146" s="101"/>
      <c r="X146" s="90" t="str">
        <f>IFERROR(S146/W146, "")</f>
        <v/>
      </c>
      <c r="Y146" s="456"/>
      <c r="Z146" s="450"/>
      <c r="AA146" s="453"/>
      <c r="AB146" s="480"/>
      <c r="AC146" s="483"/>
      <c r="AD146" s="467"/>
      <c r="AE146" s="486"/>
      <c r="AF146" s="467"/>
      <c r="AG146" s="470"/>
      <c r="AH146" s="470"/>
      <c r="AI146" s="473"/>
      <c r="AJ146" s="467"/>
      <c r="AK146" s="467"/>
      <c r="AL146" s="467"/>
      <c r="AM146" s="467"/>
      <c r="AN146" s="470"/>
      <c r="AO146" s="470"/>
      <c r="AP146" s="470"/>
      <c r="AQ146" s="473"/>
      <c r="AR146" s="42"/>
    </row>
    <row r="147" spans="2:44" ht="14.45" customHeight="1" x14ac:dyDescent="0.25">
      <c r="B147" s="475"/>
      <c r="C147" s="477"/>
      <c r="D147" s="477"/>
      <c r="E147" s="40"/>
      <c r="F147" s="489"/>
      <c r="G147" s="489"/>
      <c r="H147" s="49"/>
      <c r="I147" s="201" t="str">
        <f>IF(H147=0,"",H147/'2. Baseline'!$F$15)</f>
        <v/>
      </c>
      <c r="J147" s="87" t="str">
        <f>IF(I147="","",(I147/'2. Baseline'!$F$71/'2. Baseline'!$F$67))</f>
        <v/>
      </c>
      <c r="K147" s="73" t="str">
        <f t="shared" si="62"/>
        <v/>
      </c>
      <c r="L147" s="73" t="str">
        <f t="shared" si="66"/>
        <v/>
      </c>
      <c r="M147" s="81">
        <f t="shared" si="63"/>
        <v>285.71428571428572</v>
      </c>
      <c r="N147" s="81" t="e">
        <f t="shared" si="64"/>
        <v>#VALUE!</v>
      </c>
      <c r="O147" s="82" t="str">
        <f>IFERROR(ROUND(IF(H147/'2. Baseline'!F$13=0,"",H147/'2. Baseline'!F$13),0),"")</f>
        <v/>
      </c>
      <c r="P147" s="83" t="str">
        <f>IFERROR(O147/'2. Baseline'!F$14,"")</f>
        <v/>
      </c>
      <c r="Q147" s="84" t="e">
        <f t="shared" si="65"/>
        <v>#VALUE!</v>
      </c>
      <c r="R147" s="234" t="str">
        <f>IF(H147="","",P147/'2. Baseline'!$F$67)</f>
        <v/>
      </c>
      <c r="S147" s="234" t="str">
        <f>IF(H147="","",P147/J147/'2. Baseline'!$F$67)</f>
        <v/>
      </c>
      <c r="T147" s="101"/>
      <c r="U147" s="102"/>
      <c r="V147" s="101"/>
      <c r="W147" s="101"/>
      <c r="X147" s="90" t="str">
        <f>IFERROR(S147/W147, "")</f>
        <v/>
      </c>
      <c r="Y147" s="456"/>
      <c r="Z147" s="450"/>
      <c r="AA147" s="453"/>
      <c r="AB147" s="480"/>
      <c r="AC147" s="483"/>
      <c r="AD147" s="467"/>
      <c r="AE147" s="486"/>
      <c r="AF147" s="467"/>
      <c r="AG147" s="470"/>
      <c r="AH147" s="470"/>
      <c r="AI147" s="473"/>
      <c r="AJ147" s="467"/>
      <c r="AK147" s="467"/>
      <c r="AL147" s="467"/>
      <c r="AM147" s="467"/>
      <c r="AN147" s="470"/>
      <c r="AO147" s="470"/>
      <c r="AP147" s="470"/>
      <c r="AQ147" s="473"/>
      <c r="AR147" s="42"/>
    </row>
    <row r="148" spans="2:44" ht="14.45" customHeight="1" x14ac:dyDescent="0.25">
      <c r="B148" s="475"/>
      <c r="C148" s="477"/>
      <c r="D148" s="477"/>
      <c r="E148" s="40"/>
      <c r="F148" s="489"/>
      <c r="G148" s="489"/>
      <c r="H148" s="50"/>
      <c r="I148" s="201" t="str">
        <f>IF(H148=0,"",H148/'2. Baseline'!$F$15)</f>
        <v/>
      </c>
      <c r="J148" s="87" t="str">
        <f>IF(I148="","",(I148/'2. Baseline'!$F$71/'2. Baseline'!$F$67))</f>
        <v/>
      </c>
      <c r="K148" s="73" t="str">
        <f t="shared" si="62"/>
        <v/>
      </c>
      <c r="L148" s="73" t="str">
        <f t="shared" si="66"/>
        <v/>
      </c>
      <c r="M148" s="81">
        <f t="shared" si="63"/>
        <v>285.71428571428572</v>
      </c>
      <c r="N148" s="81" t="e">
        <f t="shared" si="64"/>
        <v>#VALUE!</v>
      </c>
      <c r="O148" s="82" t="str">
        <f>IFERROR(ROUND(IF(H148/'2. Baseline'!F$13=0,"",H148/'2. Baseline'!F$13),0),"")</f>
        <v/>
      </c>
      <c r="P148" s="83" t="str">
        <f>IFERROR(O148/'2. Baseline'!F$14,"")</f>
        <v/>
      </c>
      <c r="Q148" s="84" t="e">
        <f t="shared" si="65"/>
        <v>#VALUE!</v>
      </c>
      <c r="R148" s="234" t="str">
        <f>IF(H148="","",P148/'2. Baseline'!$F$67)</f>
        <v/>
      </c>
      <c r="S148" s="234" t="str">
        <f>IF(H148="","",P148/J148/'2. Baseline'!$F$67)</f>
        <v/>
      </c>
      <c r="T148" s="101"/>
      <c r="U148" s="102"/>
      <c r="V148" s="101"/>
      <c r="W148" s="101"/>
      <c r="X148" s="90" t="str">
        <f>IFERROR(S148/W148, "")</f>
        <v/>
      </c>
      <c r="Y148" s="456"/>
      <c r="Z148" s="450"/>
      <c r="AA148" s="453"/>
      <c r="AB148" s="480"/>
      <c r="AC148" s="483"/>
      <c r="AD148" s="467"/>
      <c r="AE148" s="486"/>
      <c r="AF148" s="467"/>
      <c r="AG148" s="470"/>
      <c r="AH148" s="470"/>
      <c r="AI148" s="473"/>
      <c r="AJ148" s="467"/>
      <c r="AK148" s="467"/>
      <c r="AL148" s="467"/>
      <c r="AM148" s="467"/>
      <c r="AN148" s="470"/>
      <c r="AO148" s="470"/>
      <c r="AP148" s="470"/>
      <c r="AQ148" s="473"/>
      <c r="AR148" s="42"/>
    </row>
    <row r="149" spans="2:44" ht="14.45" customHeight="1" x14ac:dyDescent="0.25">
      <c r="B149" s="475"/>
      <c r="C149" s="477"/>
      <c r="D149" s="477"/>
      <c r="E149" s="40"/>
      <c r="F149" s="489"/>
      <c r="G149" s="489"/>
      <c r="H149" s="50"/>
      <c r="I149" s="201" t="str">
        <f>IF(H149=0,"",H149/'2. Baseline'!$F$15)</f>
        <v/>
      </c>
      <c r="J149" s="87" t="str">
        <f>IF(I149="","",(I149/'2. Baseline'!$F$71/'2. Baseline'!$F$67))</f>
        <v/>
      </c>
      <c r="K149" s="73" t="str">
        <f t="shared" si="62"/>
        <v/>
      </c>
      <c r="L149" s="73" t="str">
        <f t="shared" si="66"/>
        <v/>
      </c>
      <c r="M149" s="81">
        <f t="shared" si="63"/>
        <v>285.71428571428572</v>
      </c>
      <c r="N149" s="81" t="e">
        <f t="shared" si="64"/>
        <v>#VALUE!</v>
      </c>
      <c r="O149" s="82" t="str">
        <f>IFERROR(ROUND(IF(H149/'2. Baseline'!F$13=0,"",H149/'2. Baseline'!F$13),0),"")</f>
        <v/>
      </c>
      <c r="P149" s="83" t="str">
        <f>IFERROR(O149/'2. Baseline'!F$14,"")</f>
        <v/>
      </c>
      <c r="Q149" s="84" t="e">
        <f t="shared" si="65"/>
        <v>#VALUE!</v>
      </c>
      <c r="R149" s="234" t="str">
        <f>IF(H149="","",P149/'2. Baseline'!$F$67)</f>
        <v/>
      </c>
      <c r="S149" s="234" t="str">
        <f>IF(H149="","",P149/J149/'2. Baseline'!$F$67)</f>
        <v/>
      </c>
      <c r="T149" s="101"/>
      <c r="U149" s="102"/>
      <c r="V149" s="101"/>
      <c r="W149" s="101"/>
      <c r="X149" s="90" t="str">
        <f>IFERROR(P149/W149, "")</f>
        <v/>
      </c>
      <c r="Y149" s="456"/>
      <c r="Z149" s="450"/>
      <c r="AA149" s="453"/>
      <c r="AB149" s="480"/>
      <c r="AC149" s="483"/>
      <c r="AD149" s="467"/>
      <c r="AE149" s="486"/>
      <c r="AF149" s="467"/>
      <c r="AG149" s="470"/>
      <c r="AH149" s="470"/>
      <c r="AI149" s="473"/>
      <c r="AJ149" s="467"/>
      <c r="AK149" s="467"/>
      <c r="AL149" s="467"/>
      <c r="AM149" s="467"/>
      <c r="AN149" s="470"/>
      <c r="AO149" s="470"/>
      <c r="AP149" s="470"/>
      <c r="AQ149" s="473"/>
      <c r="AR149" s="42"/>
    </row>
    <row r="150" spans="2:44" ht="14.45" customHeight="1" x14ac:dyDescent="0.25">
      <c r="B150" s="475"/>
      <c r="C150" s="477"/>
      <c r="D150" s="477"/>
      <c r="E150" s="40"/>
      <c r="F150" s="489"/>
      <c r="G150" s="489"/>
      <c r="H150" s="50"/>
      <c r="I150" s="201" t="str">
        <f>IF(H150=0,"",H150/'2. Baseline'!$F$15)</f>
        <v/>
      </c>
      <c r="J150" s="87" t="str">
        <f>IF(I150="","",(I150/'2. Baseline'!$F$71/'2. Baseline'!$F$67))</f>
        <v/>
      </c>
      <c r="K150" s="73" t="str">
        <f t="shared" si="62"/>
        <v/>
      </c>
      <c r="L150" s="73" t="str">
        <f t="shared" si="66"/>
        <v/>
      </c>
      <c r="M150" s="81">
        <f t="shared" si="63"/>
        <v>285.71428571428572</v>
      </c>
      <c r="N150" s="81" t="e">
        <f t="shared" si="64"/>
        <v>#VALUE!</v>
      </c>
      <c r="O150" s="82" t="str">
        <f>IFERROR(ROUND(IF(H150/'2. Baseline'!F$13=0,"",H150/'2. Baseline'!F$13),0),"")</f>
        <v/>
      </c>
      <c r="P150" s="83" t="str">
        <f>IFERROR(O150/'2. Baseline'!F$14,"")</f>
        <v/>
      </c>
      <c r="Q150" s="84" t="e">
        <f t="shared" si="65"/>
        <v>#VALUE!</v>
      </c>
      <c r="R150" s="234" t="str">
        <f>IF(H150="","",P150/'2. Baseline'!$F$67)</f>
        <v/>
      </c>
      <c r="S150" s="234" t="str">
        <f>IF(H150="","",P150/J150/'2. Baseline'!$F$67)</f>
        <v/>
      </c>
      <c r="T150" s="101"/>
      <c r="U150" s="102"/>
      <c r="V150" s="101"/>
      <c r="W150" s="101"/>
      <c r="X150" s="90" t="str">
        <f>IFERROR(P150/W150, "")</f>
        <v/>
      </c>
      <c r="Y150" s="456"/>
      <c r="Z150" s="450"/>
      <c r="AA150" s="453"/>
      <c r="AB150" s="480"/>
      <c r="AC150" s="483"/>
      <c r="AD150" s="467"/>
      <c r="AE150" s="486"/>
      <c r="AF150" s="467"/>
      <c r="AG150" s="470"/>
      <c r="AH150" s="470"/>
      <c r="AI150" s="473"/>
      <c r="AJ150" s="467"/>
      <c r="AK150" s="467"/>
      <c r="AL150" s="467"/>
      <c r="AM150" s="467"/>
      <c r="AN150" s="470"/>
      <c r="AO150" s="470"/>
      <c r="AP150" s="470"/>
      <c r="AQ150" s="473"/>
      <c r="AR150" s="42"/>
    </row>
    <row r="151" spans="2:44" ht="14.45" customHeight="1" x14ac:dyDescent="0.25">
      <c r="B151" s="475"/>
      <c r="C151" s="477"/>
      <c r="D151" s="477"/>
      <c r="E151" s="40"/>
      <c r="F151" s="489"/>
      <c r="G151" s="489"/>
      <c r="H151" s="50"/>
      <c r="I151" s="201" t="str">
        <f>IF(H151=0,"",H151/'2. Baseline'!$F$15)</f>
        <v/>
      </c>
      <c r="J151" s="87" t="str">
        <f>IF(I151="","",(I151/'2. Baseline'!$F$71/'2. Baseline'!$F$67))</f>
        <v/>
      </c>
      <c r="K151" s="73" t="str">
        <f t="shared" si="62"/>
        <v/>
      </c>
      <c r="L151" s="73" t="str">
        <f t="shared" si="66"/>
        <v/>
      </c>
      <c r="M151" s="81">
        <f t="shared" si="63"/>
        <v>285.71428571428572</v>
      </c>
      <c r="N151" s="81" t="e">
        <f t="shared" si="64"/>
        <v>#VALUE!</v>
      </c>
      <c r="O151" s="82" t="str">
        <f>IFERROR(ROUND(IF(H151/'2. Baseline'!F$13=0,"",H151/'2. Baseline'!F$13),0),"")</f>
        <v/>
      </c>
      <c r="P151" s="83" t="str">
        <f>IFERROR(O151/'2. Baseline'!F$14,"")</f>
        <v/>
      </c>
      <c r="Q151" s="84" t="e">
        <f t="shared" si="65"/>
        <v>#VALUE!</v>
      </c>
      <c r="R151" s="234" t="str">
        <f>IF(H151="","",P151/'2. Baseline'!$F$67)</f>
        <v/>
      </c>
      <c r="S151" s="234" t="str">
        <f>IF(H151="","",P151/J151/'2. Baseline'!$F$67)</f>
        <v/>
      </c>
      <c r="T151" s="101"/>
      <c r="U151" s="102"/>
      <c r="V151" s="101"/>
      <c r="W151" s="101"/>
      <c r="X151" s="90" t="str">
        <f>IFERROR(P151/W151, "")</f>
        <v/>
      </c>
      <c r="Y151" s="456"/>
      <c r="Z151" s="450"/>
      <c r="AA151" s="453"/>
      <c r="AB151" s="480"/>
      <c r="AC151" s="483"/>
      <c r="AD151" s="467"/>
      <c r="AE151" s="486"/>
      <c r="AF151" s="467"/>
      <c r="AG151" s="470"/>
      <c r="AH151" s="470"/>
      <c r="AI151" s="473"/>
      <c r="AJ151" s="467"/>
      <c r="AK151" s="467"/>
      <c r="AL151" s="467"/>
      <c r="AM151" s="467"/>
      <c r="AN151" s="470"/>
      <c r="AO151" s="470"/>
      <c r="AP151" s="470"/>
      <c r="AQ151" s="473"/>
      <c r="AR151" s="42"/>
    </row>
    <row r="152" spans="2:44" ht="14.45" customHeight="1" x14ac:dyDescent="0.25">
      <c r="B152" s="475"/>
      <c r="C152" s="477"/>
      <c r="D152" s="477"/>
      <c r="E152" s="40"/>
      <c r="F152" s="489"/>
      <c r="G152" s="489"/>
      <c r="H152" s="50"/>
      <c r="I152" s="201" t="str">
        <f>IF(H152=0,"",H152/'2. Baseline'!$F$15)</f>
        <v/>
      </c>
      <c r="J152" s="87" t="str">
        <f>IF(I152="","",(I152/'2. Baseline'!$F$71/'2. Baseline'!$F$67))</f>
        <v/>
      </c>
      <c r="K152" s="73" t="str">
        <f t="shared" si="62"/>
        <v/>
      </c>
      <c r="L152" s="73" t="str">
        <f t="shared" si="66"/>
        <v/>
      </c>
      <c r="M152" s="81">
        <f t="shared" si="63"/>
        <v>285.71428571428572</v>
      </c>
      <c r="N152" s="81" t="e">
        <f t="shared" si="64"/>
        <v>#VALUE!</v>
      </c>
      <c r="O152" s="82" t="str">
        <f>IFERROR(ROUND(IF(H152/'2. Baseline'!F$13=0,"",H152/'2. Baseline'!F$13),0),"")</f>
        <v/>
      </c>
      <c r="P152" s="83" t="str">
        <f>IFERROR(O152/'2. Baseline'!F$14,"")</f>
        <v/>
      </c>
      <c r="Q152" s="84" t="e">
        <f t="shared" si="65"/>
        <v>#VALUE!</v>
      </c>
      <c r="R152" s="234" t="str">
        <f>IF(H152="","",P152/'2. Baseline'!$F$67)</f>
        <v/>
      </c>
      <c r="S152" s="234" t="str">
        <f>IF(H152="","",P152/J152/'2. Baseline'!$F$67)</f>
        <v/>
      </c>
      <c r="T152" s="101"/>
      <c r="U152" s="102"/>
      <c r="V152" s="101"/>
      <c r="W152" s="101"/>
      <c r="X152" s="90" t="str">
        <f>IFERROR(P152/W152, "")</f>
        <v/>
      </c>
      <c r="Y152" s="456"/>
      <c r="Z152" s="450"/>
      <c r="AA152" s="453"/>
      <c r="AB152" s="480"/>
      <c r="AC152" s="483"/>
      <c r="AD152" s="467"/>
      <c r="AE152" s="486"/>
      <c r="AF152" s="467"/>
      <c r="AG152" s="470"/>
      <c r="AH152" s="470"/>
      <c r="AI152" s="473"/>
      <c r="AJ152" s="467"/>
      <c r="AK152" s="467"/>
      <c r="AL152" s="467"/>
      <c r="AM152" s="467"/>
      <c r="AN152" s="470"/>
      <c r="AO152" s="470"/>
      <c r="AP152" s="470"/>
      <c r="AQ152" s="473"/>
      <c r="AR152" s="42"/>
    </row>
    <row r="153" spans="2:44" ht="14.45" customHeight="1" x14ac:dyDescent="0.25">
      <c r="B153" s="476"/>
      <c r="C153" s="478"/>
      <c r="D153" s="478"/>
      <c r="E153" s="40"/>
      <c r="F153" s="489"/>
      <c r="G153" s="489"/>
      <c r="H153" s="50"/>
      <c r="I153" s="201" t="str">
        <f>IF(H153=0,"",H153/'2. Baseline'!$F$15)</f>
        <v/>
      </c>
      <c r="J153" s="87" t="str">
        <f>IF(I153="","",(I153/'2. Baseline'!$F$71/'2. Baseline'!$F$67))</f>
        <v/>
      </c>
      <c r="K153" s="73" t="str">
        <f t="shared" si="62"/>
        <v/>
      </c>
      <c r="L153" s="73" t="str">
        <f t="shared" si="66"/>
        <v/>
      </c>
      <c r="M153" s="81">
        <f t="shared" si="63"/>
        <v>285.71428571428572</v>
      </c>
      <c r="N153" s="81" t="e">
        <f>IF(M153="","",I153/M153)</f>
        <v>#VALUE!</v>
      </c>
      <c r="O153" s="82" t="str">
        <f>IFERROR(ROUND(IF(H153/'2. Baseline'!F$13=0,"",H153/'2. Baseline'!F$13),0),"")</f>
        <v/>
      </c>
      <c r="P153" s="83" t="str">
        <f>IFERROR(O153/'2. Baseline'!F$14,"")</f>
        <v/>
      </c>
      <c r="Q153" s="85"/>
      <c r="R153" s="82" t="str">
        <f>IF(H153="","",P153/'2. Baseline'!$F$67)</f>
        <v/>
      </c>
      <c r="S153" s="82" t="str">
        <f>IF(H153="","",P153/J153/'2. Baseline'!$F$67)</f>
        <v/>
      </c>
      <c r="T153" s="101"/>
      <c r="U153" s="102"/>
      <c r="V153" s="101"/>
      <c r="W153" s="101"/>
      <c r="X153" s="90" t="str">
        <f>IFERROR(P153/W153, "")</f>
        <v/>
      </c>
      <c r="Y153" s="457"/>
      <c r="Z153" s="451"/>
      <c r="AA153" s="454"/>
      <c r="AB153" s="481"/>
      <c r="AC153" s="484"/>
      <c r="AD153" s="468"/>
      <c r="AE153" s="487"/>
      <c r="AF153" s="468"/>
      <c r="AG153" s="471"/>
      <c r="AH153" s="471"/>
      <c r="AI153" s="474"/>
      <c r="AJ153" s="468"/>
      <c r="AK153" s="468"/>
      <c r="AL153" s="468"/>
      <c r="AM153" s="468"/>
      <c r="AN153" s="471"/>
      <c r="AO153" s="471"/>
      <c r="AP153" s="471"/>
      <c r="AQ153" s="474"/>
      <c r="AR153" s="42"/>
    </row>
    <row r="154" spans="2:44" ht="14.45" customHeight="1" x14ac:dyDescent="0.25">
      <c r="B154" s="162"/>
      <c r="C154" s="25" t="s">
        <v>35</v>
      </c>
      <c r="D154" s="25"/>
      <c r="E154" s="98">
        <f>COUNTA(E144:E153)</f>
        <v>0</v>
      </c>
      <c r="F154" s="458"/>
      <c r="G154" s="459"/>
      <c r="H154" s="22">
        <f>SUM(H144:H153)</f>
        <v>0</v>
      </c>
      <c r="I154" s="96">
        <f>SUM(I144:I153)</f>
        <v>0</v>
      </c>
      <c r="J154" s="96">
        <f>SUM(J144:J153)</f>
        <v>0</v>
      </c>
      <c r="K154" s="96">
        <f>SUM(K144:K153)</f>
        <v>0</v>
      </c>
      <c r="L154" s="96">
        <f>SUM(L144:L153)</f>
        <v>0</v>
      </c>
      <c r="M154" s="97"/>
      <c r="N154" s="97" t="e">
        <f>SUM(N144:N153)</f>
        <v>#VALUE!</v>
      </c>
      <c r="O154" s="23">
        <f>SUM(O144:O153)</f>
        <v>0</v>
      </c>
      <c r="P154" s="53">
        <f>IFERROR(O154/'2. Baseline'!F$14,"")</f>
        <v>0</v>
      </c>
      <c r="Q154" s="52" t="e">
        <f>SUM(Q144:Q152)*7</f>
        <v>#VALUE!</v>
      </c>
      <c r="R154" s="96">
        <f>SUM(R144:R153)</f>
        <v>0</v>
      </c>
      <c r="S154" s="97" t="e">
        <f>IF(H154="","",P154/J154/'2. Baseline'!$F$67)</f>
        <v>#DIV/0!</v>
      </c>
      <c r="T154" s="103"/>
      <c r="U154" s="103"/>
      <c r="V154" s="104"/>
      <c r="W154" s="104"/>
      <c r="X154" s="74"/>
      <c r="Y154" s="107"/>
      <c r="Z154" s="104"/>
      <c r="AA154" s="108"/>
      <c r="AB154" s="53"/>
      <c r="AC154" s="68">
        <f t="shared" ref="AC154:AQ154" si="67">SUM(AC144:AC153)</f>
        <v>0</v>
      </c>
      <c r="AD154" s="68">
        <f t="shared" si="67"/>
        <v>0</v>
      </c>
      <c r="AE154" s="296">
        <f t="shared" si="67"/>
        <v>0</v>
      </c>
      <c r="AF154" s="93">
        <f t="shared" si="67"/>
        <v>0</v>
      </c>
      <c r="AG154" s="93">
        <f t="shared" si="67"/>
        <v>0</v>
      </c>
      <c r="AH154" s="93">
        <f t="shared" si="67"/>
        <v>0</v>
      </c>
      <c r="AI154" s="93">
        <f t="shared" si="67"/>
        <v>0</v>
      </c>
      <c r="AJ154" s="93">
        <f t="shared" si="67"/>
        <v>0</v>
      </c>
      <c r="AK154" s="93">
        <f t="shared" si="67"/>
        <v>0</v>
      </c>
      <c r="AL154" s="93">
        <f t="shared" si="67"/>
        <v>0</v>
      </c>
      <c r="AM154" s="93">
        <f t="shared" si="67"/>
        <v>0</v>
      </c>
      <c r="AN154" s="93">
        <f t="shared" si="67"/>
        <v>0</v>
      </c>
      <c r="AO154" s="93">
        <f t="shared" si="67"/>
        <v>0</v>
      </c>
      <c r="AP154" s="93">
        <f t="shared" si="67"/>
        <v>0</v>
      </c>
      <c r="AQ154" s="93">
        <f t="shared" si="67"/>
        <v>0</v>
      </c>
      <c r="AR154" s="26"/>
    </row>
    <row r="155" spans="2:44" ht="14.45" customHeight="1" thickBot="1" x14ac:dyDescent="0.3">
      <c r="B155" s="163"/>
      <c r="C155" s="62"/>
      <c r="D155" s="62"/>
      <c r="E155" s="63"/>
      <c r="F155" s="460"/>
      <c r="G155" s="461"/>
      <c r="H155" s="64"/>
      <c r="I155" s="65" t="str">
        <f>IFERROR(IF(H155/#REF!=0," ",H155/#REF!),"")</f>
        <v/>
      </c>
      <c r="J155" s="66"/>
      <c r="K155" s="66"/>
      <c r="L155" s="66"/>
      <c r="M155" s="66"/>
      <c r="N155" s="66"/>
      <c r="O155" s="24"/>
      <c r="P155" s="54"/>
      <c r="Q155" s="55"/>
      <c r="R155" s="56"/>
      <c r="S155" s="56"/>
      <c r="T155" s="105"/>
      <c r="U155" s="105"/>
      <c r="V155" s="106"/>
      <c r="W155" s="106"/>
      <c r="X155" s="75"/>
      <c r="Y155" s="109"/>
      <c r="Z155" s="106"/>
      <c r="AA155" s="110"/>
      <c r="AB155" s="54"/>
      <c r="AC155" s="57"/>
      <c r="AD155" s="67"/>
      <c r="AE155" s="67"/>
      <c r="AF155" s="67"/>
      <c r="AG155" s="67"/>
      <c r="AH155" s="67"/>
      <c r="AI155" s="67"/>
      <c r="AJ155" s="67"/>
      <c r="AK155" s="67"/>
      <c r="AL155" s="67"/>
      <c r="AM155" s="67"/>
      <c r="AN155" s="67"/>
      <c r="AO155" s="67"/>
      <c r="AP155" s="67"/>
      <c r="AQ155" s="179"/>
      <c r="AR155" s="60"/>
    </row>
    <row r="156" spans="2:44" ht="14.45" customHeight="1" x14ac:dyDescent="0.25">
      <c r="B156" s="475" t="str">
        <f>IF(C156&lt;&gt;"",B144+1,"")</f>
        <v/>
      </c>
      <c r="C156" s="477"/>
      <c r="D156" s="477"/>
      <c r="E156" s="40"/>
      <c r="F156" s="492"/>
      <c r="G156" s="492"/>
      <c r="H156" s="49"/>
      <c r="I156" s="201" t="str">
        <f>IF(H156=0,"",H156/'2. Baseline'!$F$15)</f>
        <v/>
      </c>
      <c r="J156" s="86" t="str">
        <f>IF(I156="","",(I156/'2. Baseline'!$F$71/'2. Baseline'!$F$67))</f>
        <v/>
      </c>
      <c r="K156" s="72" t="str">
        <f t="shared" ref="K156:K165" si="68">IF(J156="","",ROUNDUP(J156,0))</f>
        <v/>
      </c>
      <c r="L156" s="295" t="str">
        <f>J156</f>
        <v/>
      </c>
      <c r="M156" s="77">
        <f t="shared" ref="M156:M165" si="69">IF(I156=0,"",$M$23*10)</f>
        <v>285.71428571428572</v>
      </c>
      <c r="N156" s="77" t="e">
        <f t="shared" ref="N156:N164" si="70">I156/M156</f>
        <v>#VALUE!</v>
      </c>
      <c r="O156" s="78" t="str">
        <f>IFERROR(ROUND(IF(H156/'2. Baseline'!F$13=0,"",H156/'2. Baseline'!F$13),0),"")</f>
        <v/>
      </c>
      <c r="P156" s="79" t="str">
        <f>IFERROR(O156/'2. Baseline'!F$14,"")</f>
        <v/>
      </c>
      <c r="Q156" s="80" t="e">
        <f t="shared" ref="Q156:Q164" si="71">O156/(J156/2)/7</f>
        <v>#VALUE!</v>
      </c>
      <c r="R156" s="233" t="str">
        <f>IF(H156="","",P156/'2. Baseline'!$F$67)</f>
        <v/>
      </c>
      <c r="S156" s="233" t="str">
        <f>IF(H156="","",P156/J156/'2. Baseline'!$F$67)</f>
        <v/>
      </c>
      <c r="T156" s="99"/>
      <c r="U156" s="100"/>
      <c r="V156" s="101"/>
      <c r="W156" s="101"/>
      <c r="X156" s="89" t="str">
        <f>IFERROR(S156/W156, "n/a")</f>
        <v>n/a</v>
      </c>
      <c r="Y156" s="455"/>
      <c r="Z156" s="449"/>
      <c r="AA156" s="452"/>
      <c r="AB156" s="479" t="e">
        <f>P166/AA156</f>
        <v>#DIV/0!</v>
      </c>
      <c r="AC156" s="482">
        <f>L166</f>
        <v>0</v>
      </c>
      <c r="AD156" s="466">
        <f>AC166</f>
        <v>0</v>
      </c>
      <c r="AE156" s="485">
        <f>AD166/'2. Baseline'!$F$73</f>
        <v>0</v>
      </c>
      <c r="AF156" s="466">
        <f>L166*'2. Baseline'!$F$58</f>
        <v>0</v>
      </c>
      <c r="AG156" s="469">
        <f>J166*'2. Baseline'!$F$61</f>
        <v>0</v>
      </c>
      <c r="AH156" s="469">
        <f>AE166*'2. Baseline'!F$59*('2. Baseline'!F$50+'2. Baseline'!F$51)</f>
        <v>0</v>
      </c>
      <c r="AI156" s="472">
        <f>IF(B156&lt;&gt;"",'2. Baseline'!$F$60+1,0)</f>
        <v>0</v>
      </c>
      <c r="AJ156" s="466">
        <f>2*(AC166*('2. Baseline'!$F$67+'2. Baseline'!$F$68))</f>
        <v>0</v>
      </c>
      <c r="AK156" s="466">
        <f>2*L166</f>
        <v>0</v>
      </c>
      <c r="AL156" s="466">
        <f>2*(J166*2)</f>
        <v>0</v>
      </c>
      <c r="AM156" s="466">
        <f>J166*('2. Baseline'!F$67+'2. Baseline'!F$68)</f>
        <v>0</v>
      </c>
      <c r="AN156" s="469">
        <f>J166*'2. Baseline'!$F$80</f>
        <v>0</v>
      </c>
      <c r="AO156" s="469">
        <f>2*J166</f>
        <v>0</v>
      </c>
      <c r="AP156" s="469">
        <f>AE166*'2. Baseline'!F$78*('2. Baseline'!F$67+'2. Baseline'!F$68)</f>
        <v>0</v>
      </c>
      <c r="AQ156" s="472">
        <f>IF(B156&lt;&gt;"",'2. Baseline'!$F$60+1,0)</f>
        <v>0</v>
      </c>
      <c r="AR156" s="41"/>
    </row>
    <row r="157" spans="2:44" ht="14.45" customHeight="1" x14ac:dyDescent="0.25">
      <c r="B157" s="475"/>
      <c r="C157" s="477"/>
      <c r="D157" s="477"/>
      <c r="E157" s="40"/>
      <c r="F157" s="489"/>
      <c r="G157" s="489"/>
      <c r="H157" s="49"/>
      <c r="I157" s="201" t="str">
        <f>IF(H157=0,"",H157/'2. Baseline'!$F$15)</f>
        <v/>
      </c>
      <c r="J157" s="87" t="str">
        <f>IF(I157="","",(I157/'2. Baseline'!$F$71/'2. Baseline'!$F$67))</f>
        <v/>
      </c>
      <c r="K157" s="73" t="str">
        <f t="shared" si="68"/>
        <v/>
      </c>
      <c r="L157" s="73" t="str">
        <f t="shared" ref="L157:L165" si="72">J157</f>
        <v/>
      </c>
      <c r="M157" s="81">
        <f t="shared" si="69"/>
        <v>285.71428571428572</v>
      </c>
      <c r="N157" s="81" t="e">
        <f t="shared" si="70"/>
        <v>#VALUE!</v>
      </c>
      <c r="O157" s="82" t="str">
        <f>IFERROR(ROUND(IF(H157/'2. Baseline'!F$13=0,"",H157/'2. Baseline'!F$13),0),"")</f>
        <v/>
      </c>
      <c r="P157" s="83" t="str">
        <f>IFERROR(O157/'2. Baseline'!F$14,"")</f>
        <v/>
      </c>
      <c r="Q157" s="84" t="e">
        <f t="shared" si="71"/>
        <v>#VALUE!</v>
      </c>
      <c r="R157" s="234" t="str">
        <f>IF(H157="","",P157/'2. Baseline'!$F$67)</f>
        <v/>
      </c>
      <c r="S157" s="234" t="str">
        <f>IF(H157="","",P157/J157/'2. Baseline'!$F$67)</f>
        <v/>
      </c>
      <c r="T157" s="101"/>
      <c r="U157" s="102"/>
      <c r="V157" s="101"/>
      <c r="W157" s="101"/>
      <c r="X157" s="90" t="str">
        <f>IFERROR(S157/W157, "")</f>
        <v/>
      </c>
      <c r="Y157" s="456"/>
      <c r="Z157" s="450"/>
      <c r="AA157" s="453"/>
      <c r="AB157" s="480"/>
      <c r="AC157" s="483"/>
      <c r="AD157" s="467"/>
      <c r="AE157" s="486"/>
      <c r="AF157" s="467"/>
      <c r="AG157" s="470"/>
      <c r="AH157" s="470"/>
      <c r="AI157" s="473"/>
      <c r="AJ157" s="467"/>
      <c r="AK157" s="467"/>
      <c r="AL157" s="467"/>
      <c r="AM157" s="467"/>
      <c r="AN157" s="470"/>
      <c r="AO157" s="470"/>
      <c r="AP157" s="470"/>
      <c r="AQ157" s="473"/>
      <c r="AR157" s="42"/>
    </row>
    <row r="158" spans="2:44" ht="14.45" customHeight="1" x14ac:dyDescent="0.25">
      <c r="B158" s="475"/>
      <c r="C158" s="477"/>
      <c r="D158" s="477"/>
      <c r="E158" s="40"/>
      <c r="F158" s="489"/>
      <c r="G158" s="489"/>
      <c r="H158" s="49"/>
      <c r="I158" s="201" t="str">
        <f>IF(H158=0,"",H158/'2. Baseline'!$F$15)</f>
        <v/>
      </c>
      <c r="J158" s="88" t="str">
        <f>IF(I158="","",(I158/'2. Baseline'!$F$71/'2. Baseline'!$F$67))</f>
        <v/>
      </c>
      <c r="K158" s="91" t="str">
        <f t="shared" si="68"/>
        <v/>
      </c>
      <c r="L158" s="91" t="str">
        <f t="shared" si="72"/>
        <v/>
      </c>
      <c r="M158" s="92">
        <f t="shared" si="69"/>
        <v>285.71428571428572</v>
      </c>
      <c r="N158" s="92" t="e">
        <f t="shared" si="70"/>
        <v>#VALUE!</v>
      </c>
      <c r="O158" s="82" t="str">
        <f>IFERROR(ROUND(IF(H158/'2. Baseline'!F$13=0,"",H158/'2. Baseline'!F$13),0),"")</f>
        <v/>
      </c>
      <c r="P158" s="83" t="str">
        <f>IFERROR(O158/'2. Baseline'!F$14,"")</f>
        <v/>
      </c>
      <c r="Q158" s="84" t="e">
        <f t="shared" si="71"/>
        <v>#VALUE!</v>
      </c>
      <c r="R158" s="234" t="str">
        <f>IF(H158="","",P158/'2. Baseline'!$F$67)</f>
        <v/>
      </c>
      <c r="S158" s="234" t="str">
        <f>IF(H158="","",P158/J158/'2. Baseline'!$F$67)</f>
        <v/>
      </c>
      <c r="T158" s="101"/>
      <c r="U158" s="102"/>
      <c r="V158" s="101"/>
      <c r="W158" s="101"/>
      <c r="X158" s="90" t="str">
        <f>IFERROR(S158/W158, "")</f>
        <v/>
      </c>
      <c r="Y158" s="456"/>
      <c r="Z158" s="450"/>
      <c r="AA158" s="453"/>
      <c r="AB158" s="480"/>
      <c r="AC158" s="483"/>
      <c r="AD158" s="467"/>
      <c r="AE158" s="486"/>
      <c r="AF158" s="467"/>
      <c r="AG158" s="470"/>
      <c r="AH158" s="470"/>
      <c r="AI158" s="473"/>
      <c r="AJ158" s="467"/>
      <c r="AK158" s="467"/>
      <c r="AL158" s="467"/>
      <c r="AM158" s="467"/>
      <c r="AN158" s="470"/>
      <c r="AO158" s="470"/>
      <c r="AP158" s="470"/>
      <c r="AQ158" s="473"/>
      <c r="AR158" s="42"/>
    </row>
    <row r="159" spans="2:44" ht="14.45" customHeight="1" x14ac:dyDescent="0.25">
      <c r="B159" s="475"/>
      <c r="C159" s="477"/>
      <c r="D159" s="477"/>
      <c r="E159" s="40"/>
      <c r="F159" s="489"/>
      <c r="G159" s="489"/>
      <c r="H159" s="49"/>
      <c r="I159" s="201" t="str">
        <f>IF(H159=0,"",H159/'2. Baseline'!$F$15)</f>
        <v/>
      </c>
      <c r="J159" s="87" t="str">
        <f>IF(I159="","",(I159/'2. Baseline'!$F$71/'2. Baseline'!$F$67))</f>
        <v/>
      </c>
      <c r="K159" s="73" t="str">
        <f t="shared" si="68"/>
        <v/>
      </c>
      <c r="L159" s="73" t="str">
        <f t="shared" si="72"/>
        <v/>
      </c>
      <c r="M159" s="81">
        <f t="shared" si="69"/>
        <v>285.71428571428572</v>
      </c>
      <c r="N159" s="81" t="e">
        <f t="shared" si="70"/>
        <v>#VALUE!</v>
      </c>
      <c r="O159" s="82" t="str">
        <f>IFERROR(ROUND(IF(H159/'2. Baseline'!F$13=0,"",H159/'2. Baseline'!F$13),0),"")</f>
        <v/>
      </c>
      <c r="P159" s="83" t="str">
        <f>IFERROR(O159/'2. Baseline'!F$14,"")</f>
        <v/>
      </c>
      <c r="Q159" s="84" t="e">
        <f t="shared" si="71"/>
        <v>#VALUE!</v>
      </c>
      <c r="R159" s="234" t="str">
        <f>IF(H159="","",P159/'2. Baseline'!$F$67)</f>
        <v/>
      </c>
      <c r="S159" s="234" t="str">
        <f>IF(H159="","",P159/J159/'2. Baseline'!$F$67)</f>
        <v/>
      </c>
      <c r="T159" s="101"/>
      <c r="U159" s="102"/>
      <c r="V159" s="101"/>
      <c r="W159" s="101"/>
      <c r="X159" s="90" t="str">
        <f>IFERROR(S159/W159, "")</f>
        <v/>
      </c>
      <c r="Y159" s="456"/>
      <c r="Z159" s="450"/>
      <c r="AA159" s="453"/>
      <c r="AB159" s="480"/>
      <c r="AC159" s="483"/>
      <c r="AD159" s="467"/>
      <c r="AE159" s="486"/>
      <c r="AF159" s="467"/>
      <c r="AG159" s="470"/>
      <c r="AH159" s="470"/>
      <c r="AI159" s="473"/>
      <c r="AJ159" s="467"/>
      <c r="AK159" s="467"/>
      <c r="AL159" s="467"/>
      <c r="AM159" s="467"/>
      <c r="AN159" s="470"/>
      <c r="AO159" s="470"/>
      <c r="AP159" s="470"/>
      <c r="AQ159" s="473"/>
      <c r="AR159" s="42"/>
    </row>
    <row r="160" spans="2:44" ht="14.45" customHeight="1" x14ac:dyDescent="0.25">
      <c r="B160" s="475"/>
      <c r="C160" s="477"/>
      <c r="D160" s="477"/>
      <c r="E160" s="40"/>
      <c r="F160" s="489"/>
      <c r="G160" s="489"/>
      <c r="H160" s="50"/>
      <c r="I160" s="201" t="str">
        <f>IF(H160=0,"",H160/'2. Baseline'!$F$15)</f>
        <v/>
      </c>
      <c r="J160" s="87" t="str">
        <f>IF(I160="","",(I160/'2. Baseline'!$F$71/'2. Baseline'!$F$67))</f>
        <v/>
      </c>
      <c r="K160" s="73" t="str">
        <f t="shared" si="68"/>
        <v/>
      </c>
      <c r="L160" s="73" t="str">
        <f t="shared" si="72"/>
        <v/>
      </c>
      <c r="M160" s="81">
        <f t="shared" si="69"/>
        <v>285.71428571428572</v>
      </c>
      <c r="N160" s="81" t="e">
        <f t="shared" si="70"/>
        <v>#VALUE!</v>
      </c>
      <c r="O160" s="82" t="str">
        <f>IFERROR(ROUND(IF(H160/'2. Baseline'!F$13=0,"",H160/'2. Baseline'!F$13),0),"")</f>
        <v/>
      </c>
      <c r="P160" s="83" t="str">
        <f>IFERROR(O160/'2. Baseline'!F$14,"")</f>
        <v/>
      </c>
      <c r="Q160" s="84" t="e">
        <f t="shared" si="71"/>
        <v>#VALUE!</v>
      </c>
      <c r="R160" s="234" t="str">
        <f>IF(H160="","",P160/'2. Baseline'!$F$67)</f>
        <v/>
      </c>
      <c r="S160" s="234" t="str">
        <f>IF(H160="","",P160/J160/'2. Baseline'!$F$67)</f>
        <v/>
      </c>
      <c r="T160" s="101"/>
      <c r="U160" s="102"/>
      <c r="V160" s="101"/>
      <c r="W160" s="101"/>
      <c r="X160" s="90" t="str">
        <f>IFERROR(S160/W160, "")</f>
        <v/>
      </c>
      <c r="Y160" s="456"/>
      <c r="Z160" s="450"/>
      <c r="AA160" s="453"/>
      <c r="AB160" s="480"/>
      <c r="AC160" s="483"/>
      <c r="AD160" s="467"/>
      <c r="AE160" s="486"/>
      <c r="AF160" s="467"/>
      <c r="AG160" s="470"/>
      <c r="AH160" s="470"/>
      <c r="AI160" s="473"/>
      <c r="AJ160" s="467"/>
      <c r="AK160" s="467"/>
      <c r="AL160" s="467"/>
      <c r="AM160" s="467"/>
      <c r="AN160" s="470"/>
      <c r="AO160" s="470"/>
      <c r="AP160" s="470"/>
      <c r="AQ160" s="473"/>
      <c r="AR160" s="42"/>
    </row>
    <row r="161" spans="2:44" ht="14.45" customHeight="1" x14ac:dyDescent="0.25">
      <c r="B161" s="475"/>
      <c r="C161" s="477"/>
      <c r="D161" s="477"/>
      <c r="E161" s="40"/>
      <c r="F161" s="489"/>
      <c r="G161" s="489"/>
      <c r="H161" s="50"/>
      <c r="I161" s="201" t="str">
        <f>IF(H161=0,"",H161/'2. Baseline'!$F$15)</f>
        <v/>
      </c>
      <c r="J161" s="87" t="str">
        <f>IF(I161="","",(I161/'2. Baseline'!$F$71/'2. Baseline'!$F$67))</f>
        <v/>
      </c>
      <c r="K161" s="73" t="str">
        <f t="shared" si="68"/>
        <v/>
      </c>
      <c r="L161" s="73" t="str">
        <f t="shared" si="72"/>
        <v/>
      </c>
      <c r="M161" s="81">
        <f t="shared" si="69"/>
        <v>285.71428571428572</v>
      </c>
      <c r="N161" s="81" t="e">
        <f t="shared" si="70"/>
        <v>#VALUE!</v>
      </c>
      <c r="O161" s="82" t="str">
        <f>IFERROR(ROUND(IF(H161/'2. Baseline'!F$13=0,"",H161/'2. Baseline'!F$13),0),"")</f>
        <v/>
      </c>
      <c r="P161" s="83" t="str">
        <f>IFERROR(O161/'2. Baseline'!F$14,"")</f>
        <v/>
      </c>
      <c r="Q161" s="84" t="e">
        <f t="shared" si="71"/>
        <v>#VALUE!</v>
      </c>
      <c r="R161" s="234" t="str">
        <f>IF(H161="","",P161/'2. Baseline'!$F$67)</f>
        <v/>
      </c>
      <c r="S161" s="234" t="str">
        <f>IF(H161="","",P161/J161/'2. Baseline'!$F$67)</f>
        <v/>
      </c>
      <c r="T161" s="101"/>
      <c r="U161" s="102"/>
      <c r="V161" s="101"/>
      <c r="W161" s="101"/>
      <c r="X161" s="90" t="str">
        <f>IFERROR(P161/W161, "")</f>
        <v/>
      </c>
      <c r="Y161" s="456"/>
      <c r="Z161" s="450"/>
      <c r="AA161" s="453"/>
      <c r="AB161" s="480"/>
      <c r="AC161" s="483"/>
      <c r="AD161" s="467"/>
      <c r="AE161" s="486"/>
      <c r="AF161" s="467"/>
      <c r="AG161" s="470"/>
      <c r="AH161" s="470"/>
      <c r="AI161" s="473"/>
      <c r="AJ161" s="467"/>
      <c r="AK161" s="467"/>
      <c r="AL161" s="467"/>
      <c r="AM161" s="467"/>
      <c r="AN161" s="470"/>
      <c r="AO161" s="470"/>
      <c r="AP161" s="470"/>
      <c r="AQ161" s="473"/>
      <c r="AR161" s="42"/>
    </row>
    <row r="162" spans="2:44" ht="14.45" customHeight="1" x14ac:dyDescent="0.25">
      <c r="B162" s="475"/>
      <c r="C162" s="477"/>
      <c r="D162" s="477"/>
      <c r="E162" s="40"/>
      <c r="F162" s="489"/>
      <c r="G162" s="489"/>
      <c r="H162" s="50"/>
      <c r="I162" s="201" t="str">
        <f>IF(H162=0,"",H162/'2. Baseline'!$F$15)</f>
        <v/>
      </c>
      <c r="J162" s="87" t="str">
        <f>IF(I162="","",(I162/'2. Baseline'!$F$71/'2. Baseline'!$F$67))</f>
        <v/>
      </c>
      <c r="K162" s="73" t="str">
        <f t="shared" si="68"/>
        <v/>
      </c>
      <c r="L162" s="73" t="str">
        <f t="shared" si="72"/>
        <v/>
      </c>
      <c r="M162" s="81">
        <f t="shared" si="69"/>
        <v>285.71428571428572</v>
      </c>
      <c r="N162" s="81" t="e">
        <f t="shared" si="70"/>
        <v>#VALUE!</v>
      </c>
      <c r="O162" s="82" t="str">
        <f>IFERROR(ROUND(IF(H162/'2. Baseline'!F$13=0,"",H162/'2. Baseline'!F$13),0),"")</f>
        <v/>
      </c>
      <c r="P162" s="83" t="str">
        <f>IFERROR(O162/'2. Baseline'!F$14,"")</f>
        <v/>
      </c>
      <c r="Q162" s="84" t="e">
        <f t="shared" si="71"/>
        <v>#VALUE!</v>
      </c>
      <c r="R162" s="234" t="str">
        <f>IF(H162="","",P162/'2. Baseline'!$F$67)</f>
        <v/>
      </c>
      <c r="S162" s="234" t="str">
        <f>IF(H162="","",P162/J162/'2. Baseline'!$F$67)</f>
        <v/>
      </c>
      <c r="T162" s="101"/>
      <c r="U162" s="102"/>
      <c r="V162" s="101"/>
      <c r="W162" s="101"/>
      <c r="X162" s="90" t="str">
        <f>IFERROR(P162/W162, "")</f>
        <v/>
      </c>
      <c r="Y162" s="456"/>
      <c r="Z162" s="450"/>
      <c r="AA162" s="453"/>
      <c r="AB162" s="480"/>
      <c r="AC162" s="483"/>
      <c r="AD162" s="467"/>
      <c r="AE162" s="486"/>
      <c r="AF162" s="467"/>
      <c r="AG162" s="470"/>
      <c r="AH162" s="470"/>
      <c r="AI162" s="473"/>
      <c r="AJ162" s="467"/>
      <c r="AK162" s="467"/>
      <c r="AL162" s="467"/>
      <c r="AM162" s="467"/>
      <c r="AN162" s="470"/>
      <c r="AO162" s="470"/>
      <c r="AP162" s="470"/>
      <c r="AQ162" s="473"/>
      <c r="AR162" s="42"/>
    </row>
    <row r="163" spans="2:44" ht="14.45" customHeight="1" x14ac:dyDescent="0.25">
      <c r="B163" s="475"/>
      <c r="C163" s="477"/>
      <c r="D163" s="477"/>
      <c r="E163" s="40"/>
      <c r="F163" s="489"/>
      <c r="G163" s="489"/>
      <c r="H163" s="50"/>
      <c r="I163" s="201" t="str">
        <f>IF(H163=0,"",H163/'2. Baseline'!$F$15)</f>
        <v/>
      </c>
      <c r="J163" s="87" t="str">
        <f>IF(I163="","",(I163/'2. Baseline'!$F$71/'2. Baseline'!$F$67))</f>
        <v/>
      </c>
      <c r="K163" s="73" t="str">
        <f t="shared" si="68"/>
        <v/>
      </c>
      <c r="L163" s="73" t="str">
        <f t="shared" si="72"/>
        <v/>
      </c>
      <c r="M163" s="81">
        <f t="shared" si="69"/>
        <v>285.71428571428572</v>
      </c>
      <c r="N163" s="81" t="e">
        <f t="shared" si="70"/>
        <v>#VALUE!</v>
      </c>
      <c r="O163" s="82" t="str">
        <f>IFERROR(ROUND(IF(H163/'2. Baseline'!F$13=0,"",H163/'2. Baseline'!F$13),0),"")</f>
        <v/>
      </c>
      <c r="P163" s="83" t="str">
        <f>IFERROR(O163/'2. Baseline'!F$14,"")</f>
        <v/>
      </c>
      <c r="Q163" s="84" t="e">
        <f t="shared" si="71"/>
        <v>#VALUE!</v>
      </c>
      <c r="R163" s="234" t="str">
        <f>IF(H163="","",P163/'2. Baseline'!$F$67)</f>
        <v/>
      </c>
      <c r="S163" s="234" t="str">
        <f>IF(H163="","",P163/J163/'2. Baseline'!$F$67)</f>
        <v/>
      </c>
      <c r="T163" s="101"/>
      <c r="U163" s="102"/>
      <c r="V163" s="101"/>
      <c r="W163" s="101"/>
      <c r="X163" s="90" t="str">
        <f>IFERROR(P163/W163, "")</f>
        <v/>
      </c>
      <c r="Y163" s="456"/>
      <c r="Z163" s="450"/>
      <c r="AA163" s="453"/>
      <c r="AB163" s="480"/>
      <c r="AC163" s="483"/>
      <c r="AD163" s="467"/>
      <c r="AE163" s="486"/>
      <c r="AF163" s="467"/>
      <c r="AG163" s="470"/>
      <c r="AH163" s="470"/>
      <c r="AI163" s="473"/>
      <c r="AJ163" s="467"/>
      <c r="AK163" s="467"/>
      <c r="AL163" s="467"/>
      <c r="AM163" s="467"/>
      <c r="AN163" s="470"/>
      <c r="AO163" s="470"/>
      <c r="AP163" s="470"/>
      <c r="AQ163" s="473"/>
      <c r="AR163" s="42"/>
    </row>
    <row r="164" spans="2:44" ht="14.45" customHeight="1" x14ac:dyDescent="0.25">
      <c r="B164" s="475"/>
      <c r="C164" s="477"/>
      <c r="D164" s="477"/>
      <c r="E164" s="40"/>
      <c r="F164" s="489"/>
      <c r="G164" s="489"/>
      <c r="H164" s="50"/>
      <c r="I164" s="201" t="str">
        <f>IF(H164=0,"",H164/'2. Baseline'!$F$15)</f>
        <v/>
      </c>
      <c r="J164" s="87" t="str">
        <f>IF(I164="","",(I164/'2. Baseline'!$F$71/'2. Baseline'!$F$67))</f>
        <v/>
      </c>
      <c r="K164" s="73" t="str">
        <f t="shared" si="68"/>
        <v/>
      </c>
      <c r="L164" s="73" t="str">
        <f t="shared" si="72"/>
        <v/>
      </c>
      <c r="M164" s="81">
        <f t="shared" si="69"/>
        <v>285.71428571428572</v>
      </c>
      <c r="N164" s="81" t="e">
        <f t="shared" si="70"/>
        <v>#VALUE!</v>
      </c>
      <c r="O164" s="82" t="str">
        <f>IFERROR(ROUND(IF(H164/'2. Baseline'!F$13=0,"",H164/'2. Baseline'!F$13),0),"")</f>
        <v/>
      </c>
      <c r="P164" s="83" t="str">
        <f>IFERROR(O164/'2. Baseline'!F$14,"")</f>
        <v/>
      </c>
      <c r="Q164" s="84" t="e">
        <f t="shared" si="71"/>
        <v>#VALUE!</v>
      </c>
      <c r="R164" s="234" t="str">
        <f>IF(H164="","",P164/'2. Baseline'!$F$67)</f>
        <v/>
      </c>
      <c r="S164" s="234" t="str">
        <f>IF(H164="","",P164/J164/'2. Baseline'!$F$67)</f>
        <v/>
      </c>
      <c r="T164" s="101"/>
      <c r="U164" s="102"/>
      <c r="V164" s="101"/>
      <c r="W164" s="101"/>
      <c r="X164" s="90" t="str">
        <f>IFERROR(P164/W164, "")</f>
        <v/>
      </c>
      <c r="Y164" s="456"/>
      <c r="Z164" s="450"/>
      <c r="AA164" s="453"/>
      <c r="AB164" s="480"/>
      <c r="AC164" s="483"/>
      <c r="AD164" s="467"/>
      <c r="AE164" s="486"/>
      <c r="AF164" s="467"/>
      <c r="AG164" s="470"/>
      <c r="AH164" s="470"/>
      <c r="AI164" s="473"/>
      <c r="AJ164" s="467"/>
      <c r="AK164" s="467"/>
      <c r="AL164" s="467"/>
      <c r="AM164" s="467"/>
      <c r="AN164" s="470"/>
      <c r="AO164" s="470"/>
      <c r="AP164" s="470"/>
      <c r="AQ164" s="473"/>
      <c r="AR164" s="42"/>
    </row>
    <row r="165" spans="2:44" ht="14.45" customHeight="1" x14ac:dyDescent="0.25">
      <c r="B165" s="476"/>
      <c r="C165" s="478"/>
      <c r="D165" s="478"/>
      <c r="E165" s="40"/>
      <c r="F165" s="489"/>
      <c r="G165" s="489"/>
      <c r="H165" s="50"/>
      <c r="I165" s="201" t="str">
        <f>IF(H165=0,"",H165/'2. Baseline'!$F$15)</f>
        <v/>
      </c>
      <c r="J165" s="87" t="str">
        <f>IF(I165="","",(I165/'2. Baseline'!$F$71/'2. Baseline'!$F$67))</f>
        <v/>
      </c>
      <c r="K165" s="73" t="str">
        <f t="shared" si="68"/>
        <v/>
      </c>
      <c r="L165" s="73" t="str">
        <f t="shared" si="72"/>
        <v/>
      </c>
      <c r="M165" s="81">
        <f t="shared" si="69"/>
        <v>285.71428571428572</v>
      </c>
      <c r="N165" s="81" t="e">
        <f>IF(M165="","",I165/M165)</f>
        <v>#VALUE!</v>
      </c>
      <c r="O165" s="82" t="str">
        <f>IFERROR(ROUND(IF(H165/'2. Baseline'!F$13=0,"",H165/'2. Baseline'!F$13),0),"")</f>
        <v/>
      </c>
      <c r="P165" s="83" t="str">
        <f>IFERROR(O165/'2. Baseline'!F$14,"")</f>
        <v/>
      </c>
      <c r="Q165" s="85"/>
      <c r="R165" s="82" t="str">
        <f>IF(H165="","",P165/'2. Baseline'!$F$67)</f>
        <v/>
      </c>
      <c r="S165" s="82" t="str">
        <f>IF(H165="","",P165/J165/'2. Baseline'!$F$67)</f>
        <v/>
      </c>
      <c r="T165" s="101"/>
      <c r="U165" s="102"/>
      <c r="V165" s="101"/>
      <c r="W165" s="101"/>
      <c r="X165" s="90" t="str">
        <f>IFERROR(P165/W165, "")</f>
        <v/>
      </c>
      <c r="Y165" s="457"/>
      <c r="Z165" s="451"/>
      <c r="AA165" s="454"/>
      <c r="AB165" s="481"/>
      <c r="AC165" s="484"/>
      <c r="AD165" s="468"/>
      <c r="AE165" s="487"/>
      <c r="AF165" s="468"/>
      <c r="AG165" s="471"/>
      <c r="AH165" s="471"/>
      <c r="AI165" s="474"/>
      <c r="AJ165" s="468"/>
      <c r="AK165" s="468"/>
      <c r="AL165" s="468"/>
      <c r="AM165" s="468"/>
      <c r="AN165" s="471"/>
      <c r="AO165" s="471"/>
      <c r="AP165" s="471"/>
      <c r="AQ165" s="474"/>
      <c r="AR165" s="42"/>
    </row>
    <row r="166" spans="2:44" ht="14.45" customHeight="1" x14ac:dyDescent="0.25">
      <c r="B166" s="162"/>
      <c r="C166" s="25" t="s">
        <v>35</v>
      </c>
      <c r="D166" s="25"/>
      <c r="E166" s="98">
        <f>COUNTA(E156:E165)</f>
        <v>0</v>
      </c>
      <c r="F166" s="458"/>
      <c r="G166" s="459"/>
      <c r="H166" s="22">
        <f>SUM(H156:H165)</f>
        <v>0</v>
      </c>
      <c r="I166" s="96">
        <f>SUM(I156:I165)</f>
        <v>0</v>
      </c>
      <c r="J166" s="96">
        <f>SUM(J156:J165)</f>
        <v>0</v>
      </c>
      <c r="K166" s="96">
        <f>SUM(K156:K165)</f>
        <v>0</v>
      </c>
      <c r="L166" s="96">
        <f>SUM(L156:L165)</f>
        <v>0</v>
      </c>
      <c r="M166" s="97"/>
      <c r="N166" s="97" t="e">
        <f>SUM(N156:N165)</f>
        <v>#VALUE!</v>
      </c>
      <c r="O166" s="23">
        <f>SUM(O156:O165)</f>
        <v>0</v>
      </c>
      <c r="P166" s="53">
        <f>IFERROR(O166/'2. Baseline'!F$14,"")</f>
        <v>0</v>
      </c>
      <c r="Q166" s="52" t="e">
        <f>SUM(Q156:Q164)*7</f>
        <v>#VALUE!</v>
      </c>
      <c r="R166" s="96">
        <f>SUM(R156:R165)</f>
        <v>0</v>
      </c>
      <c r="S166" s="97" t="e">
        <f>IF(H166="","",P166/J166/'2. Baseline'!$F$67)</f>
        <v>#DIV/0!</v>
      </c>
      <c r="T166" s="103"/>
      <c r="U166" s="103"/>
      <c r="V166" s="104"/>
      <c r="W166" s="104"/>
      <c r="X166" s="74"/>
      <c r="Y166" s="107"/>
      <c r="Z166" s="104"/>
      <c r="AA166" s="108"/>
      <c r="AB166" s="53"/>
      <c r="AC166" s="68">
        <f t="shared" ref="AC166:AQ166" si="73">SUM(AC156:AC165)</f>
        <v>0</v>
      </c>
      <c r="AD166" s="68">
        <f t="shared" si="73"/>
        <v>0</v>
      </c>
      <c r="AE166" s="296">
        <f t="shared" si="73"/>
        <v>0</v>
      </c>
      <c r="AF166" s="93">
        <f t="shared" si="73"/>
        <v>0</v>
      </c>
      <c r="AG166" s="93">
        <f t="shared" si="73"/>
        <v>0</v>
      </c>
      <c r="AH166" s="93">
        <f t="shared" si="73"/>
        <v>0</v>
      </c>
      <c r="AI166" s="93">
        <f t="shared" si="73"/>
        <v>0</v>
      </c>
      <c r="AJ166" s="93">
        <f t="shared" si="73"/>
        <v>0</v>
      </c>
      <c r="AK166" s="93">
        <f t="shared" si="73"/>
        <v>0</v>
      </c>
      <c r="AL166" s="93">
        <f t="shared" si="73"/>
        <v>0</v>
      </c>
      <c r="AM166" s="93">
        <f t="shared" si="73"/>
        <v>0</v>
      </c>
      <c r="AN166" s="93">
        <f t="shared" si="73"/>
        <v>0</v>
      </c>
      <c r="AO166" s="93">
        <f t="shared" si="73"/>
        <v>0</v>
      </c>
      <c r="AP166" s="93">
        <f t="shared" si="73"/>
        <v>0</v>
      </c>
      <c r="AQ166" s="93">
        <f t="shared" si="73"/>
        <v>0</v>
      </c>
      <c r="AR166" s="26"/>
    </row>
    <row r="167" spans="2:44" ht="14.45" customHeight="1" thickBot="1" x14ac:dyDescent="0.3">
      <c r="B167" s="163"/>
      <c r="C167" s="62"/>
      <c r="D167" s="62"/>
      <c r="E167" s="63"/>
      <c r="F167" s="460"/>
      <c r="G167" s="461"/>
      <c r="H167" s="64"/>
      <c r="I167" s="65" t="str">
        <f>IFERROR(IF(H167/#REF!=0," ",H167/#REF!),"")</f>
        <v/>
      </c>
      <c r="J167" s="66"/>
      <c r="K167" s="66"/>
      <c r="L167" s="66"/>
      <c r="M167" s="66"/>
      <c r="N167" s="66"/>
      <c r="O167" s="24"/>
      <c r="P167" s="54"/>
      <c r="Q167" s="55"/>
      <c r="R167" s="56"/>
      <c r="S167" s="56"/>
      <c r="T167" s="105"/>
      <c r="U167" s="105"/>
      <c r="V167" s="106"/>
      <c r="W167" s="106"/>
      <c r="X167" s="75"/>
      <c r="Y167" s="109"/>
      <c r="Z167" s="106"/>
      <c r="AA167" s="110"/>
      <c r="AB167" s="54"/>
      <c r="AC167" s="57"/>
      <c r="AD167" s="67"/>
      <c r="AE167" s="67"/>
      <c r="AF167" s="67"/>
      <c r="AG167" s="67"/>
      <c r="AH167" s="67"/>
      <c r="AI167" s="67"/>
      <c r="AJ167" s="67"/>
      <c r="AK167" s="67"/>
      <c r="AL167" s="67"/>
      <c r="AM167" s="67"/>
      <c r="AN167" s="67"/>
      <c r="AO167" s="67"/>
      <c r="AP167" s="67"/>
      <c r="AQ167" s="179"/>
      <c r="AR167" s="60"/>
    </row>
    <row r="168" spans="2:44" ht="14.45" customHeight="1" x14ac:dyDescent="0.25">
      <c r="B168" s="475" t="str">
        <f>IF(C168&lt;&gt;"",B156+1,"")</f>
        <v/>
      </c>
      <c r="C168" s="488"/>
      <c r="D168" s="488"/>
      <c r="E168" s="40"/>
      <c r="F168" s="493"/>
      <c r="G168" s="494"/>
      <c r="H168" s="49"/>
      <c r="I168" s="201" t="str">
        <f>IF(H168=0,"",H168/'2. Baseline'!$F$15)</f>
        <v/>
      </c>
      <c r="J168" s="86" t="str">
        <f>IF(I168="","",(I168/'2. Baseline'!$F$71/'2. Baseline'!$F$67))</f>
        <v/>
      </c>
      <c r="K168" s="72" t="str">
        <f t="shared" ref="K168:K177" si="74">IF(J168="","",ROUNDUP(J168,0))</f>
        <v/>
      </c>
      <c r="L168" s="295" t="str">
        <f>J168</f>
        <v/>
      </c>
      <c r="M168" s="77">
        <f t="shared" ref="M168:M177" si="75">IF(I168=0,"",$M$23*10)</f>
        <v>285.71428571428572</v>
      </c>
      <c r="N168" s="77" t="e">
        <f t="shared" ref="N168:N176" si="76">I168/M168</f>
        <v>#VALUE!</v>
      </c>
      <c r="O168" s="78" t="str">
        <f>IFERROR(ROUND(IF(H168/'2. Baseline'!F$13=0,"",H168/'2. Baseline'!F$13),0),"")</f>
        <v/>
      </c>
      <c r="P168" s="79" t="str">
        <f>IFERROR(O168/'2. Baseline'!F$14,"")</f>
        <v/>
      </c>
      <c r="Q168" s="80" t="e">
        <f t="shared" ref="Q168:Q176" si="77">O168/(J168/2)/7</f>
        <v>#VALUE!</v>
      </c>
      <c r="R168" s="233" t="str">
        <f>IF(H168="","",P168/'2. Baseline'!$F$67)</f>
        <v/>
      </c>
      <c r="S168" s="233" t="str">
        <f>IF(H168="","",P168/J168/'2. Baseline'!$F$67)</f>
        <v/>
      </c>
      <c r="T168" s="99"/>
      <c r="U168" s="100"/>
      <c r="V168" s="101"/>
      <c r="W168" s="101"/>
      <c r="X168" s="89" t="str">
        <f>IFERROR(S168/W168, "n/a")</f>
        <v>n/a</v>
      </c>
      <c r="Y168" s="455"/>
      <c r="Z168" s="449"/>
      <c r="AA168" s="452"/>
      <c r="AB168" s="479" t="e">
        <f>P178/AA168</f>
        <v>#DIV/0!</v>
      </c>
      <c r="AC168" s="482">
        <f>L178</f>
        <v>0</v>
      </c>
      <c r="AD168" s="466">
        <f>AC178</f>
        <v>0</v>
      </c>
      <c r="AE168" s="485">
        <f>AD178/'2. Baseline'!$F$73</f>
        <v>0</v>
      </c>
      <c r="AF168" s="466">
        <f>L178*'2. Baseline'!$F$58</f>
        <v>0</v>
      </c>
      <c r="AG168" s="469">
        <f>J178*'2. Baseline'!$F$61</f>
        <v>0</v>
      </c>
      <c r="AH168" s="469">
        <f>AE178*'2. Baseline'!F$59*('2. Baseline'!F$50+'2. Baseline'!F$51)</f>
        <v>0</v>
      </c>
      <c r="AI168" s="472">
        <f>IF(B168&lt;&gt;"",'2. Baseline'!$F$60+1,0)</f>
        <v>0</v>
      </c>
      <c r="AJ168" s="466">
        <f>2*(AC178*('2. Baseline'!$F$67+'2. Baseline'!$F$68))</f>
        <v>0</v>
      </c>
      <c r="AK168" s="466">
        <f>2*L178</f>
        <v>0</v>
      </c>
      <c r="AL168" s="466">
        <f>2*(J178*2)</f>
        <v>0</v>
      </c>
      <c r="AM168" s="466">
        <f>J178*('2. Baseline'!F$67+'2. Baseline'!F$68)</f>
        <v>0</v>
      </c>
      <c r="AN168" s="469">
        <f>J178*'2. Baseline'!$F$80</f>
        <v>0</v>
      </c>
      <c r="AO168" s="469">
        <f>2*J178</f>
        <v>0</v>
      </c>
      <c r="AP168" s="469">
        <f>AE178*'2. Baseline'!F$78*('2. Baseline'!F$67+'2. Baseline'!F$68)</f>
        <v>0</v>
      </c>
      <c r="AQ168" s="472">
        <f>IF(B168&lt;&gt;"",'2. Baseline'!$F$60+1,0)</f>
        <v>0</v>
      </c>
      <c r="AR168" s="41"/>
    </row>
    <row r="169" spans="2:44" ht="14.45" customHeight="1" x14ac:dyDescent="0.25">
      <c r="B169" s="475"/>
      <c r="C169" s="477"/>
      <c r="D169" s="477"/>
      <c r="E169" s="40"/>
      <c r="F169" s="490"/>
      <c r="G169" s="491"/>
      <c r="H169" s="49"/>
      <c r="I169" s="201" t="str">
        <f>IF(H169=0,"",H169/'2. Baseline'!$F$15)</f>
        <v/>
      </c>
      <c r="J169" s="87" t="str">
        <f>IF(I169="","",(I169/'2. Baseline'!$F$71/'2. Baseline'!$F$67))</f>
        <v/>
      </c>
      <c r="K169" s="73" t="str">
        <f t="shared" si="74"/>
        <v/>
      </c>
      <c r="L169" s="73" t="str">
        <f t="shared" ref="L169:L177" si="78">J169</f>
        <v/>
      </c>
      <c r="M169" s="81">
        <f t="shared" si="75"/>
        <v>285.71428571428572</v>
      </c>
      <c r="N169" s="81" t="e">
        <f t="shared" si="76"/>
        <v>#VALUE!</v>
      </c>
      <c r="O169" s="82" t="str">
        <f>IFERROR(ROUND(IF(H169/'2. Baseline'!F$13=0,"",H169/'2. Baseline'!F$13),0),"")</f>
        <v/>
      </c>
      <c r="P169" s="83" t="str">
        <f>IFERROR(O169/'2. Baseline'!F$14,"")</f>
        <v/>
      </c>
      <c r="Q169" s="84" t="e">
        <f t="shared" si="77"/>
        <v>#VALUE!</v>
      </c>
      <c r="R169" s="234" t="str">
        <f>IF(H169="","",P169/'2. Baseline'!$F$67)</f>
        <v/>
      </c>
      <c r="S169" s="234" t="str">
        <f>IF(H169="","",P169/J169/'2. Baseline'!$F$67)</f>
        <v/>
      </c>
      <c r="T169" s="101"/>
      <c r="U169" s="102"/>
      <c r="V169" s="101"/>
      <c r="W169" s="101"/>
      <c r="X169" s="90" t="str">
        <f>IFERROR(S169/W169, "")</f>
        <v/>
      </c>
      <c r="Y169" s="456"/>
      <c r="Z169" s="450"/>
      <c r="AA169" s="453"/>
      <c r="AB169" s="480"/>
      <c r="AC169" s="483"/>
      <c r="AD169" s="467"/>
      <c r="AE169" s="486"/>
      <c r="AF169" s="467"/>
      <c r="AG169" s="470"/>
      <c r="AH169" s="470"/>
      <c r="AI169" s="473"/>
      <c r="AJ169" s="467"/>
      <c r="AK169" s="467"/>
      <c r="AL169" s="467"/>
      <c r="AM169" s="467"/>
      <c r="AN169" s="470"/>
      <c r="AO169" s="470"/>
      <c r="AP169" s="470"/>
      <c r="AQ169" s="473"/>
      <c r="AR169" s="42"/>
    </row>
    <row r="170" spans="2:44" ht="14.45" customHeight="1" x14ac:dyDescent="0.25">
      <c r="B170" s="475"/>
      <c r="C170" s="477"/>
      <c r="D170" s="477"/>
      <c r="E170" s="40"/>
      <c r="F170" s="490"/>
      <c r="G170" s="491"/>
      <c r="H170" s="49"/>
      <c r="I170" s="201" t="str">
        <f>IF(H170=0,"",H170/'2. Baseline'!$F$15)</f>
        <v/>
      </c>
      <c r="J170" s="87" t="str">
        <f>IF(I170="","",(I170/'2. Baseline'!$F$71/'2. Baseline'!$F$67))</f>
        <v/>
      </c>
      <c r="K170" s="91" t="str">
        <f t="shared" si="74"/>
        <v/>
      </c>
      <c r="L170" s="91" t="str">
        <f t="shared" si="78"/>
        <v/>
      </c>
      <c r="M170" s="92">
        <f t="shared" si="75"/>
        <v>285.71428571428572</v>
      </c>
      <c r="N170" s="92" t="e">
        <f t="shared" si="76"/>
        <v>#VALUE!</v>
      </c>
      <c r="O170" s="82" t="str">
        <f>IFERROR(ROUND(IF(H170/'2. Baseline'!F$13=0,"",H170/'2. Baseline'!F$13),0),"")</f>
        <v/>
      </c>
      <c r="P170" s="83" t="str">
        <f>IFERROR(O170/'2. Baseline'!F$14,"")</f>
        <v/>
      </c>
      <c r="Q170" s="84" t="e">
        <f t="shared" si="77"/>
        <v>#VALUE!</v>
      </c>
      <c r="R170" s="234" t="str">
        <f>IF(H170="","",P170/'2. Baseline'!$F$67)</f>
        <v/>
      </c>
      <c r="S170" s="234" t="str">
        <f>IF(H170="","",P170/J170/'2. Baseline'!$F$67)</f>
        <v/>
      </c>
      <c r="T170" s="101"/>
      <c r="U170" s="102"/>
      <c r="V170" s="101"/>
      <c r="W170" s="101"/>
      <c r="X170" s="90" t="str">
        <f>IFERROR(S170/W170, "")</f>
        <v/>
      </c>
      <c r="Y170" s="456"/>
      <c r="Z170" s="450"/>
      <c r="AA170" s="453"/>
      <c r="AB170" s="480"/>
      <c r="AC170" s="483"/>
      <c r="AD170" s="467"/>
      <c r="AE170" s="486"/>
      <c r="AF170" s="467"/>
      <c r="AG170" s="470"/>
      <c r="AH170" s="470"/>
      <c r="AI170" s="473"/>
      <c r="AJ170" s="467"/>
      <c r="AK170" s="467"/>
      <c r="AL170" s="467"/>
      <c r="AM170" s="467"/>
      <c r="AN170" s="470"/>
      <c r="AO170" s="470"/>
      <c r="AP170" s="470"/>
      <c r="AQ170" s="473"/>
      <c r="AR170" s="42"/>
    </row>
    <row r="171" spans="2:44" ht="14.45" customHeight="1" x14ac:dyDescent="0.25">
      <c r="B171" s="475"/>
      <c r="C171" s="477"/>
      <c r="D171" s="477"/>
      <c r="E171" s="40"/>
      <c r="F171" s="490"/>
      <c r="G171" s="491"/>
      <c r="H171" s="49"/>
      <c r="I171" s="201" t="str">
        <f>IF(H171=0,"",H171/'2. Baseline'!$F$15)</f>
        <v/>
      </c>
      <c r="J171" s="87" t="str">
        <f>IF(I171="","",(I171/'2. Baseline'!$F$71/'2. Baseline'!$F$67))</f>
        <v/>
      </c>
      <c r="K171" s="73" t="str">
        <f t="shared" si="74"/>
        <v/>
      </c>
      <c r="L171" s="73" t="str">
        <f t="shared" si="78"/>
        <v/>
      </c>
      <c r="M171" s="81">
        <f t="shared" si="75"/>
        <v>285.71428571428572</v>
      </c>
      <c r="N171" s="81" t="e">
        <f t="shared" si="76"/>
        <v>#VALUE!</v>
      </c>
      <c r="O171" s="82" t="str">
        <f>IFERROR(ROUND(IF(H171/'2. Baseline'!F$13=0,"",H171/'2. Baseline'!F$13),0),"")</f>
        <v/>
      </c>
      <c r="P171" s="83" t="str">
        <f>IFERROR(O171/'2. Baseline'!F$14,"")</f>
        <v/>
      </c>
      <c r="Q171" s="84" t="e">
        <f t="shared" si="77"/>
        <v>#VALUE!</v>
      </c>
      <c r="R171" s="234" t="str">
        <f>IF(H171="","",P171/'2. Baseline'!$F$67)</f>
        <v/>
      </c>
      <c r="S171" s="234" t="str">
        <f>IF(H171="","",P171/J171/'2. Baseline'!$F$67)</f>
        <v/>
      </c>
      <c r="T171" s="101"/>
      <c r="U171" s="102"/>
      <c r="V171" s="101"/>
      <c r="W171" s="101"/>
      <c r="X171" s="90" t="str">
        <f>IFERROR(S171/W171, "")</f>
        <v/>
      </c>
      <c r="Y171" s="456"/>
      <c r="Z171" s="450"/>
      <c r="AA171" s="453"/>
      <c r="AB171" s="480"/>
      <c r="AC171" s="483"/>
      <c r="AD171" s="467"/>
      <c r="AE171" s="486"/>
      <c r="AF171" s="467"/>
      <c r="AG171" s="470"/>
      <c r="AH171" s="470"/>
      <c r="AI171" s="473"/>
      <c r="AJ171" s="467"/>
      <c r="AK171" s="467"/>
      <c r="AL171" s="467"/>
      <c r="AM171" s="467"/>
      <c r="AN171" s="470"/>
      <c r="AO171" s="470"/>
      <c r="AP171" s="470"/>
      <c r="AQ171" s="473"/>
      <c r="AR171" s="42"/>
    </row>
    <row r="172" spans="2:44" ht="14.45" customHeight="1" x14ac:dyDescent="0.25">
      <c r="B172" s="475"/>
      <c r="C172" s="477"/>
      <c r="D172" s="477"/>
      <c r="E172" s="40"/>
      <c r="F172" s="490"/>
      <c r="G172" s="491"/>
      <c r="H172" s="50"/>
      <c r="I172" s="201" t="str">
        <f>IF(H172=0,"",H172/'2. Baseline'!$F$15)</f>
        <v/>
      </c>
      <c r="J172" s="87" t="str">
        <f>IF(I172="","",(I172/'2. Baseline'!$F$71/'2. Baseline'!$F$67))</f>
        <v/>
      </c>
      <c r="K172" s="73" t="str">
        <f t="shared" si="74"/>
        <v/>
      </c>
      <c r="L172" s="73" t="str">
        <f t="shared" si="78"/>
        <v/>
      </c>
      <c r="M172" s="81">
        <f t="shared" si="75"/>
        <v>285.71428571428572</v>
      </c>
      <c r="N172" s="81" t="e">
        <f t="shared" si="76"/>
        <v>#VALUE!</v>
      </c>
      <c r="O172" s="82" t="str">
        <f>IFERROR(ROUND(IF(H172/'2. Baseline'!F$13=0,"",H172/'2. Baseline'!F$13),0),"")</f>
        <v/>
      </c>
      <c r="P172" s="83" t="str">
        <f>IFERROR(O172/'2. Baseline'!F$14,"")</f>
        <v/>
      </c>
      <c r="Q172" s="84" t="e">
        <f t="shared" si="77"/>
        <v>#VALUE!</v>
      </c>
      <c r="R172" s="234" t="str">
        <f>IF(H172="","",P172/'2. Baseline'!$F$67)</f>
        <v/>
      </c>
      <c r="S172" s="234" t="str">
        <f>IF(H172="","",P172/J172/'2. Baseline'!$F$67)</f>
        <v/>
      </c>
      <c r="T172" s="101"/>
      <c r="U172" s="102"/>
      <c r="V172" s="101"/>
      <c r="W172" s="101"/>
      <c r="X172" s="90" t="str">
        <f>IFERROR(S172/W172, "")</f>
        <v/>
      </c>
      <c r="Y172" s="456"/>
      <c r="Z172" s="450"/>
      <c r="AA172" s="453"/>
      <c r="AB172" s="480"/>
      <c r="AC172" s="483"/>
      <c r="AD172" s="467"/>
      <c r="AE172" s="486"/>
      <c r="AF172" s="467"/>
      <c r="AG172" s="470"/>
      <c r="AH172" s="470"/>
      <c r="AI172" s="473"/>
      <c r="AJ172" s="467"/>
      <c r="AK172" s="467"/>
      <c r="AL172" s="467"/>
      <c r="AM172" s="467"/>
      <c r="AN172" s="470"/>
      <c r="AO172" s="470"/>
      <c r="AP172" s="470"/>
      <c r="AQ172" s="473"/>
      <c r="AR172" s="42"/>
    </row>
    <row r="173" spans="2:44" ht="14.45" customHeight="1" x14ac:dyDescent="0.25">
      <c r="B173" s="475"/>
      <c r="C173" s="477"/>
      <c r="D173" s="477"/>
      <c r="E173" s="40"/>
      <c r="F173" s="490"/>
      <c r="G173" s="491"/>
      <c r="H173" s="50"/>
      <c r="I173" s="201" t="str">
        <f>IF(H173=0,"",H173/'2. Baseline'!$F$15)</f>
        <v/>
      </c>
      <c r="J173" s="87" t="str">
        <f>IF(I173="","",(I173/'2. Baseline'!$F$71/'2. Baseline'!$F$67))</f>
        <v/>
      </c>
      <c r="K173" s="73" t="str">
        <f t="shared" si="74"/>
        <v/>
      </c>
      <c r="L173" s="73" t="str">
        <f t="shared" si="78"/>
        <v/>
      </c>
      <c r="M173" s="81">
        <f t="shared" si="75"/>
        <v>285.71428571428572</v>
      </c>
      <c r="N173" s="81" t="e">
        <f t="shared" si="76"/>
        <v>#VALUE!</v>
      </c>
      <c r="O173" s="82" t="str">
        <f>IFERROR(ROUND(IF(H173/'2. Baseline'!F$13=0,"",H173/'2. Baseline'!F$13),0),"")</f>
        <v/>
      </c>
      <c r="P173" s="83" t="str">
        <f>IFERROR(O173/'2. Baseline'!F$14,"")</f>
        <v/>
      </c>
      <c r="Q173" s="84" t="e">
        <f t="shared" si="77"/>
        <v>#VALUE!</v>
      </c>
      <c r="R173" s="234" t="str">
        <f>IF(H173="","",P173/'2. Baseline'!$F$67)</f>
        <v/>
      </c>
      <c r="S173" s="234" t="str">
        <f>IF(H173="","",P173/J173/'2. Baseline'!$F$67)</f>
        <v/>
      </c>
      <c r="T173" s="101"/>
      <c r="U173" s="102"/>
      <c r="V173" s="101"/>
      <c r="W173" s="101"/>
      <c r="X173" s="90" t="str">
        <f>IFERROR(P173/W173, "")</f>
        <v/>
      </c>
      <c r="Y173" s="456"/>
      <c r="Z173" s="450"/>
      <c r="AA173" s="453"/>
      <c r="AB173" s="480"/>
      <c r="AC173" s="483"/>
      <c r="AD173" s="467"/>
      <c r="AE173" s="486"/>
      <c r="AF173" s="467"/>
      <c r="AG173" s="470"/>
      <c r="AH173" s="470"/>
      <c r="AI173" s="473"/>
      <c r="AJ173" s="467"/>
      <c r="AK173" s="467"/>
      <c r="AL173" s="467"/>
      <c r="AM173" s="467"/>
      <c r="AN173" s="470"/>
      <c r="AO173" s="470"/>
      <c r="AP173" s="470"/>
      <c r="AQ173" s="473"/>
      <c r="AR173" s="42"/>
    </row>
    <row r="174" spans="2:44" ht="14.45" customHeight="1" x14ac:dyDescent="0.25">
      <c r="B174" s="475"/>
      <c r="C174" s="477"/>
      <c r="D174" s="477"/>
      <c r="E174" s="40"/>
      <c r="F174" s="490"/>
      <c r="G174" s="491"/>
      <c r="H174" s="49"/>
      <c r="I174" s="201" t="str">
        <f>IF(H174=0,"",H174/'2. Baseline'!$F$15)</f>
        <v/>
      </c>
      <c r="J174" s="87" t="str">
        <f>IF(I174="","",(I174/'2. Baseline'!$F$71/'2. Baseline'!$F$67))</f>
        <v/>
      </c>
      <c r="K174" s="73" t="str">
        <f t="shared" si="74"/>
        <v/>
      </c>
      <c r="L174" s="73" t="str">
        <f t="shared" si="78"/>
        <v/>
      </c>
      <c r="M174" s="81">
        <f t="shared" si="75"/>
        <v>285.71428571428572</v>
      </c>
      <c r="N174" s="81" t="e">
        <f t="shared" si="76"/>
        <v>#VALUE!</v>
      </c>
      <c r="O174" s="82" t="str">
        <f>IFERROR(ROUND(IF(H174/'2. Baseline'!F$13=0,"",H174/'2. Baseline'!F$13),0),"")</f>
        <v/>
      </c>
      <c r="P174" s="83" t="str">
        <f>IFERROR(O174/'2. Baseline'!F$14,"")</f>
        <v/>
      </c>
      <c r="Q174" s="84" t="e">
        <f t="shared" si="77"/>
        <v>#VALUE!</v>
      </c>
      <c r="R174" s="234" t="str">
        <f>IF(H174="","",P174/'2. Baseline'!$F$67)</f>
        <v/>
      </c>
      <c r="S174" s="234" t="str">
        <f>IF(H174="","",P174/J174/'2. Baseline'!$F$67)</f>
        <v/>
      </c>
      <c r="T174" s="101"/>
      <c r="U174" s="102"/>
      <c r="V174" s="101"/>
      <c r="W174" s="101"/>
      <c r="X174" s="90" t="str">
        <f>IFERROR(P174/W174, "")</f>
        <v/>
      </c>
      <c r="Y174" s="456"/>
      <c r="Z174" s="450"/>
      <c r="AA174" s="453"/>
      <c r="AB174" s="480"/>
      <c r="AC174" s="483"/>
      <c r="AD174" s="467"/>
      <c r="AE174" s="486"/>
      <c r="AF174" s="467"/>
      <c r="AG174" s="470"/>
      <c r="AH174" s="470"/>
      <c r="AI174" s="473"/>
      <c r="AJ174" s="467"/>
      <c r="AK174" s="467"/>
      <c r="AL174" s="467"/>
      <c r="AM174" s="467"/>
      <c r="AN174" s="470"/>
      <c r="AO174" s="470"/>
      <c r="AP174" s="470"/>
      <c r="AQ174" s="473"/>
      <c r="AR174" s="42"/>
    </row>
    <row r="175" spans="2:44" ht="14.45" customHeight="1" x14ac:dyDescent="0.25">
      <c r="B175" s="475"/>
      <c r="C175" s="477"/>
      <c r="D175" s="477"/>
      <c r="E175" s="40"/>
      <c r="F175" s="490"/>
      <c r="G175" s="491"/>
      <c r="H175" s="49"/>
      <c r="I175" s="201" t="str">
        <f>IF(H175=0,"",H175/'2. Baseline'!$F$15)</f>
        <v/>
      </c>
      <c r="J175" s="87" t="str">
        <f>IF(I175="","",(I175/'2. Baseline'!$F$71/'2. Baseline'!$F$67))</f>
        <v/>
      </c>
      <c r="K175" s="73" t="str">
        <f t="shared" si="74"/>
        <v/>
      </c>
      <c r="L175" s="73" t="str">
        <f t="shared" si="78"/>
        <v/>
      </c>
      <c r="M175" s="81">
        <f t="shared" si="75"/>
        <v>285.71428571428572</v>
      </c>
      <c r="N175" s="81" t="e">
        <f t="shared" si="76"/>
        <v>#VALUE!</v>
      </c>
      <c r="O175" s="82" t="str">
        <f>IFERROR(ROUND(IF(H175/'2. Baseline'!F$13=0,"",H175/'2. Baseline'!F$13),0),"")</f>
        <v/>
      </c>
      <c r="P175" s="83" t="str">
        <f>IFERROR(O175/'2. Baseline'!F$14,"")</f>
        <v/>
      </c>
      <c r="Q175" s="84" t="e">
        <f t="shared" si="77"/>
        <v>#VALUE!</v>
      </c>
      <c r="R175" s="234" t="str">
        <f>IF(H175="","",P175/'2. Baseline'!$F$67)</f>
        <v/>
      </c>
      <c r="S175" s="234" t="str">
        <f>IF(H175="","",P175/J175/'2. Baseline'!$F$67)</f>
        <v/>
      </c>
      <c r="T175" s="101"/>
      <c r="U175" s="102"/>
      <c r="V175" s="101"/>
      <c r="W175" s="101"/>
      <c r="X175" s="90" t="str">
        <f>IFERROR(P175/W175, "")</f>
        <v/>
      </c>
      <c r="Y175" s="456"/>
      <c r="Z175" s="450"/>
      <c r="AA175" s="453"/>
      <c r="AB175" s="480"/>
      <c r="AC175" s="483"/>
      <c r="AD175" s="467"/>
      <c r="AE175" s="486"/>
      <c r="AF175" s="467"/>
      <c r="AG175" s="470"/>
      <c r="AH175" s="470"/>
      <c r="AI175" s="473"/>
      <c r="AJ175" s="467"/>
      <c r="AK175" s="467"/>
      <c r="AL175" s="467"/>
      <c r="AM175" s="467"/>
      <c r="AN175" s="470"/>
      <c r="AO175" s="470"/>
      <c r="AP175" s="470"/>
      <c r="AQ175" s="473"/>
      <c r="AR175" s="42"/>
    </row>
    <row r="176" spans="2:44" ht="14.45" customHeight="1" x14ac:dyDescent="0.25">
      <c r="B176" s="475"/>
      <c r="C176" s="477"/>
      <c r="D176" s="477"/>
      <c r="E176" s="40"/>
      <c r="F176" s="490"/>
      <c r="G176" s="491"/>
      <c r="H176" s="49"/>
      <c r="I176" s="201" t="str">
        <f>IF(H176=0,"",H176/'2. Baseline'!$F$15)</f>
        <v/>
      </c>
      <c r="J176" s="87" t="str">
        <f>IF(I176="","",(I176/'2. Baseline'!$F$71/'2. Baseline'!$F$67))</f>
        <v/>
      </c>
      <c r="K176" s="73" t="str">
        <f t="shared" si="74"/>
        <v/>
      </c>
      <c r="L176" s="73" t="str">
        <f t="shared" si="78"/>
        <v/>
      </c>
      <c r="M176" s="81">
        <f t="shared" si="75"/>
        <v>285.71428571428572</v>
      </c>
      <c r="N176" s="81" t="e">
        <f t="shared" si="76"/>
        <v>#VALUE!</v>
      </c>
      <c r="O176" s="82" t="str">
        <f>IFERROR(ROUND(IF(H176/'2. Baseline'!F$13=0,"",H176/'2. Baseline'!F$13),0),"")</f>
        <v/>
      </c>
      <c r="P176" s="83" t="str">
        <f>IFERROR(O176/'2. Baseline'!F$14,"")</f>
        <v/>
      </c>
      <c r="Q176" s="84" t="e">
        <f t="shared" si="77"/>
        <v>#VALUE!</v>
      </c>
      <c r="R176" s="234" t="str">
        <f>IF(H176="","",P176/'2. Baseline'!$F$67)</f>
        <v/>
      </c>
      <c r="S176" s="234" t="str">
        <f>IF(H176="","",P176/J176/'2. Baseline'!$F$67)</f>
        <v/>
      </c>
      <c r="T176" s="101"/>
      <c r="U176" s="102"/>
      <c r="V176" s="101"/>
      <c r="W176" s="101"/>
      <c r="X176" s="90" t="str">
        <f>IFERROR(P176/W176, "")</f>
        <v/>
      </c>
      <c r="Y176" s="456"/>
      <c r="Z176" s="450"/>
      <c r="AA176" s="453"/>
      <c r="AB176" s="480"/>
      <c r="AC176" s="483"/>
      <c r="AD176" s="467"/>
      <c r="AE176" s="486"/>
      <c r="AF176" s="467"/>
      <c r="AG176" s="470"/>
      <c r="AH176" s="470"/>
      <c r="AI176" s="473"/>
      <c r="AJ176" s="467"/>
      <c r="AK176" s="467"/>
      <c r="AL176" s="467"/>
      <c r="AM176" s="467"/>
      <c r="AN176" s="470"/>
      <c r="AO176" s="470"/>
      <c r="AP176" s="470"/>
      <c r="AQ176" s="473"/>
      <c r="AR176" s="42"/>
    </row>
    <row r="177" spans="2:44" ht="14.45" customHeight="1" x14ac:dyDescent="0.25">
      <c r="B177" s="476"/>
      <c r="C177" s="478"/>
      <c r="D177" s="478"/>
      <c r="E177" s="40"/>
      <c r="F177" s="490"/>
      <c r="G177" s="491"/>
      <c r="H177" s="49"/>
      <c r="I177" s="201" t="str">
        <f>IF(H177=0,"",H177/'2. Baseline'!$F$15)</f>
        <v/>
      </c>
      <c r="J177" s="87" t="str">
        <f>IF(I177="","",(I177/'2. Baseline'!$F$71/'2. Baseline'!$F$67))</f>
        <v/>
      </c>
      <c r="K177" s="73" t="str">
        <f t="shared" si="74"/>
        <v/>
      </c>
      <c r="L177" s="73" t="str">
        <f t="shared" si="78"/>
        <v/>
      </c>
      <c r="M177" s="81">
        <f t="shared" si="75"/>
        <v>285.71428571428572</v>
      </c>
      <c r="N177" s="81" t="e">
        <f>IF(M177="","",I177/M177)</f>
        <v>#VALUE!</v>
      </c>
      <c r="O177" s="82" t="str">
        <f>IFERROR(ROUND(IF(H177/'2. Baseline'!F$13=0,"",H177/'2. Baseline'!F$13),0),"")</f>
        <v/>
      </c>
      <c r="P177" s="83" t="str">
        <f>IFERROR(O177/'2. Baseline'!F$14,"")</f>
        <v/>
      </c>
      <c r="Q177" s="85"/>
      <c r="R177" s="82" t="str">
        <f>IF(H177="","",P177/'2. Baseline'!$F$67)</f>
        <v/>
      </c>
      <c r="S177" s="82" t="str">
        <f>IF(H177="","",P177/J177/'2. Baseline'!$F$67)</f>
        <v/>
      </c>
      <c r="T177" s="101"/>
      <c r="U177" s="102"/>
      <c r="V177" s="101"/>
      <c r="W177" s="101"/>
      <c r="X177" s="90" t="str">
        <f>IFERROR(P177/W177, "")</f>
        <v/>
      </c>
      <c r="Y177" s="457"/>
      <c r="Z177" s="451"/>
      <c r="AA177" s="454"/>
      <c r="AB177" s="481"/>
      <c r="AC177" s="484"/>
      <c r="AD177" s="468"/>
      <c r="AE177" s="487"/>
      <c r="AF177" s="468"/>
      <c r="AG177" s="471"/>
      <c r="AH177" s="471"/>
      <c r="AI177" s="474"/>
      <c r="AJ177" s="468"/>
      <c r="AK177" s="468"/>
      <c r="AL177" s="468"/>
      <c r="AM177" s="468"/>
      <c r="AN177" s="471"/>
      <c r="AO177" s="471"/>
      <c r="AP177" s="471"/>
      <c r="AQ177" s="474"/>
      <c r="AR177" s="42"/>
    </row>
    <row r="178" spans="2:44" ht="14.45" customHeight="1" x14ac:dyDescent="0.25">
      <c r="B178" s="51"/>
      <c r="C178" s="25" t="s">
        <v>35</v>
      </c>
      <c r="D178" s="25"/>
      <c r="E178" s="98">
        <f>COUNTA(E168:E177)</f>
        <v>0</v>
      </c>
      <c r="F178" s="458"/>
      <c r="G178" s="459"/>
      <c r="H178" s="22">
        <f>SUM(H168:H177)</f>
        <v>0</v>
      </c>
      <c r="I178" s="96">
        <f>SUM(I168:I177)</f>
        <v>0</v>
      </c>
      <c r="J178" s="96">
        <f>SUM(J168:J177)</f>
        <v>0</v>
      </c>
      <c r="K178" s="96">
        <f>SUM(K168:K177)</f>
        <v>0</v>
      </c>
      <c r="L178" s="96">
        <f>SUM(L168:L177)</f>
        <v>0</v>
      </c>
      <c r="M178" s="97"/>
      <c r="N178" s="97" t="e">
        <f>SUM(N168:N177)</f>
        <v>#VALUE!</v>
      </c>
      <c r="O178" s="23">
        <f>SUM(O168:O177)</f>
        <v>0</v>
      </c>
      <c r="P178" s="53">
        <f>IFERROR(O178/'2. Baseline'!F$14,"")</f>
        <v>0</v>
      </c>
      <c r="Q178" s="52" t="e">
        <f>SUM(Q168:Q176)*7</f>
        <v>#VALUE!</v>
      </c>
      <c r="R178" s="96">
        <f>SUM(R168:R177)</f>
        <v>0</v>
      </c>
      <c r="S178" s="97" t="e">
        <f>IF(H178="","",P178/J178/'2. Baseline'!$F$67)</f>
        <v>#DIV/0!</v>
      </c>
      <c r="T178" s="103"/>
      <c r="U178" s="103"/>
      <c r="V178" s="104"/>
      <c r="W178" s="104"/>
      <c r="X178" s="74"/>
      <c r="Y178" s="107"/>
      <c r="Z178" s="104"/>
      <c r="AA178" s="108"/>
      <c r="AB178" s="53"/>
      <c r="AC178" s="68">
        <f t="shared" ref="AC178:AQ178" si="79">SUM(AC168:AC177)</f>
        <v>0</v>
      </c>
      <c r="AD178" s="68">
        <f t="shared" si="79"/>
        <v>0</v>
      </c>
      <c r="AE178" s="296">
        <f t="shared" si="79"/>
        <v>0</v>
      </c>
      <c r="AF178" s="93">
        <f t="shared" si="79"/>
        <v>0</v>
      </c>
      <c r="AG178" s="93">
        <f t="shared" si="79"/>
        <v>0</v>
      </c>
      <c r="AH178" s="93">
        <f t="shared" si="79"/>
        <v>0</v>
      </c>
      <c r="AI178" s="93">
        <f t="shared" si="79"/>
        <v>0</v>
      </c>
      <c r="AJ178" s="93">
        <f t="shared" si="79"/>
        <v>0</v>
      </c>
      <c r="AK178" s="93">
        <f t="shared" si="79"/>
        <v>0</v>
      </c>
      <c r="AL178" s="93">
        <f t="shared" si="79"/>
        <v>0</v>
      </c>
      <c r="AM178" s="93">
        <f t="shared" si="79"/>
        <v>0</v>
      </c>
      <c r="AN178" s="93">
        <f t="shared" si="79"/>
        <v>0</v>
      </c>
      <c r="AO178" s="93">
        <f t="shared" si="79"/>
        <v>0</v>
      </c>
      <c r="AP178" s="93">
        <f t="shared" si="79"/>
        <v>0</v>
      </c>
      <c r="AQ178" s="93">
        <f t="shared" si="79"/>
        <v>0</v>
      </c>
      <c r="AR178" s="26"/>
    </row>
    <row r="179" spans="2:44" ht="14.45" customHeight="1" thickBot="1" x14ac:dyDescent="0.3">
      <c r="B179" s="61"/>
      <c r="C179" s="62"/>
      <c r="D179" s="62"/>
      <c r="E179" s="63"/>
      <c r="F179" s="460"/>
      <c r="G179" s="461"/>
      <c r="H179" s="64"/>
      <c r="I179" s="65" t="str">
        <f>IFERROR(IF(H179/#REF!=0," ",H179/#REF!),"")</f>
        <v/>
      </c>
      <c r="J179" s="66"/>
      <c r="K179" s="66"/>
      <c r="L179" s="66"/>
      <c r="M179" s="66"/>
      <c r="N179" s="66"/>
      <c r="O179" s="24"/>
      <c r="P179" s="54"/>
      <c r="Q179" s="55"/>
      <c r="R179" s="56"/>
      <c r="S179" s="56"/>
      <c r="T179" s="105"/>
      <c r="U179" s="105"/>
      <c r="V179" s="106"/>
      <c r="W179" s="106"/>
      <c r="X179" s="75"/>
      <c r="Y179" s="109"/>
      <c r="Z179" s="106"/>
      <c r="AA179" s="110"/>
      <c r="AB179" s="54"/>
      <c r="AC179" s="57"/>
      <c r="AD179" s="67"/>
      <c r="AE179" s="67"/>
      <c r="AF179" s="67"/>
      <c r="AG179" s="67"/>
      <c r="AH179" s="67"/>
      <c r="AI179" s="67"/>
      <c r="AJ179" s="67"/>
      <c r="AK179" s="67"/>
      <c r="AL179" s="67"/>
      <c r="AM179" s="67"/>
      <c r="AN179" s="67"/>
      <c r="AO179" s="67"/>
      <c r="AP179" s="67"/>
      <c r="AQ179" s="179"/>
      <c r="AR179" s="60"/>
    </row>
    <row r="180" spans="2:44" ht="14.45" customHeight="1" x14ac:dyDescent="0.25">
      <c r="B180" s="475" t="str">
        <f>IF(C180&lt;&gt;"",B168+1,"")</f>
        <v/>
      </c>
      <c r="C180" s="477"/>
      <c r="D180" s="477"/>
      <c r="E180" s="40"/>
      <c r="F180" s="492"/>
      <c r="G180" s="492"/>
      <c r="H180" s="49"/>
      <c r="I180" s="201" t="str">
        <f>IF(H180=0,"",H180/'2. Baseline'!$F$15)</f>
        <v/>
      </c>
      <c r="J180" s="86" t="str">
        <f>IF(I180="","",(I180/'2. Baseline'!$F$71/'2. Baseline'!$F$67))</f>
        <v/>
      </c>
      <c r="K180" s="72" t="str">
        <f t="shared" ref="K180:K189" si="80">IF(J180="","",ROUNDUP(J180,0))</f>
        <v/>
      </c>
      <c r="L180" s="295" t="str">
        <f>J180</f>
        <v/>
      </c>
      <c r="M180" s="77">
        <f t="shared" ref="M180:M189" si="81">IF(I180=0,"",$M$23*10)</f>
        <v>285.71428571428572</v>
      </c>
      <c r="N180" s="77" t="e">
        <f t="shared" ref="N180:N188" si="82">I180/M180</f>
        <v>#VALUE!</v>
      </c>
      <c r="O180" s="78" t="str">
        <f>IFERROR(ROUND(IF(H180/'2. Baseline'!F$13=0,"",H180/'2. Baseline'!F$13),0),"")</f>
        <v/>
      </c>
      <c r="P180" s="79" t="str">
        <f>IFERROR(O180/'2. Baseline'!F$14,"")</f>
        <v/>
      </c>
      <c r="Q180" s="80" t="e">
        <f t="shared" ref="Q180:Q188" si="83">O180/(J180/2)/7</f>
        <v>#VALUE!</v>
      </c>
      <c r="R180" s="233" t="str">
        <f>IF(H180="","",P180/'2. Baseline'!$F$67)</f>
        <v/>
      </c>
      <c r="S180" s="233" t="str">
        <f>IF(H180="","",P180/J180/'2. Baseline'!$F$67)</f>
        <v/>
      </c>
      <c r="T180" s="99"/>
      <c r="U180" s="100"/>
      <c r="V180" s="101"/>
      <c r="W180" s="101"/>
      <c r="X180" s="89" t="str">
        <f>IFERROR(S180/W180, "n/a")</f>
        <v>n/a</v>
      </c>
      <c r="Y180" s="455"/>
      <c r="Z180" s="449"/>
      <c r="AA180" s="452"/>
      <c r="AB180" s="479" t="e">
        <f>P190/AA180</f>
        <v>#DIV/0!</v>
      </c>
      <c r="AC180" s="482">
        <f>L190</f>
        <v>0</v>
      </c>
      <c r="AD180" s="466">
        <f>AC190</f>
        <v>0</v>
      </c>
      <c r="AE180" s="485">
        <f>AD190/'2. Baseline'!$F$73</f>
        <v>0</v>
      </c>
      <c r="AF180" s="466">
        <f>L190*'2. Baseline'!$F$58</f>
        <v>0</v>
      </c>
      <c r="AG180" s="469">
        <f>J190*'2. Baseline'!$F$61</f>
        <v>0</v>
      </c>
      <c r="AH180" s="469">
        <f>AE190*'2. Baseline'!F$59*('2. Baseline'!F$50+'2. Baseline'!F$51)</f>
        <v>0</v>
      </c>
      <c r="AI180" s="472">
        <f>IF(B180&lt;&gt;"",'2. Baseline'!$F$60+1,0)</f>
        <v>0</v>
      </c>
      <c r="AJ180" s="466">
        <f>2*(AC190*('2. Baseline'!$F$67+'2. Baseline'!$F$68))</f>
        <v>0</v>
      </c>
      <c r="AK180" s="466">
        <f>2*L190</f>
        <v>0</v>
      </c>
      <c r="AL180" s="466">
        <f>2*(J190*2)</f>
        <v>0</v>
      </c>
      <c r="AM180" s="466">
        <f>J190*('2. Baseline'!F$67+'2. Baseline'!F$68)</f>
        <v>0</v>
      </c>
      <c r="AN180" s="469">
        <f>J190*'2. Baseline'!$F$80</f>
        <v>0</v>
      </c>
      <c r="AO180" s="469">
        <f>2*J190</f>
        <v>0</v>
      </c>
      <c r="AP180" s="469">
        <f>AE190*'2. Baseline'!F$78*('2. Baseline'!F$67+'2. Baseline'!F$68)</f>
        <v>0</v>
      </c>
      <c r="AQ180" s="472">
        <f>IF(B180&lt;&gt;"",'2. Baseline'!$F$60+1,0)</f>
        <v>0</v>
      </c>
      <c r="AR180" s="41"/>
    </row>
    <row r="181" spans="2:44" ht="14.45" customHeight="1" x14ac:dyDescent="0.25">
      <c r="B181" s="475"/>
      <c r="C181" s="477"/>
      <c r="D181" s="477"/>
      <c r="E181" s="40"/>
      <c r="F181" s="489"/>
      <c r="G181" s="489"/>
      <c r="H181" s="49"/>
      <c r="I181" s="201" t="str">
        <f>IF(H181=0,"",H181/'2. Baseline'!$F$15)</f>
        <v/>
      </c>
      <c r="J181" s="87" t="str">
        <f>IF(I181="","",(I181/'2. Baseline'!$F$71/'2. Baseline'!$F$67))</f>
        <v/>
      </c>
      <c r="K181" s="73" t="str">
        <f t="shared" si="80"/>
        <v/>
      </c>
      <c r="L181" s="73" t="str">
        <f t="shared" ref="L181:L189" si="84">J181</f>
        <v/>
      </c>
      <c r="M181" s="81">
        <f t="shared" si="81"/>
        <v>285.71428571428572</v>
      </c>
      <c r="N181" s="81" t="e">
        <f t="shared" si="82"/>
        <v>#VALUE!</v>
      </c>
      <c r="O181" s="82" t="str">
        <f>IFERROR(ROUND(IF(H181/'2. Baseline'!F$13=0,"",H181/'2. Baseline'!F$13),0),"")</f>
        <v/>
      </c>
      <c r="P181" s="83" t="str">
        <f>IFERROR(O181/'2. Baseline'!F$14,"")</f>
        <v/>
      </c>
      <c r="Q181" s="84" t="e">
        <f t="shared" si="83"/>
        <v>#VALUE!</v>
      </c>
      <c r="R181" s="234" t="str">
        <f>IF(H181="","",P181/'2. Baseline'!$F$67)</f>
        <v/>
      </c>
      <c r="S181" s="234" t="str">
        <f>IF(H181="","",P181/J181/'2. Baseline'!$F$67)</f>
        <v/>
      </c>
      <c r="T181" s="101"/>
      <c r="U181" s="102"/>
      <c r="V181" s="101"/>
      <c r="W181" s="101"/>
      <c r="X181" s="90" t="str">
        <f>IFERROR(S181/W181, "")</f>
        <v/>
      </c>
      <c r="Y181" s="456"/>
      <c r="Z181" s="450"/>
      <c r="AA181" s="453"/>
      <c r="AB181" s="480"/>
      <c r="AC181" s="483"/>
      <c r="AD181" s="467"/>
      <c r="AE181" s="486"/>
      <c r="AF181" s="467"/>
      <c r="AG181" s="470"/>
      <c r="AH181" s="470"/>
      <c r="AI181" s="473"/>
      <c r="AJ181" s="467"/>
      <c r="AK181" s="467"/>
      <c r="AL181" s="467"/>
      <c r="AM181" s="467"/>
      <c r="AN181" s="470"/>
      <c r="AO181" s="470"/>
      <c r="AP181" s="470"/>
      <c r="AQ181" s="473"/>
      <c r="AR181" s="42"/>
    </row>
    <row r="182" spans="2:44" ht="14.45" customHeight="1" x14ac:dyDescent="0.25">
      <c r="B182" s="475"/>
      <c r="C182" s="477"/>
      <c r="D182" s="477"/>
      <c r="E182" s="40"/>
      <c r="F182" s="489"/>
      <c r="G182" s="489"/>
      <c r="H182" s="49"/>
      <c r="I182" s="201" t="str">
        <f>IF(H182=0,"",H182/'2. Baseline'!$F$15)</f>
        <v/>
      </c>
      <c r="J182" s="88" t="str">
        <f>IF(I182="","",(I182/'2. Baseline'!$F$71/'2. Baseline'!$F$67))</f>
        <v/>
      </c>
      <c r="K182" s="91" t="str">
        <f t="shared" si="80"/>
        <v/>
      </c>
      <c r="L182" s="91" t="str">
        <f t="shared" si="84"/>
        <v/>
      </c>
      <c r="M182" s="92">
        <f t="shared" si="81"/>
        <v>285.71428571428572</v>
      </c>
      <c r="N182" s="92" t="e">
        <f t="shared" si="82"/>
        <v>#VALUE!</v>
      </c>
      <c r="O182" s="82" t="str">
        <f>IFERROR(ROUND(IF(H182/'2. Baseline'!F$13=0,"",H182/'2. Baseline'!F$13),0),"")</f>
        <v/>
      </c>
      <c r="P182" s="83" t="str">
        <f>IFERROR(O182/'2. Baseline'!F$14,"")</f>
        <v/>
      </c>
      <c r="Q182" s="84" t="e">
        <f t="shared" si="83"/>
        <v>#VALUE!</v>
      </c>
      <c r="R182" s="234" t="str">
        <f>IF(H182="","",P182/'2. Baseline'!$F$67)</f>
        <v/>
      </c>
      <c r="S182" s="234" t="str">
        <f>IF(H182="","",P182/J182/'2. Baseline'!$F$67)</f>
        <v/>
      </c>
      <c r="T182" s="101"/>
      <c r="U182" s="102"/>
      <c r="V182" s="101"/>
      <c r="W182" s="101"/>
      <c r="X182" s="90" t="str">
        <f>IFERROR(S182/W182, "")</f>
        <v/>
      </c>
      <c r="Y182" s="456"/>
      <c r="Z182" s="450"/>
      <c r="AA182" s="453"/>
      <c r="AB182" s="480"/>
      <c r="AC182" s="483"/>
      <c r="AD182" s="467"/>
      <c r="AE182" s="486"/>
      <c r="AF182" s="467"/>
      <c r="AG182" s="470"/>
      <c r="AH182" s="470"/>
      <c r="AI182" s="473"/>
      <c r="AJ182" s="467"/>
      <c r="AK182" s="467"/>
      <c r="AL182" s="467"/>
      <c r="AM182" s="467"/>
      <c r="AN182" s="470"/>
      <c r="AO182" s="470"/>
      <c r="AP182" s="470"/>
      <c r="AQ182" s="473"/>
      <c r="AR182" s="42"/>
    </row>
    <row r="183" spans="2:44" ht="14.45" customHeight="1" x14ac:dyDescent="0.25">
      <c r="B183" s="475"/>
      <c r="C183" s="477"/>
      <c r="D183" s="477"/>
      <c r="E183" s="40"/>
      <c r="F183" s="489"/>
      <c r="G183" s="489"/>
      <c r="H183" s="49"/>
      <c r="I183" s="201" t="str">
        <f>IF(H183=0,"",H183/'2. Baseline'!$F$15)</f>
        <v/>
      </c>
      <c r="J183" s="87" t="str">
        <f>IF(I183="","",(I183/'2. Baseline'!$F$71/'2. Baseline'!$F$67))</f>
        <v/>
      </c>
      <c r="K183" s="73" t="str">
        <f t="shared" si="80"/>
        <v/>
      </c>
      <c r="L183" s="73" t="str">
        <f t="shared" si="84"/>
        <v/>
      </c>
      <c r="M183" s="81">
        <f t="shared" si="81"/>
        <v>285.71428571428572</v>
      </c>
      <c r="N183" s="81" t="e">
        <f t="shared" si="82"/>
        <v>#VALUE!</v>
      </c>
      <c r="O183" s="82" t="str">
        <f>IFERROR(ROUND(IF(H183/'2. Baseline'!F$13=0,"",H183/'2. Baseline'!F$13),0),"")</f>
        <v/>
      </c>
      <c r="P183" s="83" t="str">
        <f>IFERROR(O183/'2. Baseline'!F$14,"")</f>
        <v/>
      </c>
      <c r="Q183" s="84" t="e">
        <f t="shared" si="83"/>
        <v>#VALUE!</v>
      </c>
      <c r="R183" s="234" t="str">
        <f>IF(H183="","",P183/'2. Baseline'!$F$67)</f>
        <v/>
      </c>
      <c r="S183" s="234" t="str">
        <f>IF(H183="","",P183/J183/'2. Baseline'!$F$67)</f>
        <v/>
      </c>
      <c r="T183" s="101"/>
      <c r="U183" s="102"/>
      <c r="V183" s="101"/>
      <c r="W183" s="101"/>
      <c r="X183" s="90" t="str">
        <f>IFERROR(S183/W183, "")</f>
        <v/>
      </c>
      <c r="Y183" s="456"/>
      <c r="Z183" s="450"/>
      <c r="AA183" s="453"/>
      <c r="AB183" s="480"/>
      <c r="AC183" s="483"/>
      <c r="AD183" s="467"/>
      <c r="AE183" s="486"/>
      <c r="AF183" s="467"/>
      <c r="AG183" s="470"/>
      <c r="AH183" s="470"/>
      <c r="AI183" s="473"/>
      <c r="AJ183" s="467"/>
      <c r="AK183" s="467"/>
      <c r="AL183" s="467"/>
      <c r="AM183" s="467"/>
      <c r="AN183" s="470"/>
      <c r="AO183" s="470"/>
      <c r="AP183" s="470"/>
      <c r="AQ183" s="473"/>
      <c r="AR183" s="42"/>
    </row>
    <row r="184" spans="2:44" ht="14.45" customHeight="1" x14ac:dyDescent="0.25">
      <c r="B184" s="475"/>
      <c r="C184" s="477"/>
      <c r="D184" s="477"/>
      <c r="E184" s="40"/>
      <c r="F184" s="489"/>
      <c r="G184" s="489"/>
      <c r="H184" s="50"/>
      <c r="I184" s="201" t="str">
        <f>IF(H184=0,"",H184/'2. Baseline'!$F$15)</f>
        <v/>
      </c>
      <c r="J184" s="87" t="str">
        <f>IF(I184="","",(I184/'2. Baseline'!$F$71/'2. Baseline'!$F$67))</f>
        <v/>
      </c>
      <c r="K184" s="73" t="str">
        <f t="shared" si="80"/>
        <v/>
      </c>
      <c r="L184" s="73" t="str">
        <f t="shared" si="84"/>
        <v/>
      </c>
      <c r="M184" s="81">
        <f t="shared" si="81"/>
        <v>285.71428571428572</v>
      </c>
      <c r="N184" s="81" t="e">
        <f t="shared" si="82"/>
        <v>#VALUE!</v>
      </c>
      <c r="O184" s="82" t="str">
        <f>IFERROR(ROUND(IF(H184/'2. Baseline'!F$13=0,"",H184/'2. Baseline'!F$13),0),"")</f>
        <v/>
      </c>
      <c r="P184" s="83" t="str">
        <f>IFERROR(O184/'2. Baseline'!F$14,"")</f>
        <v/>
      </c>
      <c r="Q184" s="84" t="e">
        <f t="shared" si="83"/>
        <v>#VALUE!</v>
      </c>
      <c r="R184" s="234" t="str">
        <f>IF(H184="","",P184/'2. Baseline'!$F$67)</f>
        <v/>
      </c>
      <c r="S184" s="234" t="str">
        <f>IF(H184="","",P184/J184/'2. Baseline'!$F$67)</f>
        <v/>
      </c>
      <c r="T184" s="101"/>
      <c r="U184" s="102"/>
      <c r="V184" s="101"/>
      <c r="W184" s="101"/>
      <c r="X184" s="90" t="str">
        <f>IFERROR(S184/W184, "")</f>
        <v/>
      </c>
      <c r="Y184" s="456"/>
      <c r="Z184" s="450"/>
      <c r="AA184" s="453"/>
      <c r="AB184" s="480"/>
      <c r="AC184" s="483"/>
      <c r="AD184" s="467"/>
      <c r="AE184" s="486"/>
      <c r="AF184" s="467"/>
      <c r="AG184" s="470"/>
      <c r="AH184" s="470"/>
      <c r="AI184" s="473"/>
      <c r="AJ184" s="467"/>
      <c r="AK184" s="467"/>
      <c r="AL184" s="467"/>
      <c r="AM184" s="467"/>
      <c r="AN184" s="470"/>
      <c r="AO184" s="470"/>
      <c r="AP184" s="470"/>
      <c r="AQ184" s="473"/>
      <c r="AR184" s="42"/>
    </row>
    <row r="185" spans="2:44" ht="14.45" customHeight="1" x14ac:dyDescent="0.25">
      <c r="B185" s="475"/>
      <c r="C185" s="477"/>
      <c r="D185" s="477"/>
      <c r="E185" s="40"/>
      <c r="F185" s="489"/>
      <c r="G185" s="489"/>
      <c r="H185" s="50"/>
      <c r="I185" s="201" t="str">
        <f>IF(H185=0,"",H185/'2. Baseline'!$F$15)</f>
        <v/>
      </c>
      <c r="J185" s="87" t="str">
        <f>IF(I185="","",(I185/'2. Baseline'!$F$71/'2. Baseline'!$F$67))</f>
        <v/>
      </c>
      <c r="K185" s="73" t="str">
        <f t="shared" si="80"/>
        <v/>
      </c>
      <c r="L185" s="73" t="str">
        <f t="shared" si="84"/>
        <v/>
      </c>
      <c r="M185" s="81">
        <f t="shared" si="81"/>
        <v>285.71428571428572</v>
      </c>
      <c r="N185" s="81" t="e">
        <f t="shared" si="82"/>
        <v>#VALUE!</v>
      </c>
      <c r="O185" s="82" t="str">
        <f>IFERROR(ROUND(IF(H185/'2. Baseline'!F$13=0,"",H185/'2. Baseline'!F$13),0),"")</f>
        <v/>
      </c>
      <c r="P185" s="83" t="str">
        <f>IFERROR(O185/'2. Baseline'!F$14,"")</f>
        <v/>
      </c>
      <c r="Q185" s="84" t="e">
        <f t="shared" si="83"/>
        <v>#VALUE!</v>
      </c>
      <c r="R185" s="234" t="str">
        <f>IF(H185="","",P185/'2. Baseline'!$F$67)</f>
        <v/>
      </c>
      <c r="S185" s="234" t="str">
        <f>IF(H185="","",P185/J185/'2. Baseline'!$F$67)</f>
        <v/>
      </c>
      <c r="T185" s="101"/>
      <c r="U185" s="102"/>
      <c r="V185" s="101"/>
      <c r="W185" s="101"/>
      <c r="X185" s="90" t="str">
        <f>IFERROR(P185/W185, "")</f>
        <v/>
      </c>
      <c r="Y185" s="456"/>
      <c r="Z185" s="450"/>
      <c r="AA185" s="453"/>
      <c r="AB185" s="480"/>
      <c r="AC185" s="483"/>
      <c r="AD185" s="467"/>
      <c r="AE185" s="486"/>
      <c r="AF185" s="467"/>
      <c r="AG185" s="470"/>
      <c r="AH185" s="470"/>
      <c r="AI185" s="473"/>
      <c r="AJ185" s="467"/>
      <c r="AK185" s="467"/>
      <c r="AL185" s="467"/>
      <c r="AM185" s="467"/>
      <c r="AN185" s="470"/>
      <c r="AO185" s="470"/>
      <c r="AP185" s="470"/>
      <c r="AQ185" s="473"/>
      <c r="AR185" s="42"/>
    </row>
    <row r="186" spans="2:44" ht="14.45" customHeight="1" x14ac:dyDescent="0.25">
      <c r="B186" s="475"/>
      <c r="C186" s="477"/>
      <c r="D186" s="477"/>
      <c r="E186" s="40"/>
      <c r="F186" s="489"/>
      <c r="G186" s="489"/>
      <c r="H186" s="50"/>
      <c r="I186" s="201" t="str">
        <f>IF(H186=0,"",H186/'2. Baseline'!$F$15)</f>
        <v/>
      </c>
      <c r="J186" s="87" t="str">
        <f>IF(I186="","",(I186/'2. Baseline'!$F$71/'2. Baseline'!$F$67))</f>
        <v/>
      </c>
      <c r="K186" s="73" t="str">
        <f t="shared" si="80"/>
        <v/>
      </c>
      <c r="L186" s="73" t="str">
        <f t="shared" si="84"/>
        <v/>
      </c>
      <c r="M186" s="81">
        <f t="shared" si="81"/>
        <v>285.71428571428572</v>
      </c>
      <c r="N186" s="81" t="e">
        <f t="shared" si="82"/>
        <v>#VALUE!</v>
      </c>
      <c r="O186" s="82" t="str">
        <f>IFERROR(ROUND(IF(H186/'2. Baseline'!F$13=0,"",H186/'2. Baseline'!F$13),0),"")</f>
        <v/>
      </c>
      <c r="P186" s="83" t="str">
        <f>IFERROR(O186/'2. Baseline'!F$14,"")</f>
        <v/>
      </c>
      <c r="Q186" s="84" t="e">
        <f t="shared" si="83"/>
        <v>#VALUE!</v>
      </c>
      <c r="R186" s="234" t="str">
        <f>IF(H186="","",P186/'2. Baseline'!$F$67)</f>
        <v/>
      </c>
      <c r="S186" s="234" t="str">
        <f>IF(H186="","",P186/J186/'2. Baseline'!$F$67)</f>
        <v/>
      </c>
      <c r="T186" s="101"/>
      <c r="U186" s="102"/>
      <c r="V186" s="101"/>
      <c r="W186" s="101"/>
      <c r="X186" s="90" t="str">
        <f>IFERROR(P186/W186, "")</f>
        <v/>
      </c>
      <c r="Y186" s="456"/>
      <c r="Z186" s="450"/>
      <c r="AA186" s="453"/>
      <c r="AB186" s="480"/>
      <c r="AC186" s="483"/>
      <c r="AD186" s="467"/>
      <c r="AE186" s="486"/>
      <c r="AF186" s="467"/>
      <c r="AG186" s="470"/>
      <c r="AH186" s="470"/>
      <c r="AI186" s="473"/>
      <c r="AJ186" s="467"/>
      <c r="AK186" s="467"/>
      <c r="AL186" s="467"/>
      <c r="AM186" s="467"/>
      <c r="AN186" s="470"/>
      <c r="AO186" s="470"/>
      <c r="AP186" s="470"/>
      <c r="AQ186" s="473"/>
      <c r="AR186" s="42"/>
    </row>
    <row r="187" spans="2:44" ht="14.45" customHeight="1" x14ac:dyDescent="0.25">
      <c r="B187" s="475"/>
      <c r="C187" s="477"/>
      <c r="D187" s="477"/>
      <c r="E187" s="40"/>
      <c r="F187" s="489"/>
      <c r="G187" s="489"/>
      <c r="H187" s="50"/>
      <c r="I187" s="201" t="str">
        <f>IF(H187=0,"",H187/'2. Baseline'!$F$15)</f>
        <v/>
      </c>
      <c r="J187" s="87" t="str">
        <f>IF(I187="","",(I187/'2. Baseline'!$F$71/'2. Baseline'!$F$67))</f>
        <v/>
      </c>
      <c r="K187" s="73" t="str">
        <f t="shared" si="80"/>
        <v/>
      </c>
      <c r="L187" s="73" t="str">
        <f t="shared" si="84"/>
        <v/>
      </c>
      <c r="M187" s="81">
        <f t="shared" si="81"/>
        <v>285.71428571428572</v>
      </c>
      <c r="N187" s="81" t="e">
        <f t="shared" si="82"/>
        <v>#VALUE!</v>
      </c>
      <c r="O187" s="82" t="str">
        <f>IFERROR(ROUND(IF(H187/'2. Baseline'!F$13=0,"",H187/'2. Baseline'!F$13),0),"")</f>
        <v/>
      </c>
      <c r="P187" s="83" t="str">
        <f>IFERROR(O187/'2. Baseline'!F$14,"")</f>
        <v/>
      </c>
      <c r="Q187" s="84" t="e">
        <f t="shared" si="83"/>
        <v>#VALUE!</v>
      </c>
      <c r="R187" s="234" t="str">
        <f>IF(H187="","",P187/'2. Baseline'!$F$67)</f>
        <v/>
      </c>
      <c r="S187" s="234" t="str">
        <f>IF(H187="","",P187/J187/'2. Baseline'!$F$67)</f>
        <v/>
      </c>
      <c r="T187" s="101"/>
      <c r="U187" s="102"/>
      <c r="V187" s="101"/>
      <c r="W187" s="101"/>
      <c r="X187" s="90" t="str">
        <f>IFERROR(P187/W187, "")</f>
        <v/>
      </c>
      <c r="Y187" s="456"/>
      <c r="Z187" s="450"/>
      <c r="AA187" s="453"/>
      <c r="AB187" s="480"/>
      <c r="AC187" s="483"/>
      <c r="AD187" s="467"/>
      <c r="AE187" s="486"/>
      <c r="AF187" s="467"/>
      <c r="AG187" s="470"/>
      <c r="AH187" s="470"/>
      <c r="AI187" s="473"/>
      <c r="AJ187" s="467"/>
      <c r="AK187" s="467"/>
      <c r="AL187" s="467"/>
      <c r="AM187" s="467"/>
      <c r="AN187" s="470"/>
      <c r="AO187" s="470"/>
      <c r="AP187" s="470"/>
      <c r="AQ187" s="473"/>
      <c r="AR187" s="42"/>
    </row>
    <row r="188" spans="2:44" ht="14.45" customHeight="1" x14ac:dyDescent="0.25">
      <c r="B188" s="475"/>
      <c r="C188" s="477"/>
      <c r="D188" s="477"/>
      <c r="E188" s="40"/>
      <c r="F188" s="489"/>
      <c r="G188" s="489"/>
      <c r="H188" s="50"/>
      <c r="I188" s="201" t="str">
        <f>IF(H188=0,"",H188/'2. Baseline'!$F$15)</f>
        <v/>
      </c>
      <c r="J188" s="87" t="str">
        <f>IF(I188="","",(I188/'2. Baseline'!$F$71/'2. Baseline'!$F$67))</f>
        <v/>
      </c>
      <c r="K188" s="73" t="str">
        <f t="shared" si="80"/>
        <v/>
      </c>
      <c r="L188" s="73" t="str">
        <f t="shared" si="84"/>
        <v/>
      </c>
      <c r="M188" s="81">
        <f t="shared" si="81"/>
        <v>285.71428571428572</v>
      </c>
      <c r="N188" s="81" t="e">
        <f t="shared" si="82"/>
        <v>#VALUE!</v>
      </c>
      <c r="O188" s="82" t="str">
        <f>IFERROR(ROUND(IF(H188/'2. Baseline'!F$13=0,"",H188/'2. Baseline'!F$13),0),"")</f>
        <v/>
      </c>
      <c r="P188" s="83" t="str">
        <f>IFERROR(O188/'2. Baseline'!F$14,"")</f>
        <v/>
      </c>
      <c r="Q188" s="84" t="e">
        <f t="shared" si="83"/>
        <v>#VALUE!</v>
      </c>
      <c r="R188" s="234" t="str">
        <f>IF(H188="","",P188/'2. Baseline'!$F$67)</f>
        <v/>
      </c>
      <c r="S188" s="234" t="str">
        <f>IF(H188="","",P188/J188/'2. Baseline'!$F$67)</f>
        <v/>
      </c>
      <c r="T188" s="101"/>
      <c r="U188" s="102"/>
      <c r="V188" s="101"/>
      <c r="W188" s="101"/>
      <c r="X188" s="90" t="str">
        <f>IFERROR(P188/W188, "")</f>
        <v/>
      </c>
      <c r="Y188" s="456"/>
      <c r="Z188" s="450"/>
      <c r="AA188" s="453"/>
      <c r="AB188" s="480"/>
      <c r="AC188" s="483"/>
      <c r="AD188" s="467"/>
      <c r="AE188" s="486"/>
      <c r="AF188" s="467"/>
      <c r="AG188" s="470"/>
      <c r="AH188" s="470"/>
      <c r="AI188" s="473"/>
      <c r="AJ188" s="467"/>
      <c r="AK188" s="467"/>
      <c r="AL188" s="467"/>
      <c r="AM188" s="467"/>
      <c r="AN188" s="470"/>
      <c r="AO188" s="470"/>
      <c r="AP188" s="470"/>
      <c r="AQ188" s="473"/>
      <c r="AR188" s="42"/>
    </row>
    <row r="189" spans="2:44" ht="14.45" customHeight="1" x14ac:dyDescent="0.25">
      <c r="B189" s="476"/>
      <c r="C189" s="478"/>
      <c r="D189" s="478"/>
      <c r="E189" s="40"/>
      <c r="F189" s="489"/>
      <c r="G189" s="489"/>
      <c r="H189" s="50"/>
      <c r="I189" s="201" t="str">
        <f>IF(H189=0,"",H189/'2. Baseline'!$F$15)</f>
        <v/>
      </c>
      <c r="J189" s="87" t="str">
        <f>IF(I189="","",(I189/'2. Baseline'!$F$71/'2. Baseline'!$F$67))</f>
        <v/>
      </c>
      <c r="K189" s="73" t="str">
        <f t="shared" si="80"/>
        <v/>
      </c>
      <c r="L189" s="73" t="str">
        <f t="shared" si="84"/>
        <v/>
      </c>
      <c r="M189" s="81">
        <f t="shared" si="81"/>
        <v>285.71428571428572</v>
      </c>
      <c r="N189" s="81" t="e">
        <f>IF(M189="","",I189/M189)</f>
        <v>#VALUE!</v>
      </c>
      <c r="O189" s="82" t="str">
        <f>IFERROR(ROUND(IF(H189/'2. Baseline'!F$13=0,"",H189/'2. Baseline'!F$13),0),"")</f>
        <v/>
      </c>
      <c r="P189" s="83" t="str">
        <f>IFERROR(O189/'2. Baseline'!F$14,"")</f>
        <v/>
      </c>
      <c r="Q189" s="85"/>
      <c r="R189" s="82" t="str">
        <f>IF(H189="","",P189/'2. Baseline'!$F$67)</f>
        <v/>
      </c>
      <c r="S189" s="82" t="str">
        <f>IF(H189="","",P189/J189/'2. Baseline'!$F$67)</f>
        <v/>
      </c>
      <c r="T189" s="101"/>
      <c r="U189" s="102"/>
      <c r="V189" s="101"/>
      <c r="W189" s="101"/>
      <c r="X189" s="90" t="str">
        <f>IFERROR(P189/W189, "")</f>
        <v/>
      </c>
      <c r="Y189" s="457"/>
      <c r="Z189" s="451"/>
      <c r="AA189" s="454"/>
      <c r="AB189" s="481"/>
      <c r="AC189" s="484"/>
      <c r="AD189" s="468"/>
      <c r="AE189" s="487"/>
      <c r="AF189" s="468"/>
      <c r="AG189" s="471"/>
      <c r="AH189" s="471"/>
      <c r="AI189" s="474"/>
      <c r="AJ189" s="468"/>
      <c r="AK189" s="468"/>
      <c r="AL189" s="468"/>
      <c r="AM189" s="468"/>
      <c r="AN189" s="471"/>
      <c r="AO189" s="471"/>
      <c r="AP189" s="471"/>
      <c r="AQ189" s="474"/>
      <c r="AR189" s="42"/>
    </row>
    <row r="190" spans="2:44" ht="14.45" customHeight="1" x14ac:dyDescent="0.25">
      <c r="B190" s="162"/>
      <c r="C190" s="25" t="s">
        <v>35</v>
      </c>
      <c r="D190" s="25"/>
      <c r="E190" s="98">
        <f>COUNTA(E180:E189)</f>
        <v>0</v>
      </c>
      <c r="F190" s="458"/>
      <c r="G190" s="459"/>
      <c r="H190" s="22">
        <f>SUM(H180:H189)</f>
        <v>0</v>
      </c>
      <c r="I190" s="96">
        <f>SUM(I180:I189)</f>
        <v>0</v>
      </c>
      <c r="J190" s="96">
        <f>SUM(J180:J189)</f>
        <v>0</v>
      </c>
      <c r="K190" s="96">
        <f>SUM(K180:K189)</f>
        <v>0</v>
      </c>
      <c r="L190" s="96">
        <f>SUM(L180:L189)</f>
        <v>0</v>
      </c>
      <c r="M190" s="97"/>
      <c r="N190" s="97" t="e">
        <f>SUM(N180:N189)</f>
        <v>#VALUE!</v>
      </c>
      <c r="O190" s="23">
        <f>SUM(O180:O189)</f>
        <v>0</v>
      </c>
      <c r="P190" s="53">
        <f>IFERROR(O190/'2. Baseline'!F$14,"")</f>
        <v>0</v>
      </c>
      <c r="Q190" s="52" t="e">
        <f>SUM(Q180:Q188)*7</f>
        <v>#VALUE!</v>
      </c>
      <c r="R190" s="96">
        <f>SUM(R180:R189)</f>
        <v>0</v>
      </c>
      <c r="S190" s="97" t="e">
        <f>IF(H190="","",P190/J190/'2. Baseline'!$F$67)</f>
        <v>#DIV/0!</v>
      </c>
      <c r="T190" s="103"/>
      <c r="U190" s="103"/>
      <c r="V190" s="104"/>
      <c r="W190" s="104"/>
      <c r="X190" s="74"/>
      <c r="Y190" s="107"/>
      <c r="Z190" s="104"/>
      <c r="AA190" s="108"/>
      <c r="AB190" s="53"/>
      <c r="AC190" s="68">
        <f t="shared" ref="AC190:AQ190" si="85">SUM(AC180:AC189)</f>
        <v>0</v>
      </c>
      <c r="AD190" s="68">
        <f t="shared" si="85"/>
        <v>0</v>
      </c>
      <c r="AE190" s="296">
        <f t="shared" si="85"/>
        <v>0</v>
      </c>
      <c r="AF190" s="93">
        <f t="shared" si="85"/>
        <v>0</v>
      </c>
      <c r="AG190" s="93">
        <f t="shared" si="85"/>
        <v>0</v>
      </c>
      <c r="AH190" s="93">
        <f t="shared" si="85"/>
        <v>0</v>
      </c>
      <c r="AI190" s="93">
        <f t="shared" si="85"/>
        <v>0</v>
      </c>
      <c r="AJ190" s="93">
        <f t="shared" si="85"/>
        <v>0</v>
      </c>
      <c r="AK190" s="93">
        <f t="shared" si="85"/>
        <v>0</v>
      </c>
      <c r="AL190" s="93">
        <f t="shared" si="85"/>
        <v>0</v>
      </c>
      <c r="AM190" s="93">
        <f t="shared" si="85"/>
        <v>0</v>
      </c>
      <c r="AN190" s="93">
        <f t="shared" si="85"/>
        <v>0</v>
      </c>
      <c r="AO190" s="93">
        <f t="shared" si="85"/>
        <v>0</v>
      </c>
      <c r="AP190" s="93">
        <f t="shared" si="85"/>
        <v>0</v>
      </c>
      <c r="AQ190" s="93">
        <f t="shared" si="85"/>
        <v>0</v>
      </c>
      <c r="AR190" s="26"/>
    </row>
    <row r="191" spans="2:44" ht="14.45" customHeight="1" thickBot="1" x14ac:dyDescent="0.3">
      <c r="B191" s="163"/>
      <c r="C191" s="62"/>
      <c r="D191" s="62"/>
      <c r="E191" s="63"/>
      <c r="F191" s="460"/>
      <c r="G191" s="461"/>
      <c r="H191" s="64"/>
      <c r="I191" s="65" t="str">
        <f>IFERROR(IF(H191/#REF!=0," ",H191/#REF!),"")</f>
        <v/>
      </c>
      <c r="J191" s="66"/>
      <c r="K191" s="66"/>
      <c r="L191" s="66"/>
      <c r="M191" s="66"/>
      <c r="N191" s="66"/>
      <c r="O191" s="24"/>
      <c r="P191" s="54"/>
      <c r="Q191" s="55"/>
      <c r="R191" s="56"/>
      <c r="S191" s="56"/>
      <c r="T191" s="105"/>
      <c r="U191" s="105"/>
      <c r="V191" s="106"/>
      <c r="W191" s="106"/>
      <c r="X191" s="75"/>
      <c r="Y191" s="109"/>
      <c r="Z191" s="106"/>
      <c r="AA191" s="110"/>
      <c r="AB191" s="54"/>
      <c r="AC191" s="57"/>
      <c r="AD191" s="67"/>
      <c r="AE191" s="67"/>
      <c r="AF191" s="67"/>
      <c r="AG191" s="67"/>
      <c r="AH191" s="67"/>
      <c r="AI191" s="67"/>
      <c r="AJ191" s="67"/>
      <c r="AK191" s="67"/>
      <c r="AL191" s="67"/>
      <c r="AM191" s="67"/>
      <c r="AN191" s="67"/>
      <c r="AO191" s="67"/>
      <c r="AP191" s="67"/>
      <c r="AQ191" s="179"/>
      <c r="AR191" s="60"/>
    </row>
    <row r="192" spans="2:44" ht="14.45" customHeight="1" x14ac:dyDescent="0.25">
      <c r="B192" s="475" t="str">
        <f>IF(C192&lt;&gt;"",B180+1,"")</f>
        <v/>
      </c>
      <c r="C192" s="477"/>
      <c r="D192" s="477"/>
      <c r="E192" s="40"/>
      <c r="F192" s="492"/>
      <c r="G192" s="492"/>
      <c r="H192" s="49"/>
      <c r="I192" s="201" t="str">
        <f>IF(H192=0,"",H192/'2. Baseline'!$F$15)</f>
        <v/>
      </c>
      <c r="J192" s="86" t="str">
        <f>IF(I192="","",(I192/'2. Baseline'!$F$71/'2. Baseline'!$F$67))</f>
        <v/>
      </c>
      <c r="K192" s="72" t="str">
        <f t="shared" ref="K192:K201" si="86">IF(J192="","",ROUNDUP(J192,0))</f>
        <v/>
      </c>
      <c r="L192" s="295" t="str">
        <f>J192</f>
        <v/>
      </c>
      <c r="M192" s="77">
        <f t="shared" ref="M192:M201" si="87">IF(I192=0,"",$M$23*10)</f>
        <v>285.71428571428572</v>
      </c>
      <c r="N192" s="77" t="e">
        <f t="shared" ref="N192:N200" si="88">I192/M192</f>
        <v>#VALUE!</v>
      </c>
      <c r="O192" s="78" t="str">
        <f>IFERROR(ROUND(IF(H192/'2. Baseline'!F$13=0,"",H192/'2. Baseline'!F$13),0),"")</f>
        <v/>
      </c>
      <c r="P192" s="79" t="str">
        <f>IFERROR(O192/'2. Baseline'!F$14,"")</f>
        <v/>
      </c>
      <c r="Q192" s="80" t="e">
        <f t="shared" ref="Q192:Q200" si="89">O192/(J192/2)/7</f>
        <v>#VALUE!</v>
      </c>
      <c r="R192" s="233" t="str">
        <f>IF(H192="","",P192/'2. Baseline'!$F$67)</f>
        <v/>
      </c>
      <c r="S192" s="233" t="str">
        <f>IF(H192="","",P192/J192/'2. Baseline'!$F$67)</f>
        <v/>
      </c>
      <c r="T192" s="99"/>
      <c r="U192" s="100"/>
      <c r="V192" s="101"/>
      <c r="W192" s="101"/>
      <c r="X192" s="89" t="str">
        <f>IFERROR(S192/W192, "n/a")</f>
        <v>n/a</v>
      </c>
      <c r="Y192" s="455"/>
      <c r="Z192" s="449"/>
      <c r="AA192" s="452"/>
      <c r="AB192" s="479" t="e">
        <f>P202/AA192</f>
        <v>#DIV/0!</v>
      </c>
      <c r="AC192" s="482">
        <f>L202</f>
        <v>0</v>
      </c>
      <c r="AD192" s="466">
        <f>AC202</f>
        <v>0</v>
      </c>
      <c r="AE192" s="485">
        <f>AD202/'2. Baseline'!$F$73</f>
        <v>0</v>
      </c>
      <c r="AF192" s="466">
        <f>L202*'2. Baseline'!$F$58</f>
        <v>0</v>
      </c>
      <c r="AG192" s="469">
        <f>J202*'2. Baseline'!$F$61</f>
        <v>0</v>
      </c>
      <c r="AH192" s="469">
        <f>AE202*'2. Baseline'!F$59*('2. Baseline'!F$50+'2. Baseline'!F$51)</f>
        <v>0</v>
      </c>
      <c r="AI192" s="472">
        <f>IF(B192&lt;&gt;"",'2. Baseline'!$F$60+1,0)</f>
        <v>0</v>
      </c>
      <c r="AJ192" s="466">
        <f>2*(AC202*('2. Baseline'!$F$67+'2. Baseline'!$F$68))</f>
        <v>0</v>
      </c>
      <c r="AK192" s="466">
        <f>2*L202</f>
        <v>0</v>
      </c>
      <c r="AL192" s="466">
        <f>2*(J202*2)</f>
        <v>0</v>
      </c>
      <c r="AM192" s="466">
        <f>J202*('2. Baseline'!F$67+'2. Baseline'!F$68)</f>
        <v>0</v>
      </c>
      <c r="AN192" s="469">
        <f>J202*'2. Baseline'!$F$80</f>
        <v>0</v>
      </c>
      <c r="AO192" s="469">
        <f>2*J202</f>
        <v>0</v>
      </c>
      <c r="AP192" s="469">
        <f>AE202*'2. Baseline'!F$78*('2. Baseline'!F$67+'2. Baseline'!F$68)</f>
        <v>0</v>
      </c>
      <c r="AQ192" s="472">
        <f>IF(B192&lt;&gt;"",'2. Baseline'!$F$60+1,0)</f>
        <v>0</v>
      </c>
      <c r="AR192" s="41"/>
    </row>
    <row r="193" spans="2:44" ht="14.45" customHeight="1" x14ac:dyDescent="0.25">
      <c r="B193" s="475"/>
      <c r="C193" s="477"/>
      <c r="D193" s="477"/>
      <c r="E193" s="40"/>
      <c r="F193" s="489"/>
      <c r="G193" s="489"/>
      <c r="H193" s="49"/>
      <c r="I193" s="201" t="str">
        <f>IF(H193=0,"",H193/'2. Baseline'!$F$15)</f>
        <v/>
      </c>
      <c r="J193" s="87" t="str">
        <f>IF(I193="","",(I193/'2. Baseline'!$F$71/'2. Baseline'!$F$67))</f>
        <v/>
      </c>
      <c r="K193" s="73" t="str">
        <f t="shared" si="86"/>
        <v/>
      </c>
      <c r="L193" s="73" t="str">
        <f t="shared" ref="L193:L201" si="90">J193</f>
        <v/>
      </c>
      <c r="M193" s="81">
        <f t="shared" si="87"/>
        <v>285.71428571428572</v>
      </c>
      <c r="N193" s="81" t="e">
        <f t="shared" si="88"/>
        <v>#VALUE!</v>
      </c>
      <c r="O193" s="82" t="str">
        <f>IFERROR(ROUND(IF(H193/'2. Baseline'!F$13=0,"",H193/'2. Baseline'!F$13),0),"")</f>
        <v/>
      </c>
      <c r="P193" s="83" t="str">
        <f>IFERROR(O193/'2. Baseline'!F$14,"")</f>
        <v/>
      </c>
      <c r="Q193" s="84" t="e">
        <f t="shared" si="89"/>
        <v>#VALUE!</v>
      </c>
      <c r="R193" s="234" t="str">
        <f>IF(H193="","",P193/'2. Baseline'!$F$67)</f>
        <v/>
      </c>
      <c r="S193" s="234" t="str">
        <f>IF(H193="","",P193/J193/'2. Baseline'!$F$67)</f>
        <v/>
      </c>
      <c r="T193" s="101"/>
      <c r="U193" s="102"/>
      <c r="V193" s="101"/>
      <c r="W193" s="101"/>
      <c r="X193" s="90" t="str">
        <f>IFERROR(S193/W193, "")</f>
        <v/>
      </c>
      <c r="Y193" s="456"/>
      <c r="Z193" s="450"/>
      <c r="AA193" s="453"/>
      <c r="AB193" s="480"/>
      <c r="AC193" s="483"/>
      <c r="AD193" s="467"/>
      <c r="AE193" s="486"/>
      <c r="AF193" s="467"/>
      <c r="AG193" s="470"/>
      <c r="AH193" s="470"/>
      <c r="AI193" s="473"/>
      <c r="AJ193" s="467"/>
      <c r="AK193" s="467"/>
      <c r="AL193" s="467"/>
      <c r="AM193" s="467"/>
      <c r="AN193" s="470"/>
      <c r="AO193" s="470"/>
      <c r="AP193" s="470"/>
      <c r="AQ193" s="473"/>
      <c r="AR193" s="42"/>
    </row>
    <row r="194" spans="2:44" ht="14.45" customHeight="1" x14ac:dyDescent="0.25">
      <c r="B194" s="475"/>
      <c r="C194" s="477"/>
      <c r="D194" s="477"/>
      <c r="E194" s="40"/>
      <c r="F194" s="489"/>
      <c r="G194" s="489"/>
      <c r="H194" s="49"/>
      <c r="I194" s="201" t="str">
        <f>IF(H194=0,"",H194/'2. Baseline'!$F$15)</f>
        <v/>
      </c>
      <c r="J194" s="88" t="str">
        <f>IF(I194="","",(I194/'2. Baseline'!$F$71/'2. Baseline'!$F$67))</f>
        <v/>
      </c>
      <c r="K194" s="91" t="str">
        <f t="shared" si="86"/>
        <v/>
      </c>
      <c r="L194" s="91" t="str">
        <f t="shared" si="90"/>
        <v/>
      </c>
      <c r="M194" s="92">
        <f t="shared" si="87"/>
        <v>285.71428571428572</v>
      </c>
      <c r="N194" s="92" t="e">
        <f t="shared" si="88"/>
        <v>#VALUE!</v>
      </c>
      <c r="O194" s="82" t="str">
        <f>IFERROR(ROUND(IF(H194/'2. Baseline'!F$13=0,"",H194/'2. Baseline'!F$13),0),"")</f>
        <v/>
      </c>
      <c r="P194" s="83" t="str">
        <f>IFERROR(O194/'2. Baseline'!F$14,"")</f>
        <v/>
      </c>
      <c r="Q194" s="84" t="e">
        <f t="shared" si="89"/>
        <v>#VALUE!</v>
      </c>
      <c r="R194" s="234" t="str">
        <f>IF(H194="","",P194/'2. Baseline'!$F$67)</f>
        <v/>
      </c>
      <c r="S194" s="234" t="str">
        <f>IF(H194="","",P194/J194/'2. Baseline'!$F$67)</f>
        <v/>
      </c>
      <c r="T194" s="101"/>
      <c r="U194" s="102"/>
      <c r="V194" s="101"/>
      <c r="W194" s="101"/>
      <c r="X194" s="90" t="str">
        <f>IFERROR(S194/W194, "")</f>
        <v/>
      </c>
      <c r="Y194" s="456"/>
      <c r="Z194" s="450"/>
      <c r="AA194" s="453"/>
      <c r="AB194" s="480"/>
      <c r="AC194" s="483"/>
      <c r="AD194" s="467"/>
      <c r="AE194" s="486"/>
      <c r="AF194" s="467"/>
      <c r="AG194" s="470"/>
      <c r="AH194" s="470"/>
      <c r="AI194" s="473"/>
      <c r="AJ194" s="467"/>
      <c r="AK194" s="467"/>
      <c r="AL194" s="467"/>
      <c r="AM194" s="467"/>
      <c r="AN194" s="470"/>
      <c r="AO194" s="470"/>
      <c r="AP194" s="470"/>
      <c r="AQ194" s="473"/>
      <c r="AR194" s="42"/>
    </row>
    <row r="195" spans="2:44" ht="14.45" customHeight="1" x14ac:dyDescent="0.25">
      <c r="B195" s="475"/>
      <c r="C195" s="477"/>
      <c r="D195" s="477"/>
      <c r="E195" s="40"/>
      <c r="F195" s="489"/>
      <c r="G195" s="489"/>
      <c r="H195" s="49"/>
      <c r="I195" s="201" t="str">
        <f>IF(H195=0,"",H195/'2. Baseline'!$F$15)</f>
        <v/>
      </c>
      <c r="J195" s="87" t="str">
        <f>IF(I195="","",(I195/'2. Baseline'!$F$71/'2. Baseline'!$F$67))</f>
        <v/>
      </c>
      <c r="K195" s="73" t="str">
        <f t="shared" si="86"/>
        <v/>
      </c>
      <c r="L195" s="73" t="str">
        <f t="shared" si="90"/>
        <v/>
      </c>
      <c r="M195" s="81">
        <f t="shared" si="87"/>
        <v>285.71428571428572</v>
      </c>
      <c r="N195" s="81" t="e">
        <f t="shared" si="88"/>
        <v>#VALUE!</v>
      </c>
      <c r="O195" s="82" t="str">
        <f>IFERROR(ROUND(IF(H195/'2. Baseline'!F$13=0,"",H195/'2. Baseline'!F$13),0),"")</f>
        <v/>
      </c>
      <c r="P195" s="83" t="str">
        <f>IFERROR(O195/'2. Baseline'!F$14,"")</f>
        <v/>
      </c>
      <c r="Q195" s="84" t="e">
        <f t="shared" si="89"/>
        <v>#VALUE!</v>
      </c>
      <c r="R195" s="234" t="str">
        <f>IF(H195="","",P195/'2. Baseline'!$F$67)</f>
        <v/>
      </c>
      <c r="S195" s="234" t="str">
        <f>IF(H195="","",P195/J195/'2. Baseline'!$F$67)</f>
        <v/>
      </c>
      <c r="T195" s="101"/>
      <c r="U195" s="102"/>
      <c r="V195" s="101"/>
      <c r="W195" s="101"/>
      <c r="X195" s="90" t="str">
        <f>IFERROR(S195/W195, "")</f>
        <v/>
      </c>
      <c r="Y195" s="456"/>
      <c r="Z195" s="450"/>
      <c r="AA195" s="453"/>
      <c r="AB195" s="480"/>
      <c r="AC195" s="483"/>
      <c r="AD195" s="467"/>
      <c r="AE195" s="486"/>
      <c r="AF195" s="467"/>
      <c r="AG195" s="470"/>
      <c r="AH195" s="470"/>
      <c r="AI195" s="473"/>
      <c r="AJ195" s="467"/>
      <c r="AK195" s="467"/>
      <c r="AL195" s="467"/>
      <c r="AM195" s="467"/>
      <c r="AN195" s="470"/>
      <c r="AO195" s="470"/>
      <c r="AP195" s="470"/>
      <c r="AQ195" s="473"/>
      <c r="AR195" s="42"/>
    </row>
    <row r="196" spans="2:44" ht="14.45" customHeight="1" x14ac:dyDescent="0.25">
      <c r="B196" s="475"/>
      <c r="C196" s="477"/>
      <c r="D196" s="477"/>
      <c r="E196" s="40"/>
      <c r="F196" s="489"/>
      <c r="G196" s="489"/>
      <c r="H196" s="50"/>
      <c r="I196" s="201" t="str">
        <f>IF(H196=0,"",H196/'2. Baseline'!$F$15)</f>
        <v/>
      </c>
      <c r="J196" s="87" t="str">
        <f>IF(I196="","",(I196/'2. Baseline'!$F$71/'2. Baseline'!$F$67))</f>
        <v/>
      </c>
      <c r="K196" s="73" t="str">
        <f t="shared" si="86"/>
        <v/>
      </c>
      <c r="L196" s="73" t="str">
        <f t="shared" si="90"/>
        <v/>
      </c>
      <c r="M196" s="81">
        <f t="shared" si="87"/>
        <v>285.71428571428572</v>
      </c>
      <c r="N196" s="81" t="e">
        <f t="shared" si="88"/>
        <v>#VALUE!</v>
      </c>
      <c r="O196" s="82" t="str">
        <f>IFERROR(ROUND(IF(H196/'2. Baseline'!F$13=0,"",H196/'2. Baseline'!F$13),0),"")</f>
        <v/>
      </c>
      <c r="P196" s="83" t="str">
        <f>IFERROR(O196/'2. Baseline'!F$14,"")</f>
        <v/>
      </c>
      <c r="Q196" s="84" t="e">
        <f t="shared" si="89"/>
        <v>#VALUE!</v>
      </c>
      <c r="R196" s="234" t="str">
        <f>IF(H196="","",P196/'2. Baseline'!$F$67)</f>
        <v/>
      </c>
      <c r="S196" s="234" t="str">
        <f>IF(H196="","",P196/J196/'2. Baseline'!$F$67)</f>
        <v/>
      </c>
      <c r="T196" s="101"/>
      <c r="U196" s="102"/>
      <c r="V196" s="101"/>
      <c r="W196" s="101"/>
      <c r="X196" s="90" t="str">
        <f>IFERROR(S196/W196, "")</f>
        <v/>
      </c>
      <c r="Y196" s="456"/>
      <c r="Z196" s="450"/>
      <c r="AA196" s="453"/>
      <c r="AB196" s="480"/>
      <c r="AC196" s="483"/>
      <c r="AD196" s="467"/>
      <c r="AE196" s="486"/>
      <c r="AF196" s="467"/>
      <c r="AG196" s="470"/>
      <c r="AH196" s="470"/>
      <c r="AI196" s="473"/>
      <c r="AJ196" s="467"/>
      <c r="AK196" s="467"/>
      <c r="AL196" s="467"/>
      <c r="AM196" s="467"/>
      <c r="AN196" s="470"/>
      <c r="AO196" s="470"/>
      <c r="AP196" s="470"/>
      <c r="AQ196" s="473"/>
      <c r="AR196" s="42"/>
    </row>
    <row r="197" spans="2:44" ht="14.45" customHeight="1" x14ac:dyDescent="0.25">
      <c r="B197" s="475"/>
      <c r="C197" s="477"/>
      <c r="D197" s="477"/>
      <c r="E197" s="40"/>
      <c r="F197" s="489"/>
      <c r="G197" s="489"/>
      <c r="H197" s="50"/>
      <c r="I197" s="201" t="str">
        <f>IF(H197=0,"",H197/'2. Baseline'!$F$15)</f>
        <v/>
      </c>
      <c r="J197" s="87" t="str">
        <f>IF(I197="","",(I197/'2. Baseline'!$F$71/'2. Baseline'!$F$67))</f>
        <v/>
      </c>
      <c r="K197" s="73" t="str">
        <f t="shared" si="86"/>
        <v/>
      </c>
      <c r="L197" s="73" t="str">
        <f t="shared" si="90"/>
        <v/>
      </c>
      <c r="M197" s="81">
        <f t="shared" si="87"/>
        <v>285.71428571428572</v>
      </c>
      <c r="N197" s="81" t="e">
        <f t="shared" si="88"/>
        <v>#VALUE!</v>
      </c>
      <c r="O197" s="82" t="str">
        <f>IFERROR(ROUND(IF(H197/'2. Baseline'!F$13=0,"",H197/'2. Baseline'!F$13),0),"")</f>
        <v/>
      </c>
      <c r="P197" s="83" t="str">
        <f>IFERROR(O197/'2. Baseline'!F$14,"")</f>
        <v/>
      </c>
      <c r="Q197" s="84" t="e">
        <f t="shared" si="89"/>
        <v>#VALUE!</v>
      </c>
      <c r="R197" s="234" t="str">
        <f>IF(H197="","",P197/'2. Baseline'!$F$67)</f>
        <v/>
      </c>
      <c r="S197" s="234" t="str">
        <f>IF(H197="","",P197/J197/'2. Baseline'!$F$67)</f>
        <v/>
      </c>
      <c r="T197" s="101"/>
      <c r="U197" s="102"/>
      <c r="V197" s="101"/>
      <c r="W197" s="101"/>
      <c r="X197" s="90" t="str">
        <f>IFERROR(P197/W197, "")</f>
        <v/>
      </c>
      <c r="Y197" s="456"/>
      <c r="Z197" s="450"/>
      <c r="AA197" s="453"/>
      <c r="AB197" s="480"/>
      <c r="AC197" s="483"/>
      <c r="AD197" s="467"/>
      <c r="AE197" s="486"/>
      <c r="AF197" s="467"/>
      <c r="AG197" s="470"/>
      <c r="AH197" s="470"/>
      <c r="AI197" s="473"/>
      <c r="AJ197" s="467"/>
      <c r="AK197" s="467"/>
      <c r="AL197" s="467"/>
      <c r="AM197" s="467"/>
      <c r="AN197" s="470"/>
      <c r="AO197" s="470"/>
      <c r="AP197" s="470"/>
      <c r="AQ197" s="473"/>
      <c r="AR197" s="42"/>
    </row>
    <row r="198" spans="2:44" ht="14.45" customHeight="1" x14ac:dyDescent="0.25">
      <c r="B198" s="475"/>
      <c r="C198" s="477"/>
      <c r="D198" s="477"/>
      <c r="E198" s="40"/>
      <c r="F198" s="489"/>
      <c r="G198" s="489"/>
      <c r="H198" s="50"/>
      <c r="I198" s="201" t="str">
        <f>IF(H198=0,"",H198/'2. Baseline'!$F$15)</f>
        <v/>
      </c>
      <c r="J198" s="87" t="str">
        <f>IF(I198="","",(I198/'2. Baseline'!$F$71/'2. Baseline'!$F$67))</f>
        <v/>
      </c>
      <c r="K198" s="73" t="str">
        <f t="shared" si="86"/>
        <v/>
      </c>
      <c r="L198" s="73" t="str">
        <f t="shared" si="90"/>
        <v/>
      </c>
      <c r="M198" s="81">
        <f t="shared" si="87"/>
        <v>285.71428571428572</v>
      </c>
      <c r="N198" s="81" t="e">
        <f t="shared" si="88"/>
        <v>#VALUE!</v>
      </c>
      <c r="O198" s="82" t="str">
        <f>IFERROR(ROUND(IF(H198/'2. Baseline'!F$13=0,"",H198/'2. Baseline'!F$13),0),"")</f>
        <v/>
      </c>
      <c r="P198" s="83" t="str">
        <f>IFERROR(O198/'2. Baseline'!F$14,"")</f>
        <v/>
      </c>
      <c r="Q198" s="84" t="e">
        <f t="shared" si="89"/>
        <v>#VALUE!</v>
      </c>
      <c r="R198" s="234" t="str">
        <f>IF(H198="","",P198/'2. Baseline'!$F$67)</f>
        <v/>
      </c>
      <c r="S198" s="234" t="str">
        <f>IF(H198="","",P198/J198/'2. Baseline'!$F$67)</f>
        <v/>
      </c>
      <c r="T198" s="101"/>
      <c r="U198" s="102"/>
      <c r="V198" s="101"/>
      <c r="W198" s="101"/>
      <c r="X198" s="90" t="str">
        <f>IFERROR(P198/W198, "")</f>
        <v/>
      </c>
      <c r="Y198" s="456"/>
      <c r="Z198" s="450"/>
      <c r="AA198" s="453"/>
      <c r="AB198" s="480"/>
      <c r="AC198" s="483"/>
      <c r="AD198" s="467"/>
      <c r="AE198" s="486"/>
      <c r="AF198" s="467"/>
      <c r="AG198" s="470"/>
      <c r="AH198" s="470"/>
      <c r="AI198" s="473"/>
      <c r="AJ198" s="467"/>
      <c r="AK198" s="467"/>
      <c r="AL198" s="467"/>
      <c r="AM198" s="467"/>
      <c r="AN198" s="470"/>
      <c r="AO198" s="470"/>
      <c r="AP198" s="470"/>
      <c r="AQ198" s="473"/>
      <c r="AR198" s="42"/>
    </row>
    <row r="199" spans="2:44" ht="14.45" customHeight="1" x14ac:dyDescent="0.25">
      <c r="B199" s="475"/>
      <c r="C199" s="477"/>
      <c r="D199" s="477"/>
      <c r="E199" s="40"/>
      <c r="F199" s="489"/>
      <c r="G199" s="489"/>
      <c r="H199" s="50"/>
      <c r="I199" s="201" t="str">
        <f>IF(H199=0,"",H199/'2. Baseline'!$F$15)</f>
        <v/>
      </c>
      <c r="J199" s="87" t="str">
        <f>IF(I199="","",(I199/'2. Baseline'!$F$71/'2. Baseline'!$F$67))</f>
        <v/>
      </c>
      <c r="K199" s="73" t="str">
        <f t="shared" si="86"/>
        <v/>
      </c>
      <c r="L199" s="73" t="str">
        <f t="shared" si="90"/>
        <v/>
      </c>
      <c r="M199" s="81">
        <f t="shared" si="87"/>
        <v>285.71428571428572</v>
      </c>
      <c r="N199" s="81" t="e">
        <f t="shared" si="88"/>
        <v>#VALUE!</v>
      </c>
      <c r="O199" s="82" t="str">
        <f>IFERROR(ROUND(IF(H199/'2. Baseline'!F$13=0,"",H199/'2. Baseline'!F$13),0),"")</f>
        <v/>
      </c>
      <c r="P199" s="83" t="str">
        <f>IFERROR(O199/'2. Baseline'!F$14,"")</f>
        <v/>
      </c>
      <c r="Q199" s="84" t="e">
        <f t="shared" si="89"/>
        <v>#VALUE!</v>
      </c>
      <c r="R199" s="234" t="str">
        <f>IF(H199="","",P199/'2. Baseline'!$F$67)</f>
        <v/>
      </c>
      <c r="S199" s="234" t="str">
        <f>IF(H199="","",P199/J199/'2. Baseline'!$F$67)</f>
        <v/>
      </c>
      <c r="T199" s="101"/>
      <c r="U199" s="102"/>
      <c r="V199" s="101"/>
      <c r="W199" s="101"/>
      <c r="X199" s="90" t="str">
        <f>IFERROR(P199/W199, "")</f>
        <v/>
      </c>
      <c r="Y199" s="456"/>
      <c r="Z199" s="450"/>
      <c r="AA199" s="453"/>
      <c r="AB199" s="480"/>
      <c r="AC199" s="483"/>
      <c r="AD199" s="467"/>
      <c r="AE199" s="486"/>
      <c r="AF199" s="467"/>
      <c r="AG199" s="470"/>
      <c r="AH199" s="470"/>
      <c r="AI199" s="473"/>
      <c r="AJ199" s="467"/>
      <c r="AK199" s="467"/>
      <c r="AL199" s="467"/>
      <c r="AM199" s="467"/>
      <c r="AN199" s="470"/>
      <c r="AO199" s="470"/>
      <c r="AP199" s="470"/>
      <c r="AQ199" s="473"/>
      <c r="AR199" s="42"/>
    </row>
    <row r="200" spans="2:44" ht="14.45" customHeight="1" x14ac:dyDescent="0.25">
      <c r="B200" s="475"/>
      <c r="C200" s="477"/>
      <c r="D200" s="477"/>
      <c r="E200" s="40"/>
      <c r="F200" s="489"/>
      <c r="G200" s="489"/>
      <c r="H200" s="50"/>
      <c r="I200" s="201" t="str">
        <f>IF(H200=0,"",H200/'2. Baseline'!$F$15)</f>
        <v/>
      </c>
      <c r="J200" s="87" t="str">
        <f>IF(I200="","",(I200/'2. Baseline'!$F$71/'2. Baseline'!$F$67))</f>
        <v/>
      </c>
      <c r="K200" s="73" t="str">
        <f t="shared" si="86"/>
        <v/>
      </c>
      <c r="L200" s="73" t="str">
        <f t="shared" si="90"/>
        <v/>
      </c>
      <c r="M200" s="81">
        <f t="shared" si="87"/>
        <v>285.71428571428572</v>
      </c>
      <c r="N200" s="81" t="e">
        <f t="shared" si="88"/>
        <v>#VALUE!</v>
      </c>
      <c r="O200" s="82" t="str">
        <f>IFERROR(ROUND(IF(H200/'2. Baseline'!F$13=0,"",H200/'2. Baseline'!F$13),0),"")</f>
        <v/>
      </c>
      <c r="P200" s="83" t="str">
        <f>IFERROR(O200/'2. Baseline'!F$14,"")</f>
        <v/>
      </c>
      <c r="Q200" s="84" t="e">
        <f t="shared" si="89"/>
        <v>#VALUE!</v>
      </c>
      <c r="R200" s="234" t="str">
        <f>IF(H200="","",P200/'2. Baseline'!$F$67)</f>
        <v/>
      </c>
      <c r="S200" s="234" t="str">
        <f>IF(H200="","",P200/J200/'2. Baseline'!$F$67)</f>
        <v/>
      </c>
      <c r="T200" s="101"/>
      <c r="U200" s="102"/>
      <c r="V200" s="101"/>
      <c r="W200" s="101"/>
      <c r="X200" s="90" t="str">
        <f>IFERROR(P200/W200, "")</f>
        <v/>
      </c>
      <c r="Y200" s="456"/>
      <c r="Z200" s="450"/>
      <c r="AA200" s="453"/>
      <c r="AB200" s="480"/>
      <c r="AC200" s="483"/>
      <c r="AD200" s="467"/>
      <c r="AE200" s="486"/>
      <c r="AF200" s="467"/>
      <c r="AG200" s="470"/>
      <c r="AH200" s="470"/>
      <c r="AI200" s="473"/>
      <c r="AJ200" s="467"/>
      <c r="AK200" s="467"/>
      <c r="AL200" s="467"/>
      <c r="AM200" s="467"/>
      <c r="AN200" s="470"/>
      <c r="AO200" s="470"/>
      <c r="AP200" s="470"/>
      <c r="AQ200" s="473"/>
      <c r="AR200" s="42"/>
    </row>
    <row r="201" spans="2:44" ht="14.45" customHeight="1" x14ac:dyDescent="0.25">
      <c r="B201" s="476"/>
      <c r="C201" s="478"/>
      <c r="D201" s="478"/>
      <c r="E201" s="40"/>
      <c r="F201" s="489"/>
      <c r="G201" s="489"/>
      <c r="H201" s="50"/>
      <c r="I201" s="201" t="str">
        <f>IF(H201=0,"",H201/'2. Baseline'!$F$15)</f>
        <v/>
      </c>
      <c r="J201" s="87" t="str">
        <f>IF(I201="","",(I201/'2. Baseline'!$F$71/'2. Baseline'!$F$67))</f>
        <v/>
      </c>
      <c r="K201" s="73" t="str">
        <f t="shared" si="86"/>
        <v/>
      </c>
      <c r="L201" s="73" t="str">
        <f t="shared" si="90"/>
        <v/>
      </c>
      <c r="M201" s="81">
        <f t="shared" si="87"/>
        <v>285.71428571428572</v>
      </c>
      <c r="N201" s="81" t="e">
        <f>IF(M201="","",I201/M201)</f>
        <v>#VALUE!</v>
      </c>
      <c r="O201" s="82" t="str">
        <f>IFERROR(ROUND(IF(H201/'2. Baseline'!F$13=0,"",H201/'2. Baseline'!F$13),0),"")</f>
        <v/>
      </c>
      <c r="P201" s="83" t="str">
        <f>IFERROR(O201/'2. Baseline'!F$14,"")</f>
        <v/>
      </c>
      <c r="Q201" s="85"/>
      <c r="R201" s="82" t="str">
        <f>IF(H201="","",P201/'2. Baseline'!$F$67)</f>
        <v/>
      </c>
      <c r="S201" s="82" t="str">
        <f>IF(H201="","",P201/J201/'2. Baseline'!$F$67)</f>
        <v/>
      </c>
      <c r="T201" s="101"/>
      <c r="U201" s="102"/>
      <c r="V201" s="101"/>
      <c r="W201" s="101"/>
      <c r="X201" s="90" t="str">
        <f>IFERROR(P201/W201, "")</f>
        <v/>
      </c>
      <c r="Y201" s="457"/>
      <c r="Z201" s="451"/>
      <c r="AA201" s="454"/>
      <c r="AB201" s="481"/>
      <c r="AC201" s="484"/>
      <c r="AD201" s="468"/>
      <c r="AE201" s="487"/>
      <c r="AF201" s="468"/>
      <c r="AG201" s="471"/>
      <c r="AH201" s="471"/>
      <c r="AI201" s="474"/>
      <c r="AJ201" s="468"/>
      <c r="AK201" s="468"/>
      <c r="AL201" s="468"/>
      <c r="AM201" s="468"/>
      <c r="AN201" s="471"/>
      <c r="AO201" s="471"/>
      <c r="AP201" s="471"/>
      <c r="AQ201" s="474"/>
      <c r="AR201" s="42"/>
    </row>
    <row r="202" spans="2:44" ht="14.45" customHeight="1" x14ac:dyDescent="0.25">
      <c r="B202" s="162"/>
      <c r="C202" s="25" t="s">
        <v>35</v>
      </c>
      <c r="D202" s="25"/>
      <c r="E202" s="98">
        <f>COUNTA(E192:E201)</f>
        <v>0</v>
      </c>
      <c r="F202" s="458"/>
      <c r="G202" s="459"/>
      <c r="H202" s="22">
        <f>SUM(H192:H201)</f>
        <v>0</v>
      </c>
      <c r="I202" s="96">
        <f>SUM(I192:I201)</f>
        <v>0</v>
      </c>
      <c r="J202" s="96">
        <f>SUM(J192:J201)</f>
        <v>0</v>
      </c>
      <c r="K202" s="96">
        <f>SUM(K192:K201)</f>
        <v>0</v>
      </c>
      <c r="L202" s="96">
        <f>SUM(L192:L201)</f>
        <v>0</v>
      </c>
      <c r="M202" s="97"/>
      <c r="N202" s="97" t="e">
        <f>SUM(N192:N201)</f>
        <v>#VALUE!</v>
      </c>
      <c r="O202" s="23">
        <f>SUM(O192:O201)</f>
        <v>0</v>
      </c>
      <c r="P202" s="53">
        <f>IFERROR(O202/'2. Baseline'!F$14,"")</f>
        <v>0</v>
      </c>
      <c r="Q202" s="52" t="e">
        <f>SUM(Q192:Q200)*7</f>
        <v>#VALUE!</v>
      </c>
      <c r="R202" s="96">
        <f>SUM(R192:R201)</f>
        <v>0</v>
      </c>
      <c r="S202" s="97" t="e">
        <f>IF(H202="","",P202/J202/'2. Baseline'!$F$67)</f>
        <v>#DIV/0!</v>
      </c>
      <c r="T202" s="103"/>
      <c r="U202" s="103"/>
      <c r="V202" s="104"/>
      <c r="W202" s="104"/>
      <c r="X202" s="74"/>
      <c r="Y202" s="107"/>
      <c r="Z202" s="104"/>
      <c r="AA202" s="108"/>
      <c r="AB202" s="53"/>
      <c r="AC202" s="68">
        <f t="shared" ref="AC202:AQ202" si="91">SUM(AC192:AC201)</f>
        <v>0</v>
      </c>
      <c r="AD202" s="68">
        <f t="shared" si="91"/>
        <v>0</v>
      </c>
      <c r="AE202" s="296">
        <f t="shared" si="91"/>
        <v>0</v>
      </c>
      <c r="AF202" s="93">
        <f t="shared" si="91"/>
        <v>0</v>
      </c>
      <c r="AG202" s="93">
        <f t="shared" si="91"/>
        <v>0</v>
      </c>
      <c r="AH202" s="93">
        <f t="shared" si="91"/>
        <v>0</v>
      </c>
      <c r="AI202" s="93">
        <f t="shared" si="91"/>
        <v>0</v>
      </c>
      <c r="AJ202" s="93">
        <f t="shared" si="91"/>
        <v>0</v>
      </c>
      <c r="AK202" s="93">
        <f t="shared" si="91"/>
        <v>0</v>
      </c>
      <c r="AL202" s="93">
        <f t="shared" si="91"/>
        <v>0</v>
      </c>
      <c r="AM202" s="93">
        <f t="shared" si="91"/>
        <v>0</v>
      </c>
      <c r="AN202" s="93">
        <f t="shared" si="91"/>
        <v>0</v>
      </c>
      <c r="AO202" s="93">
        <f t="shared" si="91"/>
        <v>0</v>
      </c>
      <c r="AP202" s="93">
        <f t="shared" si="91"/>
        <v>0</v>
      </c>
      <c r="AQ202" s="93">
        <f t="shared" si="91"/>
        <v>0</v>
      </c>
      <c r="AR202" s="26"/>
    </row>
    <row r="203" spans="2:44" ht="14.45" customHeight="1" thickBot="1" x14ac:dyDescent="0.3">
      <c r="B203" s="163"/>
      <c r="C203" s="62"/>
      <c r="D203" s="62"/>
      <c r="E203" s="63"/>
      <c r="F203" s="460"/>
      <c r="G203" s="461"/>
      <c r="H203" s="64"/>
      <c r="I203" s="65" t="str">
        <f>IFERROR(IF(H203/#REF!=0," ",H203/#REF!),"")</f>
        <v/>
      </c>
      <c r="J203" s="66"/>
      <c r="K203" s="66"/>
      <c r="L203" s="66"/>
      <c r="M203" s="66"/>
      <c r="N203" s="66"/>
      <c r="O203" s="24"/>
      <c r="P203" s="54"/>
      <c r="Q203" s="55"/>
      <c r="R203" s="56"/>
      <c r="S203" s="56"/>
      <c r="T203" s="105"/>
      <c r="U203" s="105"/>
      <c r="V203" s="106"/>
      <c r="W203" s="106"/>
      <c r="X203" s="75"/>
      <c r="Y203" s="109"/>
      <c r="Z203" s="106"/>
      <c r="AA203" s="110"/>
      <c r="AB203" s="54"/>
      <c r="AC203" s="57"/>
      <c r="AD203" s="67"/>
      <c r="AE203" s="67"/>
      <c r="AF203" s="67"/>
      <c r="AG203" s="67"/>
      <c r="AH203" s="67"/>
      <c r="AI203" s="67"/>
      <c r="AJ203" s="67"/>
      <c r="AK203" s="67"/>
      <c r="AL203" s="67"/>
      <c r="AM203" s="67"/>
      <c r="AN203" s="67"/>
      <c r="AO203" s="67"/>
      <c r="AP203" s="67"/>
      <c r="AQ203" s="179"/>
      <c r="AR203" s="60"/>
    </row>
    <row r="204" spans="2:44" ht="14.45" customHeight="1" x14ac:dyDescent="0.25">
      <c r="B204" s="475" t="str">
        <f>IF(C204&lt;&gt;"",B192+1,"")</f>
        <v/>
      </c>
      <c r="C204" s="488"/>
      <c r="D204" s="488"/>
      <c r="E204" s="40"/>
      <c r="F204" s="493"/>
      <c r="G204" s="494"/>
      <c r="H204" s="49"/>
      <c r="I204" s="201" t="str">
        <f>IF(H204=0,"",H204/'2. Baseline'!$F$15)</f>
        <v/>
      </c>
      <c r="J204" s="86" t="str">
        <f>IF(I204="","",(I204/'2. Baseline'!$F$71/'2. Baseline'!$F$67))</f>
        <v/>
      </c>
      <c r="K204" s="72" t="str">
        <f t="shared" ref="K204:K213" si="92">IF(J204="","",ROUNDUP(J204,0))</f>
        <v/>
      </c>
      <c r="L204" s="295" t="str">
        <f>J204</f>
        <v/>
      </c>
      <c r="M204" s="77">
        <f t="shared" ref="M204:M213" si="93">IF(I204=0,"",$M$23*10)</f>
        <v>285.71428571428572</v>
      </c>
      <c r="N204" s="77" t="e">
        <f t="shared" ref="N204:N212" si="94">I204/M204</f>
        <v>#VALUE!</v>
      </c>
      <c r="O204" s="78" t="str">
        <f>IFERROR(ROUND(IF(H204/'2. Baseline'!F$13=0,"",H204/'2. Baseline'!F$13),0),"")</f>
        <v/>
      </c>
      <c r="P204" s="79" t="str">
        <f>IFERROR(O204/'2. Baseline'!F$14,"")</f>
        <v/>
      </c>
      <c r="Q204" s="80" t="e">
        <f t="shared" ref="Q204:Q212" si="95">O204/(J204/2)/7</f>
        <v>#VALUE!</v>
      </c>
      <c r="R204" s="233" t="str">
        <f>IF(H204="","",P204/'2. Baseline'!$F$67)</f>
        <v/>
      </c>
      <c r="S204" s="233" t="str">
        <f>IF(H204="","",P204/J204/'2. Baseline'!$F$67)</f>
        <v/>
      </c>
      <c r="T204" s="99"/>
      <c r="U204" s="100"/>
      <c r="V204" s="101"/>
      <c r="W204" s="101"/>
      <c r="X204" s="89" t="str">
        <f>IFERROR(S204/W204, "n/a")</f>
        <v>n/a</v>
      </c>
      <c r="Y204" s="455"/>
      <c r="Z204" s="449"/>
      <c r="AA204" s="452"/>
      <c r="AB204" s="479" t="e">
        <f>P214/AA204</f>
        <v>#DIV/0!</v>
      </c>
      <c r="AC204" s="482">
        <f>L214</f>
        <v>0</v>
      </c>
      <c r="AD204" s="466">
        <f>AC214</f>
        <v>0</v>
      </c>
      <c r="AE204" s="485">
        <f>AD214/'2. Baseline'!$F$73</f>
        <v>0</v>
      </c>
      <c r="AF204" s="466">
        <f>L214*'2. Baseline'!$F$58</f>
        <v>0</v>
      </c>
      <c r="AG204" s="469">
        <f>J214*'2. Baseline'!$F$61</f>
        <v>0</v>
      </c>
      <c r="AH204" s="469">
        <f>AE214*'2. Baseline'!F$59*('2. Baseline'!F$50+'2. Baseline'!F$51)</f>
        <v>0</v>
      </c>
      <c r="AI204" s="472">
        <f>IF(B204&lt;&gt;"",'2. Baseline'!$F$60+1,0)</f>
        <v>0</v>
      </c>
      <c r="AJ204" s="466">
        <f>2*(AC214*('2. Baseline'!$F$67+'2. Baseline'!$F$68))</f>
        <v>0</v>
      </c>
      <c r="AK204" s="466">
        <f>2*L214</f>
        <v>0</v>
      </c>
      <c r="AL204" s="466">
        <f>2*(J214*2)</f>
        <v>0</v>
      </c>
      <c r="AM204" s="466">
        <f>J214*('2. Baseline'!F$67+'2. Baseline'!F$68)</f>
        <v>0</v>
      </c>
      <c r="AN204" s="469">
        <f>J214*'2. Baseline'!$F$80</f>
        <v>0</v>
      </c>
      <c r="AO204" s="469">
        <f>2*J214</f>
        <v>0</v>
      </c>
      <c r="AP204" s="469">
        <f>AE214*'2. Baseline'!F$78*('2. Baseline'!F$67+'2. Baseline'!F$68)</f>
        <v>0</v>
      </c>
      <c r="AQ204" s="472">
        <f>IF(B204&lt;&gt;"",'2. Baseline'!$F$60+1,0)</f>
        <v>0</v>
      </c>
      <c r="AR204" s="41"/>
    </row>
    <row r="205" spans="2:44" ht="14.45" customHeight="1" x14ac:dyDescent="0.25">
      <c r="B205" s="475"/>
      <c r="C205" s="477"/>
      <c r="D205" s="477"/>
      <c r="E205" s="40"/>
      <c r="F205" s="490"/>
      <c r="G205" s="491"/>
      <c r="H205" s="49"/>
      <c r="I205" s="201" t="str">
        <f>IF(H205=0,"",H205/'2. Baseline'!$F$15)</f>
        <v/>
      </c>
      <c r="J205" s="87" t="str">
        <f>IF(I205="","",(I205/'2. Baseline'!$F$71/'2. Baseline'!$F$67))</f>
        <v/>
      </c>
      <c r="K205" s="73" t="str">
        <f t="shared" si="92"/>
        <v/>
      </c>
      <c r="L205" s="73" t="str">
        <f t="shared" ref="L205:L213" si="96">J205</f>
        <v/>
      </c>
      <c r="M205" s="81">
        <f t="shared" si="93"/>
        <v>285.71428571428572</v>
      </c>
      <c r="N205" s="81" t="e">
        <f t="shared" si="94"/>
        <v>#VALUE!</v>
      </c>
      <c r="O205" s="82" t="str">
        <f>IFERROR(ROUND(IF(H205/'2. Baseline'!F$13=0,"",H205/'2. Baseline'!F$13),0),"")</f>
        <v/>
      </c>
      <c r="P205" s="83" t="str">
        <f>IFERROR(O205/'2. Baseline'!F$14,"")</f>
        <v/>
      </c>
      <c r="Q205" s="84" t="e">
        <f t="shared" si="95"/>
        <v>#VALUE!</v>
      </c>
      <c r="R205" s="234" t="str">
        <f>IF(H205="","",P205/'2. Baseline'!$F$67)</f>
        <v/>
      </c>
      <c r="S205" s="234" t="str">
        <f>IF(H205="","",P205/J205/'2. Baseline'!$F$67)</f>
        <v/>
      </c>
      <c r="T205" s="101"/>
      <c r="U205" s="102"/>
      <c r="V205" s="101"/>
      <c r="W205" s="101"/>
      <c r="X205" s="90" t="str">
        <f>IFERROR(S205/W205, "")</f>
        <v/>
      </c>
      <c r="Y205" s="456"/>
      <c r="Z205" s="450"/>
      <c r="AA205" s="453"/>
      <c r="AB205" s="480"/>
      <c r="AC205" s="483"/>
      <c r="AD205" s="467"/>
      <c r="AE205" s="486"/>
      <c r="AF205" s="467"/>
      <c r="AG205" s="470"/>
      <c r="AH205" s="470"/>
      <c r="AI205" s="473"/>
      <c r="AJ205" s="467"/>
      <c r="AK205" s="467"/>
      <c r="AL205" s="467"/>
      <c r="AM205" s="467"/>
      <c r="AN205" s="470"/>
      <c r="AO205" s="470"/>
      <c r="AP205" s="470"/>
      <c r="AQ205" s="473"/>
      <c r="AR205" s="42"/>
    </row>
    <row r="206" spans="2:44" ht="14.45" customHeight="1" x14ac:dyDescent="0.25">
      <c r="B206" s="475"/>
      <c r="C206" s="477"/>
      <c r="D206" s="477"/>
      <c r="E206" s="40"/>
      <c r="F206" s="490"/>
      <c r="G206" s="491"/>
      <c r="H206" s="49"/>
      <c r="I206" s="201" t="str">
        <f>IF(H206=0,"",H206/'2. Baseline'!$F$15)</f>
        <v/>
      </c>
      <c r="J206" s="87" t="str">
        <f>IF(I206="","",(I206/'2. Baseline'!$F$71/'2. Baseline'!$F$67))</f>
        <v/>
      </c>
      <c r="K206" s="91" t="str">
        <f t="shared" si="92"/>
        <v/>
      </c>
      <c r="L206" s="91" t="str">
        <f t="shared" si="96"/>
        <v/>
      </c>
      <c r="M206" s="92">
        <f t="shared" si="93"/>
        <v>285.71428571428572</v>
      </c>
      <c r="N206" s="92" t="e">
        <f t="shared" si="94"/>
        <v>#VALUE!</v>
      </c>
      <c r="O206" s="82" t="str">
        <f>IFERROR(ROUND(IF(H206/'2. Baseline'!F$13=0,"",H206/'2. Baseline'!F$13),0),"")</f>
        <v/>
      </c>
      <c r="P206" s="83" t="str">
        <f>IFERROR(O206/'2. Baseline'!F$14,"")</f>
        <v/>
      </c>
      <c r="Q206" s="84" t="e">
        <f t="shared" si="95"/>
        <v>#VALUE!</v>
      </c>
      <c r="R206" s="234" t="str">
        <f>IF(H206="","",P206/'2. Baseline'!$F$67)</f>
        <v/>
      </c>
      <c r="S206" s="234" t="str">
        <f>IF(H206="","",P206/J206/'2. Baseline'!$F$67)</f>
        <v/>
      </c>
      <c r="T206" s="101"/>
      <c r="U206" s="102"/>
      <c r="V206" s="101"/>
      <c r="W206" s="101"/>
      <c r="X206" s="90" t="str">
        <f>IFERROR(S206/W206, "")</f>
        <v/>
      </c>
      <c r="Y206" s="456"/>
      <c r="Z206" s="450"/>
      <c r="AA206" s="453"/>
      <c r="AB206" s="480"/>
      <c r="AC206" s="483"/>
      <c r="AD206" s="467"/>
      <c r="AE206" s="486"/>
      <c r="AF206" s="467"/>
      <c r="AG206" s="470"/>
      <c r="AH206" s="470"/>
      <c r="AI206" s="473"/>
      <c r="AJ206" s="467"/>
      <c r="AK206" s="467"/>
      <c r="AL206" s="467"/>
      <c r="AM206" s="467"/>
      <c r="AN206" s="470"/>
      <c r="AO206" s="470"/>
      <c r="AP206" s="470"/>
      <c r="AQ206" s="473"/>
      <c r="AR206" s="42"/>
    </row>
    <row r="207" spans="2:44" ht="14.45" customHeight="1" x14ac:dyDescent="0.25">
      <c r="B207" s="475"/>
      <c r="C207" s="477"/>
      <c r="D207" s="477"/>
      <c r="E207" s="40"/>
      <c r="F207" s="490"/>
      <c r="G207" s="491"/>
      <c r="H207" s="49"/>
      <c r="I207" s="201" t="str">
        <f>IF(H207=0,"",H207/'2. Baseline'!$F$15)</f>
        <v/>
      </c>
      <c r="J207" s="87" t="str">
        <f>IF(I207="","",(I207/'2. Baseline'!$F$71/'2. Baseline'!$F$67))</f>
        <v/>
      </c>
      <c r="K207" s="73" t="str">
        <f t="shared" si="92"/>
        <v/>
      </c>
      <c r="L207" s="73" t="str">
        <f t="shared" si="96"/>
        <v/>
      </c>
      <c r="M207" s="81">
        <f t="shared" si="93"/>
        <v>285.71428571428572</v>
      </c>
      <c r="N207" s="81" t="e">
        <f t="shared" si="94"/>
        <v>#VALUE!</v>
      </c>
      <c r="O207" s="82" t="str">
        <f>IFERROR(ROUND(IF(H207/'2. Baseline'!F$13=0,"",H207/'2. Baseline'!F$13),0),"")</f>
        <v/>
      </c>
      <c r="P207" s="83" t="str">
        <f>IFERROR(O207/'2. Baseline'!F$14,"")</f>
        <v/>
      </c>
      <c r="Q207" s="84" t="e">
        <f t="shared" si="95"/>
        <v>#VALUE!</v>
      </c>
      <c r="R207" s="234" t="str">
        <f>IF(H207="","",P207/'2. Baseline'!$F$67)</f>
        <v/>
      </c>
      <c r="S207" s="234" t="str">
        <f>IF(H207="","",P207/J207/'2. Baseline'!$F$67)</f>
        <v/>
      </c>
      <c r="T207" s="101"/>
      <c r="U207" s="102"/>
      <c r="V207" s="101"/>
      <c r="W207" s="101"/>
      <c r="X207" s="90" t="str">
        <f>IFERROR(S207/W207, "")</f>
        <v/>
      </c>
      <c r="Y207" s="456"/>
      <c r="Z207" s="450"/>
      <c r="AA207" s="453"/>
      <c r="AB207" s="480"/>
      <c r="AC207" s="483"/>
      <c r="AD207" s="467"/>
      <c r="AE207" s="486"/>
      <c r="AF207" s="467"/>
      <c r="AG207" s="470"/>
      <c r="AH207" s="470"/>
      <c r="AI207" s="473"/>
      <c r="AJ207" s="467"/>
      <c r="AK207" s="467"/>
      <c r="AL207" s="467"/>
      <c r="AM207" s="467"/>
      <c r="AN207" s="470"/>
      <c r="AO207" s="470"/>
      <c r="AP207" s="470"/>
      <c r="AQ207" s="473"/>
      <c r="AR207" s="42"/>
    </row>
    <row r="208" spans="2:44" ht="14.45" customHeight="1" x14ac:dyDescent="0.25">
      <c r="B208" s="475"/>
      <c r="C208" s="477"/>
      <c r="D208" s="477"/>
      <c r="E208" s="40"/>
      <c r="F208" s="490"/>
      <c r="G208" s="491"/>
      <c r="H208" s="50"/>
      <c r="I208" s="201" t="str">
        <f>IF(H208=0,"",H208/'2. Baseline'!$F$15)</f>
        <v/>
      </c>
      <c r="J208" s="87" t="str">
        <f>IF(I208="","",(I208/'2. Baseline'!$F$71/'2. Baseline'!$F$67))</f>
        <v/>
      </c>
      <c r="K208" s="73" t="str">
        <f t="shared" si="92"/>
        <v/>
      </c>
      <c r="L208" s="73" t="str">
        <f t="shared" si="96"/>
        <v/>
      </c>
      <c r="M208" s="81">
        <f t="shared" si="93"/>
        <v>285.71428571428572</v>
      </c>
      <c r="N208" s="81" t="e">
        <f t="shared" si="94"/>
        <v>#VALUE!</v>
      </c>
      <c r="O208" s="82" t="str">
        <f>IFERROR(ROUND(IF(H208/'2. Baseline'!F$13=0,"",H208/'2. Baseline'!F$13),0),"")</f>
        <v/>
      </c>
      <c r="P208" s="83" t="str">
        <f>IFERROR(O208/'2. Baseline'!F$14,"")</f>
        <v/>
      </c>
      <c r="Q208" s="84" t="e">
        <f t="shared" si="95"/>
        <v>#VALUE!</v>
      </c>
      <c r="R208" s="234" t="str">
        <f>IF(H208="","",P208/'2. Baseline'!$F$67)</f>
        <v/>
      </c>
      <c r="S208" s="234" t="str">
        <f>IF(H208="","",P208/J208/'2. Baseline'!$F$67)</f>
        <v/>
      </c>
      <c r="T208" s="101"/>
      <c r="U208" s="102"/>
      <c r="V208" s="101"/>
      <c r="W208" s="101"/>
      <c r="X208" s="90" t="str">
        <f>IFERROR(S208/W208, "")</f>
        <v/>
      </c>
      <c r="Y208" s="456"/>
      <c r="Z208" s="450"/>
      <c r="AA208" s="453"/>
      <c r="AB208" s="480"/>
      <c r="AC208" s="483"/>
      <c r="AD208" s="467"/>
      <c r="AE208" s="486"/>
      <c r="AF208" s="467"/>
      <c r="AG208" s="470"/>
      <c r="AH208" s="470"/>
      <c r="AI208" s="473"/>
      <c r="AJ208" s="467"/>
      <c r="AK208" s="467"/>
      <c r="AL208" s="467"/>
      <c r="AM208" s="467"/>
      <c r="AN208" s="470"/>
      <c r="AO208" s="470"/>
      <c r="AP208" s="470"/>
      <c r="AQ208" s="473"/>
      <c r="AR208" s="42"/>
    </row>
    <row r="209" spans="2:44" ht="14.45" customHeight="1" x14ac:dyDescent="0.25">
      <c r="B209" s="475"/>
      <c r="C209" s="477"/>
      <c r="D209" s="477"/>
      <c r="E209" s="40"/>
      <c r="F209" s="490"/>
      <c r="G209" s="491"/>
      <c r="H209" s="50"/>
      <c r="I209" s="201" t="str">
        <f>IF(H209=0,"",H209/'2. Baseline'!$F$15)</f>
        <v/>
      </c>
      <c r="J209" s="87" t="str">
        <f>IF(I209="","",(I209/'2. Baseline'!$F$71/'2. Baseline'!$F$67))</f>
        <v/>
      </c>
      <c r="K209" s="73" t="str">
        <f t="shared" si="92"/>
        <v/>
      </c>
      <c r="L209" s="73" t="str">
        <f t="shared" si="96"/>
        <v/>
      </c>
      <c r="M209" s="81">
        <f t="shared" si="93"/>
        <v>285.71428571428572</v>
      </c>
      <c r="N209" s="81" t="e">
        <f t="shared" si="94"/>
        <v>#VALUE!</v>
      </c>
      <c r="O209" s="82" t="str">
        <f>IFERROR(ROUND(IF(H209/'2. Baseline'!F$13=0,"",H209/'2. Baseline'!F$13),0),"")</f>
        <v/>
      </c>
      <c r="P209" s="83" t="str">
        <f>IFERROR(O209/'2. Baseline'!F$14,"")</f>
        <v/>
      </c>
      <c r="Q209" s="84" t="e">
        <f t="shared" si="95"/>
        <v>#VALUE!</v>
      </c>
      <c r="R209" s="234" t="str">
        <f>IF(H209="","",P209/'2. Baseline'!$F$67)</f>
        <v/>
      </c>
      <c r="S209" s="234" t="str">
        <f>IF(H209="","",P209/J209/'2. Baseline'!$F$67)</f>
        <v/>
      </c>
      <c r="T209" s="101"/>
      <c r="U209" s="102"/>
      <c r="V209" s="101"/>
      <c r="W209" s="101"/>
      <c r="X209" s="90" t="str">
        <f>IFERROR(P209/W209, "")</f>
        <v/>
      </c>
      <c r="Y209" s="456"/>
      <c r="Z209" s="450"/>
      <c r="AA209" s="453"/>
      <c r="AB209" s="480"/>
      <c r="AC209" s="483"/>
      <c r="AD209" s="467"/>
      <c r="AE209" s="486"/>
      <c r="AF209" s="467"/>
      <c r="AG209" s="470"/>
      <c r="AH209" s="470"/>
      <c r="AI209" s="473"/>
      <c r="AJ209" s="467"/>
      <c r="AK209" s="467"/>
      <c r="AL209" s="467"/>
      <c r="AM209" s="467"/>
      <c r="AN209" s="470"/>
      <c r="AO209" s="470"/>
      <c r="AP209" s="470"/>
      <c r="AQ209" s="473"/>
      <c r="AR209" s="42"/>
    </row>
    <row r="210" spans="2:44" ht="14.45" customHeight="1" x14ac:dyDescent="0.25">
      <c r="B210" s="475"/>
      <c r="C210" s="477"/>
      <c r="D210" s="477"/>
      <c r="E210" s="40"/>
      <c r="F210" s="490"/>
      <c r="G210" s="491"/>
      <c r="H210" s="49"/>
      <c r="I210" s="201" t="str">
        <f>IF(H210=0,"",H210/'2. Baseline'!$F$15)</f>
        <v/>
      </c>
      <c r="J210" s="87" t="str">
        <f>IF(I210="","",(I210/'2. Baseline'!$F$71/'2. Baseline'!$F$67))</f>
        <v/>
      </c>
      <c r="K210" s="73" t="str">
        <f t="shared" si="92"/>
        <v/>
      </c>
      <c r="L210" s="73" t="str">
        <f t="shared" si="96"/>
        <v/>
      </c>
      <c r="M210" s="81">
        <f t="shared" si="93"/>
        <v>285.71428571428572</v>
      </c>
      <c r="N210" s="81" t="e">
        <f t="shared" si="94"/>
        <v>#VALUE!</v>
      </c>
      <c r="O210" s="82" t="str">
        <f>IFERROR(ROUND(IF(H210/'2. Baseline'!F$13=0,"",H210/'2. Baseline'!F$13),0),"")</f>
        <v/>
      </c>
      <c r="P210" s="83" t="str">
        <f>IFERROR(O210/'2. Baseline'!F$14,"")</f>
        <v/>
      </c>
      <c r="Q210" s="84" t="e">
        <f t="shared" si="95"/>
        <v>#VALUE!</v>
      </c>
      <c r="R210" s="234" t="str">
        <f>IF(H210="","",P210/'2. Baseline'!$F$67)</f>
        <v/>
      </c>
      <c r="S210" s="234" t="str">
        <f>IF(H210="","",P210/J210/'2. Baseline'!$F$67)</f>
        <v/>
      </c>
      <c r="T210" s="101"/>
      <c r="U210" s="102"/>
      <c r="V210" s="101"/>
      <c r="W210" s="101"/>
      <c r="X210" s="90" t="str">
        <f>IFERROR(P210/W210, "")</f>
        <v/>
      </c>
      <c r="Y210" s="456"/>
      <c r="Z210" s="450"/>
      <c r="AA210" s="453"/>
      <c r="AB210" s="480"/>
      <c r="AC210" s="483"/>
      <c r="AD210" s="467"/>
      <c r="AE210" s="486"/>
      <c r="AF210" s="467"/>
      <c r="AG210" s="470"/>
      <c r="AH210" s="470"/>
      <c r="AI210" s="473"/>
      <c r="AJ210" s="467"/>
      <c r="AK210" s="467"/>
      <c r="AL210" s="467"/>
      <c r="AM210" s="467"/>
      <c r="AN210" s="470"/>
      <c r="AO210" s="470"/>
      <c r="AP210" s="470"/>
      <c r="AQ210" s="473"/>
      <c r="AR210" s="42"/>
    </row>
    <row r="211" spans="2:44" ht="14.45" customHeight="1" x14ac:dyDescent="0.25">
      <c r="B211" s="475"/>
      <c r="C211" s="477"/>
      <c r="D211" s="477"/>
      <c r="E211" s="40"/>
      <c r="F211" s="490"/>
      <c r="G211" s="491"/>
      <c r="H211" s="49"/>
      <c r="I211" s="201" t="str">
        <f>IF(H211=0,"",H211/'2. Baseline'!$F$15)</f>
        <v/>
      </c>
      <c r="J211" s="87" t="str">
        <f>IF(I211="","",(I211/'2. Baseline'!$F$71/'2. Baseline'!$F$67))</f>
        <v/>
      </c>
      <c r="K211" s="73" t="str">
        <f t="shared" si="92"/>
        <v/>
      </c>
      <c r="L211" s="73" t="str">
        <f t="shared" si="96"/>
        <v/>
      </c>
      <c r="M211" s="81">
        <f t="shared" si="93"/>
        <v>285.71428571428572</v>
      </c>
      <c r="N211" s="81" t="e">
        <f t="shared" si="94"/>
        <v>#VALUE!</v>
      </c>
      <c r="O211" s="82" t="str">
        <f>IFERROR(ROUND(IF(H211/'2. Baseline'!F$13=0,"",H211/'2. Baseline'!F$13),0),"")</f>
        <v/>
      </c>
      <c r="P211" s="83" t="str">
        <f>IFERROR(O211/'2. Baseline'!F$14,"")</f>
        <v/>
      </c>
      <c r="Q211" s="84" t="e">
        <f t="shared" si="95"/>
        <v>#VALUE!</v>
      </c>
      <c r="R211" s="234" t="str">
        <f>IF(H211="","",P211/'2. Baseline'!$F$67)</f>
        <v/>
      </c>
      <c r="S211" s="234" t="str">
        <f>IF(H211="","",P211/J211/'2. Baseline'!$F$67)</f>
        <v/>
      </c>
      <c r="T211" s="101"/>
      <c r="U211" s="102"/>
      <c r="V211" s="101"/>
      <c r="W211" s="101"/>
      <c r="X211" s="90" t="str">
        <f>IFERROR(P211/W211, "")</f>
        <v/>
      </c>
      <c r="Y211" s="456"/>
      <c r="Z211" s="450"/>
      <c r="AA211" s="453"/>
      <c r="AB211" s="480"/>
      <c r="AC211" s="483"/>
      <c r="AD211" s="467"/>
      <c r="AE211" s="486"/>
      <c r="AF211" s="467"/>
      <c r="AG211" s="470"/>
      <c r="AH211" s="470"/>
      <c r="AI211" s="473"/>
      <c r="AJ211" s="467"/>
      <c r="AK211" s="467"/>
      <c r="AL211" s="467"/>
      <c r="AM211" s="467"/>
      <c r="AN211" s="470"/>
      <c r="AO211" s="470"/>
      <c r="AP211" s="470"/>
      <c r="AQ211" s="473"/>
      <c r="AR211" s="42"/>
    </row>
    <row r="212" spans="2:44" ht="14.45" customHeight="1" x14ac:dyDescent="0.25">
      <c r="B212" s="475"/>
      <c r="C212" s="477"/>
      <c r="D212" s="477"/>
      <c r="E212" s="40"/>
      <c r="F212" s="490"/>
      <c r="G212" s="491"/>
      <c r="H212" s="49"/>
      <c r="I212" s="201" t="str">
        <f>IF(H212=0,"",H212/'2. Baseline'!$F$15)</f>
        <v/>
      </c>
      <c r="J212" s="87" t="str">
        <f>IF(I212="","",(I212/'2. Baseline'!$F$71/'2. Baseline'!$F$67))</f>
        <v/>
      </c>
      <c r="K212" s="73" t="str">
        <f t="shared" si="92"/>
        <v/>
      </c>
      <c r="L212" s="73" t="str">
        <f t="shared" si="96"/>
        <v/>
      </c>
      <c r="M212" s="81">
        <f t="shared" si="93"/>
        <v>285.71428571428572</v>
      </c>
      <c r="N212" s="81" t="e">
        <f t="shared" si="94"/>
        <v>#VALUE!</v>
      </c>
      <c r="O212" s="82" t="str">
        <f>IFERROR(ROUND(IF(H212/'2. Baseline'!F$13=0,"",H212/'2. Baseline'!F$13),0),"")</f>
        <v/>
      </c>
      <c r="P212" s="83" t="str">
        <f>IFERROR(O212/'2. Baseline'!F$14,"")</f>
        <v/>
      </c>
      <c r="Q212" s="84" t="e">
        <f t="shared" si="95"/>
        <v>#VALUE!</v>
      </c>
      <c r="R212" s="234" t="str">
        <f>IF(H212="","",P212/'2. Baseline'!$F$67)</f>
        <v/>
      </c>
      <c r="S212" s="234" t="str">
        <f>IF(H212="","",P212/J212/'2. Baseline'!$F$67)</f>
        <v/>
      </c>
      <c r="T212" s="101"/>
      <c r="U212" s="102"/>
      <c r="V212" s="101"/>
      <c r="W212" s="101"/>
      <c r="X212" s="90" t="str">
        <f>IFERROR(P212/W212, "")</f>
        <v/>
      </c>
      <c r="Y212" s="456"/>
      <c r="Z212" s="450"/>
      <c r="AA212" s="453"/>
      <c r="AB212" s="480"/>
      <c r="AC212" s="483"/>
      <c r="AD212" s="467"/>
      <c r="AE212" s="486"/>
      <c r="AF212" s="467"/>
      <c r="AG212" s="470"/>
      <c r="AH212" s="470"/>
      <c r="AI212" s="473"/>
      <c r="AJ212" s="467"/>
      <c r="AK212" s="467"/>
      <c r="AL212" s="467"/>
      <c r="AM212" s="467"/>
      <c r="AN212" s="470"/>
      <c r="AO212" s="470"/>
      <c r="AP212" s="470"/>
      <c r="AQ212" s="473"/>
      <c r="AR212" s="42"/>
    </row>
    <row r="213" spans="2:44" ht="14.45" customHeight="1" x14ac:dyDescent="0.25">
      <c r="B213" s="476"/>
      <c r="C213" s="478"/>
      <c r="D213" s="478"/>
      <c r="E213" s="40"/>
      <c r="F213" s="490"/>
      <c r="G213" s="491"/>
      <c r="H213" s="49"/>
      <c r="I213" s="201" t="str">
        <f>IF(H213=0,"",H213/'2. Baseline'!$F$15)</f>
        <v/>
      </c>
      <c r="J213" s="87" t="str">
        <f>IF(I213="","",(I213/'2. Baseline'!$F$71/'2. Baseline'!$F$67))</f>
        <v/>
      </c>
      <c r="K213" s="73" t="str">
        <f t="shared" si="92"/>
        <v/>
      </c>
      <c r="L213" s="73" t="str">
        <f t="shared" si="96"/>
        <v/>
      </c>
      <c r="M213" s="81">
        <f t="shared" si="93"/>
        <v>285.71428571428572</v>
      </c>
      <c r="N213" s="81" t="e">
        <f>IF(M213="","",I213/M213)</f>
        <v>#VALUE!</v>
      </c>
      <c r="O213" s="82" t="str">
        <f>IFERROR(ROUND(IF(H213/'2. Baseline'!F$13=0,"",H213/'2. Baseline'!F$13),0),"")</f>
        <v/>
      </c>
      <c r="P213" s="83" t="str">
        <f>IFERROR(O213/'2. Baseline'!F$14,"")</f>
        <v/>
      </c>
      <c r="Q213" s="85"/>
      <c r="R213" s="82" t="str">
        <f>IF(H213="","",P213/'2. Baseline'!$F$67)</f>
        <v/>
      </c>
      <c r="S213" s="82" t="str">
        <f>IF(H213="","",P213/J213/'2. Baseline'!$F$67)</f>
        <v/>
      </c>
      <c r="T213" s="101"/>
      <c r="U213" s="102"/>
      <c r="V213" s="101"/>
      <c r="W213" s="101"/>
      <c r="X213" s="90" t="str">
        <f>IFERROR(P213/W213, "")</f>
        <v/>
      </c>
      <c r="Y213" s="457"/>
      <c r="Z213" s="451"/>
      <c r="AA213" s="454"/>
      <c r="AB213" s="481"/>
      <c r="AC213" s="484"/>
      <c r="AD213" s="468"/>
      <c r="AE213" s="487"/>
      <c r="AF213" s="468"/>
      <c r="AG213" s="471"/>
      <c r="AH213" s="471"/>
      <c r="AI213" s="474"/>
      <c r="AJ213" s="468"/>
      <c r="AK213" s="468"/>
      <c r="AL213" s="468"/>
      <c r="AM213" s="468"/>
      <c r="AN213" s="471"/>
      <c r="AO213" s="471"/>
      <c r="AP213" s="471"/>
      <c r="AQ213" s="474"/>
      <c r="AR213" s="42"/>
    </row>
    <row r="214" spans="2:44" ht="14.45" customHeight="1" x14ac:dyDescent="0.25">
      <c r="B214" s="51"/>
      <c r="C214" s="25" t="s">
        <v>35</v>
      </c>
      <c r="D214" s="25"/>
      <c r="E214" s="98">
        <f>COUNTA(E204:E213)</f>
        <v>0</v>
      </c>
      <c r="F214" s="458"/>
      <c r="G214" s="459"/>
      <c r="H214" s="22">
        <f>SUM(H204:H213)</f>
        <v>0</v>
      </c>
      <c r="I214" s="96">
        <f>SUM(I204:I213)</f>
        <v>0</v>
      </c>
      <c r="J214" s="96">
        <f>SUM(J204:J213)</f>
        <v>0</v>
      </c>
      <c r="K214" s="96">
        <f>SUM(K204:K213)</f>
        <v>0</v>
      </c>
      <c r="L214" s="96">
        <f>SUM(L204:L213)</f>
        <v>0</v>
      </c>
      <c r="M214" s="97"/>
      <c r="N214" s="97" t="e">
        <f>SUM(N204:N213)</f>
        <v>#VALUE!</v>
      </c>
      <c r="O214" s="23">
        <f>SUM(O204:O213)</f>
        <v>0</v>
      </c>
      <c r="P214" s="53">
        <f>IFERROR(O214/'2. Baseline'!F$14,"")</f>
        <v>0</v>
      </c>
      <c r="Q214" s="52" t="e">
        <f>SUM(Q204:Q212)*7</f>
        <v>#VALUE!</v>
      </c>
      <c r="R214" s="96">
        <f>SUM(R204:R213)</f>
        <v>0</v>
      </c>
      <c r="S214" s="97" t="e">
        <f>IF(H214="","",P214/J214/'2. Baseline'!$F$67)</f>
        <v>#DIV/0!</v>
      </c>
      <c r="T214" s="103"/>
      <c r="U214" s="103"/>
      <c r="V214" s="104"/>
      <c r="W214" s="104"/>
      <c r="X214" s="74"/>
      <c r="Y214" s="107"/>
      <c r="Z214" s="104"/>
      <c r="AA214" s="108"/>
      <c r="AB214" s="53"/>
      <c r="AC214" s="68">
        <f t="shared" ref="AC214:AQ214" si="97">SUM(AC204:AC213)</f>
        <v>0</v>
      </c>
      <c r="AD214" s="68">
        <f t="shared" si="97"/>
        <v>0</v>
      </c>
      <c r="AE214" s="296">
        <f t="shared" si="97"/>
        <v>0</v>
      </c>
      <c r="AF214" s="93">
        <f t="shared" si="97"/>
        <v>0</v>
      </c>
      <c r="AG214" s="93">
        <f t="shared" si="97"/>
        <v>0</v>
      </c>
      <c r="AH214" s="93">
        <f t="shared" si="97"/>
        <v>0</v>
      </c>
      <c r="AI214" s="93">
        <f t="shared" si="97"/>
        <v>0</v>
      </c>
      <c r="AJ214" s="93">
        <f t="shared" si="97"/>
        <v>0</v>
      </c>
      <c r="AK214" s="93">
        <f t="shared" si="97"/>
        <v>0</v>
      </c>
      <c r="AL214" s="93">
        <f t="shared" si="97"/>
        <v>0</v>
      </c>
      <c r="AM214" s="93">
        <f t="shared" si="97"/>
        <v>0</v>
      </c>
      <c r="AN214" s="93">
        <f t="shared" si="97"/>
        <v>0</v>
      </c>
      <c r="AO214" s="93">
        <f t="shared" si="97"/>
        <v>0</v>
      </c>
      <c r="AP214" s="93">
        <f t="shared" si="97"/>
        <v>0</v>
      </c>
      <c r="AQ214" s="93">
        <f t="shared" si="97"/>
        <v>0</v>
      </c>
      <c r="AR214" s="26"/>
    </row>
    <row r="215" spans="2:44" ht="14.45" customHeight="1" thickBot="1" x14ac:dyDescent="0.3">
      <c r="B215" s="61"/>
      <c r="C215" s="62"/>
      <c r="D215" s="62"/>
      <c r="E215" s="63"/>
      <c r="F215" s="460"/>
      <c r="G215" s="461"/>
      <c r="H215" s="64"/>
      <c r="I215" s="65" t="str">
        <f>IFERROR(IF(H215/#REF!=0," ",H215/#REF!),"")</f>
        <v/>
      </c>
      <c r="J215" s="66"/>
      <c r="K215" s="66"/>
      <c r="L215" s="66"/>
      <c r="M215" s="66"/>
      <c r="N215" s="66"/>
      <c r="O215" s="24"/>
      <c r="P215" s="54"/>
      <c r="Q215" s="55"/>
      <c r="R215" s="56"/>
      <c r="S215" s="56"/>
      <c r="T215" s="105"/>
      <c r="U215" s="105"/>
      <c r="V215" s="106"/>
      <c r="W215" s="106"/>
      <c r="X215" s="75"/>
      <c r="Y215" s="109"/>
      <c r="Z215" s="106"/>
      <c r="AA215" s="110"/>
      <c r="AB215" s="54"/>
      <c r="AC215" s="57"/>
      <c r="AD215" s="67"/>
      <c r="AE215" s="67"/>
      <c r="AF215" s="67"/>
      <c r="AG215" s="67"/>
      <c r="AH215" s="67"/>
      <c r="AI215" s="67"/>
      <c r="AJ215" s="67"/>
      <c r="AK215" s="67"/>
      <c r="AL215" s="67"/>
      <c r="AM215" s="67"/>
      <c r="AN215" s="67"/>
      <c r="AO215" s="67"/>
      <c r="AP215" s="67"/>
      <c r="AQ215" s="179"/>
      <c r="AR215" s="60"/>
    </row>
    <row r="216" spans="2:44" ht="14.45" customHeight="1" x14ac:dyDescent="0.25">
      <c r="B216" s="475" t="str">
        <f>IF(C216&lt;&gt;"",B204+1,"")</f>
        <v/>
      </c>
      <c r="C216" s="477"/>
      <c r="D216" s="477"/>
      <c r="E216" s="40"/>
      <c r="F216" s="492"/>
      <c r="G216" s="492"/>
      <c r="H216" s="49"/>
      <c r="I216" s="201" t="str">
        <f>IF(H216=0,"",H216/'2. Baseline'!$F$15)</f>
        <v/>
      </c>
      <c r="J216" s="86" t="str">
        <f>IF(I216="","",(I216/'2. Baseline'!$F$71/'2. Baseline'!$F$67))</f>
        <v/>
      </c>
      <c r="K216" s="72" t="str">
        <f t="shared" ref="K216:K225" si="98">IF(J216="","",ROUNDUP(J216,0))</f>
        <v/>
      </c>
      <c r="L216" s="295" t="str">
        <f>J216</f>
        <v/>
      </c>
      <c r="M216" s="77">
        <f t="shared" ref="M216:M225" si="99">IF(I216=0,"",$M$23*10)</f>
        <v>285.71428571428572</v>
      </c>
      <c r="N216" s="77" t="e">
        <f t="shared" ref="N216:N224" si="100">I216/M216</f>
        <v>#VALUE!</v>
      </c>
      <c r="O216" s="78" t="str">
        <f>IFERROR(ROUND(IF(H216/'2. Baseline'!F$13=0,"",H216/'2. Baseline'!F$13),0),"")</f>
        <v/>
      </c>
      <c r="P216" s="79" t="str">
        <f>IFERROR(O216/'2. Baseline'!F$14,"")</f>
        <v/>
      </c>
      <c r="Q216" s="80" t="e">
        <f t="shared" ref="Q216:Q224" si="101">O216/(J216/2)/7</f>
        <v>#VALUE!</v>
      </c>
      <c r="R216" s="233" t="str">
        <f>IF(H216="","",P216/'2. Baseline'!$F$67)</f>
        <v/>
      </c>
      <c r="S216" s="233" t="str">
        <f>IF(H216="","",P216/J216/'2. Baseline'!$F$67)</f>
        <v/>
      </c>
      <c r="T216" s="99"/>
      <c r="U216" s="100"/>
      <c r="V216" s="101"/>
      <c r="W216" s="101"/>
      <c r="X216" s="89" t="str">
        <f>IFERROR(S216/W216, "n/a")</f>
        <v>n/a</v>
      </c>
      <c r="Y216" s="455"/>
      <c r="Z216" s="449"/>
      <c r="AA216" s="452"/>
      <c r="AB216" s="479" t="e">
        <f>P226/AA216</f>
        <v>#DIV/0!</v>
      </c>
      <c r="AC216" s="482">
        <f>L226</f>
        <v>0</v>
      </c>
      <c r="AD216" s="466">
        <f>AC226</f>
        <v>0</v>
      </c>
      <c r="AE216" s="485">
        <f>AD226/'2. Baseline'!$F$73</f>
        <v>0</v>
      </c>
      <c r="AF216" s="466">
        <f>L226*'2. Baseline'!$F$58</f>
        <v>0</v>
      </c>
      <c r="AG216" s="469">
        <f>J226*'2. Baseline'!$F$61</f>
        <v>0</v>
      </c>
      <c r="AH216" s="469">
        <f>AE226*'2. Baseline'!F$59*('2. Baseline'!F$50+'2. Baseline'!F$51)</f>
        <v>0</v>
      </c>
      <c r="AI216" s="472">
        <f>IF(B216&lt;&gt;"",'2. Baseline'!$F$60+1,0)</f>
        <v>0</v>
      </c>
      <c r="AJ216" s="466">
        <f>2*(AC226*('2. Baseline'!$F$67+'2. Baseline'!$F$68))</f>
        <v>0</v>
      </c>
      <c r="AK216" s="466">
        <f>2*L226</f>
        <v>0</v>
      </c>
      <c r="AL216" s="466">
        <f>2*(J226*2)</f>
        <v>0</v>
      </c>
      <c r="AM216" s="466">
        <f>J226*('2. Baseline'!F$67+'2. Baseline'!F$68)</f>
        <v>0</v>
      </c>
      <c r="AN216" s="469">
        <f>J226*'2. Baseline'!$F$80</f>
        <v>0</v>
      </c>
      <c r="AO216" s="469">
        <f>2*J226</f>
        <v>0</v>
      </c>
      <c r="AP216" s="469">
        <f>AE226*'2. Baseline'!F$78*('2. Baseline'!F$67+'2. Baseline'!F$68)</f>
        <v>0</v>
      </c>
      <c r="AQ216" s="472">
        <f>IF(B216&lt;&gt;"",'2. Baseline'!$F$60+1,0)</f>
        <v>0</v>
      </c>
      <c r="AR216" s="41"/>
    </row>
    <row r="217" spans="2:44" ht="14.45" customHeight="1" x14ac:dyDescent="0.25">
      <c r="B217" s="475"/>
      <c r="C217" s="477"/>
      <c r="D217" s="477"/>
      <c r="E217" s="40"/>
      <c r="F217" s="489"/>
      <c r="G217" s="489"/>
      <c r="H217" s="49"/>
      <c r="I217" s="201" t="str">
        <f>IF(H217=0,"",H217/'2. Baseline'!$F$15)</f>
        <v/>
      </c>
      <c r="J217" s="87" t="str">
        <f>IF(I217="","",(I217/'2. Baseline'!$F$71/'2. Baseline'!$F$67))</f>
        <v/>
      </c>
      <c r="K217" s="73" t="str">
        <f t="shared" si="98"/>
        <v/>
      </c>
      <c r="L217" s="73" t="str">
        <f t="shared" ref="L217:L225" si="102">J217</f>
        <v/>
      </c>
      <c r="M217" s="81">
        <f t="shared" si="99"/>
        <v>285.71428571428572</v>
      </c>
      <c r="N217" s="81" t="e">
        <f t="shared" si="100"/>
        <v>#VALUE!</v>
      </c>
      <c r="O217" s="82" t="str">
        <f>IFERROR(ROUND(IF(H217/'2. Baseline'!F$13=0,"",H217/'2. Baseline'!F$13),0),"")</f>
        <v/>
      </c>
      <c r="P217" s="83" t="str">
        <f>IFERROR(O217/'2. Baseline'!F$14,"")</f>
        <v/>
      </c>
      <c r="Q217" s="84" t="e">
        <f t="shared" si="101"/>
        <v>#VALUE!</v>
      </c>
      <c r="R217" s="234" t="str">
        <f>IF(H217="","",P217/'2. Baseline'!$F$67)</f>
        <v/>
      </c>
      <c r="S217" s="234" t="str">
        <f>IF(H217="","",P217/J217/'2. Baseline'!$F$67)</f>
        <v/>
      </c>
      <c r="T217" s="101"/>
      <c r="U217" s="102"/>
      <c r="V217" s="101"/>
      <c r="W217" s="101"/>
      <c r="X217" s="90" t="str">
        <f>IFERROR(S217/W217, "")</f>
        <v/>
      </c>
      <c r="Y217" s="456"/>
      <c r="Z217" s="450"/>
      <c r="AA217" s="453"/>
      <c r="AB217" s="480"/>
      <c r="AC217" s="483"/>
      <c r="AD217" s="467"/>
      <c r="AE217" s="486"/>
      <c r="AF217" s="467"/>
      <c r="AG217" s="470"/>
      <c r="AH217" s="470"/>
      <c r="AI217" s="473"/>
      <c r="AJ217" s="467"/>
      <c r="AK217" s="467"/>
      <c r="AL217" s="467"/>
      <c r="AM217" s="467"/>
      <c r="AN217" s="470"/>
      <c r="AO217" s="470"/>
      <c r="AP217" s="470"/>
      <c r="AQ217" s="473"/>
      <c r="AR217" s="42"/>
    </row>
    <row r="218" spans="2:44" ht="14.45" customHeight="1" x14ac:dyDescent="0.25">
      <c r="B218" s="475"/>
      <c r="C218" s="477"/>
      <c r="D218" s="477"/>
      <c r="E218" s="40"/>
      <c r="F218" s="489"/>
      <c r="G218" s="489"/>
      <c r="H218" s="49"/>
      <c r="I218" s="201" t="str">
        <f>IF(H218=0,"",H218/'2. Baseline'!$F$15)</f>
        <v/>
      </c>
      <c r="J218" s="88" t="str">
        <f>IF(I218="","",(I218/'2. Baseline'!$F$71/'2. Baseline'!$F$67))</f>
        <v/>
      </c>
      <c r="K218" s="91" t="str">
        <f t="shared" si="98"/>
        <v/>
      </c>
      <c r="L218" s="91" t="str">
        <f t="shared" si="102"/>
        <v/>
      </c>
      <c r="M218" s="92">
        <f t="shared" si="99"/>
        <v>285.71428571428572</v>
      </c>
      <c r="N218" s="92" t="e">
        <f t="shared" si="100"/>
        <v>#VALUE!</v>
      </c>
      <c r="O218" s="82" t="str">
        <f>IFERROR(ROUND(IF(H218/'2. Baseline'!F$13=0,"",H218/'2. Baseline'!F$13),0),"")</f>
        <v/>
      </c>
      <c r="P218" s="83" t="str">
        <f>IFERROR(O218/'2. Baseline'!F$14,"")</f>
        <v/>
      </c>
      <c r="Q218" s="84" t="e">
        <f t="shared" si="101"/>
        <v>#VALUE!</v>
      </c>
      <c r="R218" s="234" t="str">
        <f>IF(H218="","",P218/'2. Baseline'!$F$67)</f>
        <v/>
      </c>
      <c r="S218" s="234" t="str">
        <f>IF(H218="","",P218/J218/'2. Baseline'!$F$67)</f>
        <v/>
      </c>
      <c r="T218" s="101"/>
      <c r="U218" s="102"/>
      <c r="V218" s="101"/>
      <c r="W218" s="101"/>
      <c r="X218" s="90" t="str">
        <f>IFERROR(S218/W218, "")</f>
        <v/>
      </c>
      <c r="Y218" s="456"/>
      <c r="Z218" s="450"/>
      <c r="AA218" s="453"/>
      <c r="AB218" s="480"/>
      <c r="AC218" s="483"/>
      <c r="AD218" s="467"/>
      <c r="AE218" s="486"/>
      <c r="AF218" s="467"/>
      <c r="AG218" s="470"/>
      <c r="AH218" s="470"/>
      <c r="AI218" s="473"/>
      <c r="AJ218" s="467"/>
      <c r="AK218" s="467"/>
      <c r="AL218" s="467"/>
      <c r="AM218" s="467"/>
      <c r="AN218" s="470"/>
      <c r="AO218" s="470"/>
      <c r="AP218" s="470"/>
      <c r="AQ218" s="473"/>
      <c r="AR218" s="42"/>
    </row>
    <row r="219" spans="2:44" ht="14.45" customHeight="1" x14ac:dyDescent="0.25">
      <c r="B219" s="475"/>
      <c r="C219" s="477"/>
      <c r="D219" s="477"/>
      <c r="E219" s="40"/>
      <c r="F219" s="489"/>
      <c r="G219" s="489"/>
      <c r="H219" s="49"/>
      <c r="I219" s="201" t="str">
        <f>IF(H219=0,"",H219/'2. Baseline'!$F$15)</f>
        <v/>
      </c>
      <c r="J219" s="87" t="str">
        <f>IF(I219="","",(I219/'2. Baseline'!$F$71/'2. Baseline'!$F$67))</f>
        <v/>
      </c>
      <c r="K219" s="73" t="str">
        <f t="shared" si="98"/>
        <v/>
      </c>
      <c r="L219" s="73" t="str">
        <f t="shared" si="102"/>
        <v/>
      </c>
      <c r="M219" s="81">
        <f t="shared" si="99"/>
        <v>285.71428571428572</v>
      </c>
      <c r="N219" s="81" t="e">
        <f t="shared" si="100"/>
        <v>#VALUE!</v>
      </c>
      <c r="O219" s="82" t="str">
        <f>IFERROR(ROUND(IF(H219/'2. Baseline'!F$13=0,"",H219/'2. Baseline'!F$13),0),"")</f>
        <v/>
      </c>
      <c r="P219" s="83" t="str">
        <f>IFERROR(O219/'2. Baseline'!F$14,"")</f>
        <v/>
      </c>
      <c r="Q219" s="84" t="e">
        <f t="shared" si="101"/>
        <v>#VALUE!</v>
      </c>
      <c r="R219" s="234" t="str">
        <f>IF(H219="","",P219/'2. Baseline'!$F$67)</f>
        <v/>
      </c>
      <c r="S219" s="234" t="str">
        <f>IF(H219="","",P219/J219/'2. Baseline'!$F$67)</f>
        <v/>
      </c>
      <c r="T219" s="101"/>
      <c r="U219" s="102"/>
      <c r="V219" s="101"/>
      <c r="W219" s="101"/>
      <c r="X219" s="90" t="str">
        <f>IFERROR(S219/W219, "")</f>
        <v/>
      </c>
      <c r="Y219" s="456"/>
      <c r="Z219" s="450"/>
      <c r="AA219" s="453"/>
      <c r="AB219" s="480"/>
      <c r="AC219" s="483"/>
      <c r="AD219" s="467"/>
      <c r="AE219" s="486"/>
      <c r="AF219" s="467"/>
      <c r="AG219" s="470"/>
      <c r="AH219" s="470"/>
      <c r="AI219" s="473"/>
      <c r="AJ219" s="467"/>
      <c r="AK219" s="467"/>
      <c r="AL219" s="467"/>
      <c r="AM219" s="467"/>
      <c r="AN219" s="470"/>
      <c r="AO219" s="470"/>
      <c r="AP219" s="470"/>
      <c r="AQ219" s="473"/>
      <c r="AR219" s="42"/>
    </row>
    <row r="220" spans="2:44" ht="14.45" customHeight="1" x14ac:dyDescent="0.25">
      <c r="B220" s="475"/>
      <c r="C220" s="477"/>
      <c r="D220" s="477"/>
      <c r="E220" s="40"/>
      <c r="F220" s="489"/>
      <c r="G220" s="489"/>
      <c r="H220" s="50"/>
      <c r="I220" s="201" t="str">
        <f>IF(H220=0,"",H220/'2. Baseline'!$F$15)</f>
        <v/>
      </c>
      <c r="J220" s="87" t="str">
        <f>IF(I220="","",(I220/'2. Baseline'!$F$71/'2. Baseline'!$F$67))</f>
        <v/>
      </c>
      <c r="K220" s="73" t="str">
        <f t="shared" si="98"/>
        <v/>
      </c>
      <c r="L220" s="73" t="str">
        <f t="shared" si="102"/>
        <v/>
      </c>
      <c r="M220" s="81">
        <f t="shared" si="99"/>
        <v>285.71428571428572</v>
      </c>
      <c r="N220" s="81" t="e">
        <f t="shared" si="100"/>
        <v>#VALUE!</v>
      </c>
      <c r="O220" s="82" t="str">
        <f>IFERROR(ROUND(IF(H220/'2. Baseline'!F$13=0,"",H220/'2. Baseline'!F$13),0),"")</f>
        <v/>
      </c>
      <c r="P220" s="83" t="str">
        <f>IFERROR(O220/'2. Baseline'!F$14,"")</f>
        <v/>
      </c>
      <c r="Q220" s="84" t="e">
        <f t="shared" si="101"/>
        <v>#VALUE!</v>
      </c>
      <c r="R220" s="234" t="str">
        <f>IF(H220="","",P220/'2. Baseline'!$F$67)</f>
        <v/>
      </c>
      <c r="S220" s="234" t="str">
        <f>IF(H220="","",P220/J220/'2. Baseline'!$F$67)</f>
        <v/>
      </c>
      <c r="T220" s="101"/>
      <c r="U220" s="102"/>
      <c r="V220" s="101"/>
      <c r="W220" s="101"/>
      <c r="X220" s="90" t="str">
        <f>IFERROR(S220/W220, "")</f>
        <v/>
      </c>
      <c r="Y220" s="456"/>
      <c r="Z220" s="450"/>
      <c r="AA220" s="453"/>
      <c r="AB220" s="480"/>
      <c r="AC220" s="483"/>
      <c r="AD220" s="467"/>
      <c r="AE220" s="486"/>
      <c r="AF220" s="467"/>
      <c r="AG220" s="470"/>
      <c r="AH220" s="470"/>
      <c r="AI220" s="473"/>
      <c r="AJ220" s="467"/>
      <c r="AK220" s="467"/>
      <c r="AL220" s="467"/>
      <c r="AM220" s="467"/>
      <c r="AN220" s="470"/>
      <c r="AO220" s="470"/>
      <c r="AP220" s="470"/>
      <c r="AQ220" s="473"/>
      <c r="AR220" s="42"/>
    </row>
    <row r="221" spans="2:44" ht="14.45" customHeight="1" x14ac:dyDescent="0.25">
      <c r="B221" s="475"/>
      <c r="C221" s="477"/>
      <c r="D221" s="477"/>
      <c r="E221" s="40"/>
      <c r="F221" s="489"/>
      <c r="G221" s="489"/>
      <c r="H221" s="50"/>
      <c r="I221" s="201" t="str">
        <f>IF(H221=0,"",H221/'2. Baseline'!$F$15)</f>
        <v/>
      </c>
      <c r="J221" s="87" t="str">
        <f>IF(I221="","",(I221/'2. Baseline'!$F$71/'2. Baseline'!$F$67))</f>
        <v/>
      </c>
      <c r="K221" s="73" t="str">
        <f t="shared" si="98"/>
        <v/>
      </c>
      <c r="L221" s="73" t="str">
        <f t="shared" si="102"/>
        <v/>
      </c>
      <c r="M221" s="81">
        <f t="shared" si="99"/>
        <v>285.71428571428572</v>
      </c>
      <c r="N221" s="81" t="e">
        <f t="shared" si="100"/>
        <v>#VALUE!</v>
      </c>
      <c r="O221" s="82" t="str">
        <f>IFERROR(ROUND(IF(H221/'2. Baseline'!F$13=0,"",H221/'2. Baseline'!F$13),0),"")</f>
        <v/>
      </c>
      <c r="P221" s="83" t="str">
        <f>IFERROR(O221/'2. Baseline'!F$14,"")</f>
        <v/>
      </c>
      <c r="Q221" s="84" t="e">
        <f t="shared" si="101"/>
        <v>#VALUE!</v>
      </c>
      <c r="R221" s="234" t="str">
        <f>IF(H221="","",P221/'2. Baseline'!$F$67)</f>
        <v/>
      </c>
      <c r="S221" s="234" t="str">
        <f>IF(H221="","",P221/J221/'2. Baseline'!$F$67)</f>
        <v/>
      </c>
      <c r="T221" s="101"/>
      <c r="U221" s="102"/>
      <c r="V221" s="101"/>
      <c r="W221" s="101"/>
      <c r="X221" s="90" t="str">
        <f>IFERROR(P221/W221, "")</f>
        <v/>
      </c>
      <c r="Y221" s="456"/>
      <c r="Z221" s="450"/>
      <c r="AA221" s="453"/>
      <c r="AB221" s="480"/>
      <c r="AC221" s="483"/>
      <c r="AD221" s="467"/>
      <c r="AE221" s="486"/>
      <c r="AF221" s="467"/>
      <c r="AG221" s="470"/>
      <c r="AH221" s="470"/>
      <c r="AI221" s="473"/>
      <c r="AJ221" s="467"/>
      <c r="AK221" s="467"/>
      <c r="AL221" s="467"/>
      <c r="AM221" s="467"/>
      <c r="AN221" s="470"/>
      <c r="AO221" s="470"/>
      <c r="AP221" s="470"/>
      <c r="AQ221" s="473"/>
      <c r="AR221" s="42"/>
    </row>
    <row r="222" spans="2:44" ht="14.45" customHeight="1" x14ac:dyDescent="0.25">
      <c r="B222" s="475"/>
      <c r="C222" s="477"/>
      <c r="D222" s="477"/>
      <c r="E222" s="40"/>
      <c r="F222" s="489"/>
      <c r="G222" s="489"/>
      <c r="H222" s="50"/>
      <c r="I222" s="201" t="str">
        <f>IF(H222=0,"",H222/'2. Baseline'!$F$15)</f>
        <v/>
      </c>
      <c r="J222" s="87" t="str">
        <f>IF(I222="","",(I222/'2. Baseline'!$F$71/'2. Baseline'!$F$67))</f>
        <v/>
      </c>
      <c r="K222" s="73" t="str">
        <f t="shared" si="98"/>
        <v/>
      </c>
      <c r="L222" s="73" t="str">
        <f t="shared" si="102"/>
        <v/>
      </c>
      <c r="M222" s="81">
        <f t="shared" si="99"/>
        <v>285.71428571428572</v>
      </c>
      <c r="N222" s="81" t="e">
        <f t="shared" si="100"/>
        <v>#VALUE!</v>
      </c>
      <c r="O222" s="82" t="str">
        <f>IFERROR(ROUND(IF(H222/'2. Baseline'!F$13=0,"",H222/'2. Baseline'!F$13),0),"")</f>
        <v/>
      </c>
      <c r="P222" s="83" t="str">
        <f>IFERROR(O222/'2. Baseline'!F$14,"")</f>
        <v/>
      </c>
      <c r="Q222" s="84" t="e">
        <f t="shared" si="101"/>
        <v>#VALUE!</v>
      </c>
      <c r="R222" s="234" t="str">
        <f>IF(H222="","",P222/'2. Baseline'!$F$67)</f>
        <v/>
      </c>
      <c r="S222" s="234" t="str">
        <f>IF(H222="","",P222/J222/'2. Baseline'!$F$67)</f>
        <v/>
      </c>
      <c r="T222" s="101"/>
      <c r="U222" s="102"/>
      <c r="V222" s="101"/>
      <c r="W222" s="101"/>
      <c r="X222" s="90" t="str">
        <f>IFERROR(P222/W222, "")</f>
        <v/>
      </c>
      <c r="Y222" s="456"/>
      <c r="Z222" s="450"/>
      <c r="AA222" s="453"/>
      <c r="AB222" s="480"/>
      <c r="AC222" s="483"/>
      <c r="AD222" s="467"/>
      <c r="AE222" s="486"/>
      <c r="AF222" s="467"/>
      <c r="AG222" s="470"/>
      <c r="AH222" s="470"/>
      <c r="AI222" s="473"/>
      <c r="AJ222" s="467"/>
      <c r="AK222" s="467"/>
      <c r="AL222" s="467"/>
      <c r="AM222" s="467"/>
      <c r="AN222" s="470"/>
      <c r="AO222" s="470"/>
      <c r="AP222" s="470"/>
      <c r="AQ222" s="473"/>
      <c r="AR222" s="42"/>
    </row>
    <row r="223" spans="2:44" ht="14.45" customHeight="1" x14ac:dyDescent="0.25">
      <c r="B223" s="475"/>
      <c r="C223" s="477"/>
      <c r="D223" s="477"/>
      <c r="E223" s="40"/>
      <c r="F223" s="489"/>
      <c r="G223" s="489"/>
      <c r="H223" s="50"/>
      <c r="I223" s="201" t="str">
        <f>IF(H223=0,"",H223/'2. Baseline'!$F$15)</f>
        <v/>
      </c>
      <c r="J223" s="87" t="str">
        <f>IF(I223="","",(I223/'2. Baseline'!$F$71/'2. Baseline'!$F$67))</f>
        <v/>
      </c>
      <c r="K223" s="73" t="str">
        <f t="shared" si="98"/>
        <v/>
      </c>
      <c r="L223" s="73" t="str">
        <f t="shared" si="102"/>
        <v/>
      </c>
      <c r="M223" s="81">
        <f t="shared" si="99"/>
        <v>285.71428571428572</v>
      </c>
      <c r="N223" s="81" t="e">
        <f t="shared" si="100"/>
        <v>#VALUE!</v>
      </c>
      <c r="O223" s="82" t="str">
        <f>IFERROR(ROUND(IF(H223/'2. Baseline'!F$13=0,"",H223/'2. Baseline'!F$13),0),"")</f>
        <v/>
      </c>
      <c r="P223" s="83" t="str">
        <f>IFERROR(O223/'2. Baseline'!F$14,"")</f>
        <v/>
      </c>
      <c r="Q223" s="84" t="e">
        <f t="shared" si="101"/>
        <v>#VALUE!</v>
      </c>
      <c r="R223" s="234" t="str">
        <f>IF(H223="","",P223/'2. Baseline'!$F$67)</f>
        <v/>
      </c>
      <c r="S223" s="234" t="str">
        <f>IF(H223="","",P223/J223/'2. Baseline'!$F$67)</f>
        <v/>
      </c>
      <c r="T223" s="101"/>
      <c r="U223" s="102"/>
      <c r="V223" s="101"/>
      <c r="W223" s="101"/>
      <c r="X223" s="90" t="str">
        <f>IFERROR(P223/W223, "")</f>
        <v/>
      </c>
      <c r="Y223" s="456"/>
      <c r="Z223" s="450"/>
      <c r="AA223" s="453"/>
      <c r="AB223" s="480"/>
      <c r="AC223" s="483"/>
      <c r="AD223" s="467"/>
      <c r="AE223" s="486"/>
      <c r="AF223" s="467"/>
      <c r="AG223" s="470"/>
      <c r="AH223" s="470"/>
      <c r="AI223" s="473"/>
      <c r="AJ223" s="467"/>
      <c r="AK223" s="467"/>
      <c r="AL223" s="467"/>
      <c r="AM223" s="467"/>
      <c r="AN223" s="470"/>
      <c r="AO223" s="470"/>
      <c r="AP223" s="470"/>
      <c r="AQ223" s="473"/>
      <c r="AR223" s="42"/>
    </row>
    <row r="224" spans="2:44" ht="14.45" customHeight="1" x14ac:dyDescent="0.25">
      <c r="B224" s="475"/>
      <c r="C224" s="477"/>
      <c r="D224" s="477"/>
      <c r="E224" s="40"/>
      <c r="F224" s="489"/>
      <c r="G224" s="489"/>
      <c r="H224" s="50"/>
      <c r="I224" s="201" t="str">
        <f>IF(H224=0,"",H224/'2. Baseline'!$F$15)</f>
        <v/>
      </c>
      <c r="J224" s="87" t="str">
        <f>IF(I224="","",(I224/'2. Baseline'!$F$71/'2. Baseline'!$F$67))</f>
        <v/>
      </c>
      <c r="K224" s="73" t="str">
        <f t="shared" si="98"/>
        <v/>
      </c>
      <c r="L224" s="73" t="str">
        <f t="shared" si="102"/>
        <v/>
      </c>
      <c r="M224" s="81">
        <f t="shared" si="99"/>
        <v>285.71428571428572</v>
      </c>
      <c r="N224" s="81" t="e">
        <f t="shared" si="100"/>
        <v>#VALUE!</v>
      </c>
      <c r="O224" s="82" t="str">
        <f>IFERROR(ROUND(IF(H224/'2. Baseline'!F$13=0,"",H224/'2. Baseline'!F$13),0),"")</f>
        <v/>
      </c>
      <c r="P224" s="83" t="str">
        <f>IFERROR(O224/'2. Baseline'!F$14,"")</f>
        <v/>
      </c>
      <c r="Q224" s="84" t="e">
        <f t="shared" si="101"/>
        <v>#VALUE!</v>
      </c>
      <c r="R224" s="234" t="str">
        <f>IF(H224="","",P224/'2. Baseline'!$F$67)</f>
        <v/>
      </c>
      <c r="S224" s="234" t="str">
        <f>IF(H224="","",P224/J224/'2. Baseline'!$F$67)</f>
        <v/>
      </c>
      <c r="T224" s="101"/>
      <c r="U224" s="102"/>
      <c r="V224" s="101"/>
      <c r="W224" s="101"/>
      <c r="X224" s="90" t="str">
        <f>IFERROR(P224/W224, "")</f>
        <v/>
      </c>
      <c r="Y224" s="456"/>
      <c r="Z224" s="450"/>
      <c r="AA224" s="453"/>
      <c r="AB224" s="480"/>
      <c r="AC224" s="483"/>
      <c r="AD224" s="467"/>
      <c r="AE224" s="486"/>
      <c r="AF224" s="467"/>
      <c r="AG224" s="470"/>
      <c r="AH224" s="470"/>
      <c r="AI224" s="473"/>
      <c r="AJ224" s="467"/>
      <c r="AK224" s="467"/>
      <c r="AL224" s="467"/>
      <c r="AM224" s="467"/>
      <c r="AN224" s="470"/>
      <c r="AO224" s="470"/>
      <c r="AP224" s="470"/>
      <c r="AQ224" s="473"/>
      <c r="AR224" s="42"/>
    </row>
    <row r="225" spans="2:44" ht="14.45" customHeight="1" x14ac:dyDescent="0.25">
      <c r="B225" s="476"/>
      <c r="C225" s="478"/>
      <c r="D225" s="478"/>
      <c r="E225" s="40"/>
      <c r="F225" s="489"/>
      <c r="G225" s="489"/>
      <c r="H225" s="50"/>
      <c r="I225" s="201" t="str">
        <f>IF(H225=0,"",H225/'2. Baseline'!$F$15)</f>
        <v/>
      </c>
      <c r="J225" s="87" t="str">
        <f>IF(I225="","",(I225/'2. Baseline'!$F$71/'2. Baseline'!$F$67))</f>
        <v/>
      </c>
      <c r="K225" s="73" t="str">
        <f t="shared" si="98"/>
        <v/>
      </c>
      <c r="L225" s="73" t="str">
        <f t="shared" si="102"/>
        <v/>
      </c>
      <c r="M225" s="81">
        <f t="shared" si="99"/>
        <v>285.71428571428572</v>
      </c>
      <c r="N225" s="81" t="e">
        <f>IF(M225="","",I225/M225)</f>
        <v>#VALUE!</v>
      </c>
      <c r="O225" s="82" t="str">
        <f>IFERROR(ROUND(IF(H225/'2. Baseline'!F$13=0,"",H225/'2. Baseline'!F$13),0),"")</f>
        <v/>
      </c>
      <c r="P225" s="83" t="str">
        <f>IFERROR(O225/'2. Baseline'!F$14,"")</f>
        <v/>
      </c>
      <c r="Q225" s="85"/>
      <c r="R225" s="82" t="str">
        <f>IF(H225="","",P225/'2. Baseline'!$F$67)</f>
        <v/>
      </c>
      <c r="S225" s="82" t="str">
        <f>IF(H225="","",P225/J225/'2. Baseline'!$F$67)</f>
        <v/>
      </c>
      <c r="T225" s="101"/>
      <c r="U225" s="102"/>
      <c r="V225" s="101"/>
      <c r="W225" s="101"/>
      <c r="X225" s="90" t="str">
        <f>IFERROR(P225/W225, "")</f>
        <v/>
      </c>
      <c r="Y225" s="457"/>
      <c r="Z225" s="451"/>
      <c r="AA225" s="454"/>
      <c r="AB225" s="481"/>
      <c r="AC225" s="484"/>
      <c r="AD225" s="468"/>
      <c r="AE225" s="487"/>
      <c r="AF225" s="468"/>
      <c r="AG225" s="471"/>
      <c r="AH225" s="471"/>
      <c r="AI225" s="474"/>
      <c r="AJ225" s="468"/>
      <c r="AK225" s="468"/>
      <c r="AL225" s="468"/>
      <c r="AM225" s="468"/>
      <c r="AN225" s="471"/>
      <c r="AO225" s="471"/>
      <c r="AP225" s="471"/>
      <c r="AQ225" s="474"/>
      <c r="AR225" s="42"/>
    </row>
    <row r="226" spans="2:44" ht="14.45" customHeight="1" x14ac:dyDescent="0.25">
      <c r="B226" s="162"/>
      <c r="C226" s="25" t="s">
        <v>35</v>
      </c>
      <c r="D226" s="25"/>
      <c r="E226" s="98">
        <f>COUNTA(E216:E225)</f>
        <v>0</v>
      </c>
      <c r="F226" s="458"/>
      <c r="G226" s="459"/>
      <c r="H226" s="22">
        <f>SUM(H216:H225)</f>
        <v>0</v>
      </c>
      <c r="I226" s="96">
        <f>SUM(I216:I225)</f>
        <v>0</v>
      </c>
      <c r="J226" s="96">
        <f>SUM(J216:J225)</f>
        <v>0</v>
      </c>
      <c r="K226" s="96">
        <f>SUM(K216:K225)</f>
        <v>0</v>
      </c>
      <c r="L226" s="96">
        <f>SUM(L216:L225)</f>
        <v>0</v>
      </c>
      <c r="M226" s="97"/>
      <c r="N226" s="97" t="e">
        <f>SUM(N216:N225)</f>
        <v>#VALUE!</v>
      </c>
      <c r="O226" s="23">
        <f>SUM(O216:O225)</f>
        <v>0</v>
      </c>
      <c r="P226" s="53">
        <f>IFERROR(O226/'2. Baseline'!F$14,"")</f>
        <v>0</v>
      </c>
      <c r="Q226" s="52" t="e">
        <f>SUM(Q216:Q224)*7</f>
        <v>#VALUE!</v>
      </c>
      <c r="R226" s="96">
        <f>SUM(R216:R225)</f>
        <v>0</v>
      </c>
      <c r="S226" s="97" t="e">
        <f>IF(H226="","",P226/J226/'2. Baseline'!$F$67)</f>
        <v>#DIV/0!</v>
      </c>
      <c r="T226" s="103"/>
      <c r="U226" s="103"/>
      <c r="V226" s="104"/>
      <c r="W226" s="104"/>
      <c r="X226" s="74"/>
      <c r="Y226" s="107"/>
      <c r="Z226" s="104"/>
      <c r="AA226" s="108"/>
      <c r="AB226" s="53"/>
      <c r="AC226" s="68">
        <f t="shared" ref="AC226:AQ226" si="103">SUM(AC216:AC225)</f>
        <v>0</v>
      </c>
      <c r="AD226" s="68">
        <f t="shared" si="103"/>
        <v>0</v>
      </c>
      <c r="AE226" s="296">
        <f t="shared" si="103"/>
        <v>0</v>
      </c>
      <c r="AF226" s="93">
        <f t="shared" si="103"/>
        <v>0</v>
      </c>
      <c r="AG226" s="93">
        <f t="shared" si="103"/>
        <v>0</v>
      </c>
      <c r="AH226" s="93">
        <f t="shared" si="103"/>
        <v>0</v>
      </c>
      <c r="AI226" s="93">
        <f t="shared" si="103"/>
        <v>0</v>
      </c>
      <c r="AJ226" s="93">
        <f t="shared" si="103"/>
        <v>0</v>
      </c>
      <c r="AK226" s="93">
        <f t="shared" si="103"/>
        <v>0</v>
      </c>
      <c r="AL226" s="93">
        <f t="shared" si="103"/>
        <v>0</v>
      </c>
      <c r="AM226" s="93">
        <f t="shared" si="103"/>
        <v>0</v>
      </c>
      <c r="AN226" s="93">
        <f t="shared" si="103"/>
        <v>0</v>
      </c>
      <c r="AO226" s="93">
        <f t="shared" si="103"/>
        <v>0</v>
      </c>
      <c r="AP226" s="93">
        <f t="shared" si="103"/>
        <v>0</v>
      </c>
      <c r="AQ226" s="93">
        <f t="shared" si="103"/>
        <v>0</v>
      </c>
      <c r="AR226" s="26"/>
    </row>
    <row r="227" spans="2:44" ht="14.45" customHeight="1" thickBot="1" x14ac:dyDescent="0.3">
      <c r="B227" s="163"/>
      <c r="C227" s="62"/>
      <c r="D227" s="62"/>
      <c r="E227" s="63"/>
      <c r="F227" s="460"/>
      <c r="G227" s="461"/>
      <c r="H227" s="64"/>
      <c r="I227" s="65" t="str">
        <f>IFERROR(IF(H227/#REF!=0," ",H227/#REF!),"")</f>
        <v/>
      </c>
      <c r="J227" s="66"/>
      <c r="K227" s="66"/>
      <c r="L227" s="66"/>
      <c r="M227" s="66"/>
      <c r="N227" s="66"/>
      <c r="O227" s="24"/>
      <c r="P227" s="54"/>
      <c r="Q227" s="55"/>
      <c r="R227" s="56"/>
      <c r="S227" s="56"/>
      <c r="T227" s="105"/>
      <c r="U227" s="105"/>
      <c r="V227" s="106"/>
      <c r="W227" s="106"/>
      <c r="X227" s="75"/>
      <c r="Y227" s="109"/>
      <c r="Z227" s="106"/>
      <c r="AA227" s="110"/>
      <c r="AB227" s="54"/>
      <c r="AC227" s="57"/>
      <c r="AD227" s="67"/>
      <c r="AE227" s="67"/>
      <c r="AF227" s="67"/>
      <c r="AG227" s="67"/>
      <c r="AH227" s="67"/>
      <c r="AI227" s="67"/>
      <c r="AJ227" s="67"/>
      <c r="AK227" s="67"/>
      <c r="AL227" s="67"/>
      <c r="AM227" s="67"/>
      <c r="AN227" s="67"/>
      <c r="AO227" s="67"/>
      <c r="AP227" s="67"/>
      <c r="AQ227" s="179"/>
      <c r="AR227" s="60"/>
    </row>
    <row r="228" spans="2:44" ht="14.45" customHeight="1" x14ac:dyDescent="0.25">
      <c r="B228" s="475" t="str">
        <f>IF(C228&lt;&gt;"",B216+1,"")</f>
        <v/>
      </c>
      <c r="C228" s="477"/>
      <c r="D228" s="477"/>
      <c r="E228" s="40"/>
      <c r="F228" s="492"/>
      <c r="G228" s="492"/>
      <c r="H228" s="49"/>
      <c r="I228" s="201" t="str">
        <f>IF(H228=0,"",H228/'2. Baseline'!$F$15)</f>
        <v/>
      </c>
      <c r="J228" s="86" t="str">
        <f>IF(I228="","",(I228/'2. Baseline'!$F$71/'2. Baseline'!$F$67))</f>
        <v/>
      </c>
      <c r="K228" s="72" t="str">
        <f t="shared" ref="K228:K237" si="104">IF(J228="","",ROUNDUP(J228,0))</f>
        <v/>
      </c>
      <c r="L228" s="295" t="str">
        <f>J228</f>
        <v/>
      </c>
      <c r="M228" s="77">
        <f t="shared" ref="M228:M237" si="105">IF(I228=0,"",$M$23*10)</f>
        <v>285.71428571428572</v>
      </c>
      <c r="N228" s="77" t="e">
        <f t="shared" ref="N228:N236" si="106">I228/M228</f>
        <v>#VALUE!</v>
      </c>
      <c r="O228" s="78" t="str">
        <f>IFERROR(ROUND(IF(H228/'2. Baseline'!F$13=0,"",H228/'2. Baseline'!F$13),0),"")</f>
        <v/>
      </c>
      <c r="P228" s="79" t="str">
        <f>IFERROR(O228/'2. Baseline'!F$14,"")</f>
        <v/>
      </c>
      <c r="Q228" s="80" t="e">
        <f t="shared" ref="Q228:Q236" si="107">O228/(J228/2)/7</f>
        <v>#VALUE!</v>
      </c>
      <c r="R228" s="233" t="str">
        <f>IF(H228="","",P228/'2. Baseline'!$F$67)</f>
        <v/>
      </c>
      <c r="S228" s="233" t="str">
        <f>IF(H228="","",P228/J228/'2. Baseline'!$F$67)</f>
        <v/>
      </c>
      <c r="T228" s="99"/>
      <c r="U228" s="100"/>
      <c r="V228" s="101"/>
      <c r="W228" s="101"/>
      <c r="X228" s="89" t="str">
        <f>IFERROR(S228/W228, "n/a")</f>
        <v>n/a</v>
      </c>
      <c r="Y228" s="455"/>
      <c r="Z228" s="449"/>
      <c r="AA228" s="452"/>
      <c r="AB228" s="479" t="e">
        <f>P238/AA228</f>
        <v>#DIV/0!</v>
      </c>
      <c r="AC228" s="482">
        <f>L238</f>
        <v>0</v>
      </c>
      <c r="AD228" s="466">
        <f>AC238</f>
        <v>0</v>
      </c>
      <c r="AE228" s="485">
        <f>AD238/'2. Baseline'!$F$73</f>
        <v>0</v>
      </c>
      <c r="AF228" s="466">
        <f>L238*'2. Baseline'!$F$58</f>
        <v>0</v>
      </c>
      <c r="AG228" s="469">
        <f>J238*'2. Baseline'!$F$61</f>
        <v>0</v>
      </c>
      <c r="AH228" s="469">
        <f>AE238*'2. Baseline'!F$59*('2. Baseline'!F$50+'2. Baseline'!F$51)</f>
        <v>0</v>
      </c>
      <c r="AI228" s="472">
        <f>IF(B228&lt;&gt;"",'2. Baseline'!$F$60+1,0)</f>
        <v>0</v>
      </c>
      <c r="AJ228" s="466">
        <f>2*(AC238*('2. Baseline'!$F$67+'2. Baseline'!$F$68))</f>
        <v>0</v>
      </c>
      <c r="AK228" s="466">
        <f>2*L238</f>
        <v>0</v>
      </c>
      <c r="AL228" s="466">
        <f>2*(J238*2)</f>
        <v>0</v>
      </c>
      <c r="AM228" s="466">
        <f>J238*('2. Baseline'!F$67+'2. Baseline'!F$68)</f>
        <v>0</v>
      </c>
      <c r="AN228" s="469">
        <f>J238*'2. Baseline'!$F$80</f>
        <v>0</v>
      </c>
      <c r="AO228" s="469">
        <f>2*J238</f>
        <v>0</v>
      </c>
      <c r="AP228" s="469">
        <f>AE238*'2. Baseline'!F$78*('2. Baseline'!F$67+'2. Baseline'!F$68)</f>
        <v>0</v>
      </c>
      <c r="AQ228" s="472">
        <f>IF(B228&lt;&gt;"",'2. Baseline'!$F$60+1,0)</f>
        <v>0</v>
      </c>
      <c r="AR228" s="41"/>
    </row>
    <row r="229" spans="2:44" ht="14.45" customHeight="1" x14ac:dyDescent="0.25">
      <c r="B229" s="475"/>
      <c r="C229" s="477"/>
      <c r="D229" s="477"/>
      <c r="E229" s="40"/>
      <c r="F229" s="489"/>
      <c r="G229" s="489"/>
      <c r="H229" s="49"/>
      <c r="I229" s="201" t="str">
        <f>IF(H229=0,"",H229/'2. Baseline'!$F$15)</f>
        <v/>
      </c>
      <c r="J229" s="87" t="str">
        <f>IF(I229="","",(I229/'2. Baseline'!$F$71/'2. Baseline'!$F$67))</f>
        <v/>
      </c>
      <c r="K229" s="73" t="str">
        <f t="shared" si="104"/>
        <v/>
      </c>
      <c r="L229" s="73" t="str">
        <f t="shared" ref="L229:L237" si="108">J229</f>
        <v/>
      </c>
      <c r="M229" s="81">
        <f t="shared" si="105"/>
        <v>285.71428571428572</v>
      </c>
      <c r="N229" s="81" t="e">
        <f t="shared" si="106"/>
        <v>#VALUE!</v>
      </c>
      <c r="O229" s="82" t="str">
        <f>IFERROR(ROUND(IF(H229/'2. Baseline'!F$13=0,"",H229/'2. Baseline'!F$13),0),"")</f>
        <v/>
      </c>
      <c r="P229" s="83" t="str">
        <f>IFERROR(O229/'2. Baseline'!F$14,"")</f>
        <v/>
      </c>
      <c r="Q229" s="84" t="e">
        <f t="shared" si="107"/>
        <v>#VALUE!</v>
      </c>
      <c r="R229" s="234" t="str">
        <f>IF(H229="","",P229/'2. Baseline'!$F$67)</f>
        <v/>
      </c>
      <c r="S229" s="234" t="str">
        <f>IF(H229="","",P229/J229/'2. Baseline'!$F$67)</f>
        <v/>
      </c>
      <c r="T229" s="101"/>
      <c r="U229" s="102"/>
      <c r="V229" s="101"/>
      <c r="W229" s="101"/>
      <c r="X229" s="90" t="str">
        <f>IFERROR(S229/W229, "")</f>
        <v/>
      </c>
      <c r="Y229" s="456"/>
      <c r="Z229" s="450"/>
      <c r="AA229" s="453"/>
      <c r="AB229" s="480"/>
      <c r="AC229" s="483"/>
      <c r="AD229" s="467"/>
      <c r="AE229" s="486"/>
      <c r="AF229" s="467"/>
      <c r="AG229" s="470"/>
      <c r="AH229" s="470"/>
      <c r="AI229" s="473"/>
      <c r="AJ229" s="467"/>
      <c r="AK229" s="467"/>
      <c r="AL229" s="467"/>
      <c r="AM229" s="467"/>
      <c r="AN229" s="470"/>
      <c r="AO229" s="470"/>
      <c r="AP229" s="470"/>
      <c r="AQ229" s="473"/>
      <c r="AR229" s="42"/>
    </row>
    <row r="230" spans="2:44" ht="14.45" customHeight="1" x14ac:dyDescent="0.25">
      <c r="B230" s="475"/>
      <c r="C230" s="477"/>
      <c r="D230" s="477"/>
      <c r="E230" s="40"/>
      <c r="F230" s="489"/>
      <c r="G230" s="489"/>
      <c r="H230" s="49"/>
      <c r="I230" s="201" t="str">
        <f>IF(H230=0,"",H230/'2. Baseline'!$F$15)</f>
        <v/>
      </c>
      <c r="J230" s="88" t="str">
        <f>IF(I230="","",(I230/'2. Baseline'!$F$71/'2. Baseline'!$F$67))</f>
        <v/>
      </c>
      <c r="K230" s="91" t="str">
        <f t="shared" si="104"/>
        <v/>
      </c>
      <c r="L230" s="91" t="str">
        <f t="shared" si="108"/>
        <v/>
      </c>
      <c r="M230" s="92">
        <f t="shared" si="105"/>
        <v>285.71428571428572</v>
      </c>
      <c r="N230" s="92" t="e">
        <f t="shared" si="106"/>
        <v>#VALUE!</v>
      </c>
      <c r="O230" s="82" t="str">
        <f>IFERROR(ROUND(IF(H230/'2. Baseline'!F$13=0,"",H230/'2. Baseline'!F$13),0),"")</f>
        <v/>
      </c>
      <c r="P230" s="83" t="str">
        <f>IFERROR(O230/'2. Baseline'!F$14,"")</f>
        <v/>
      </c>
      <c r="Q230" s="84" t="e">
        <f t="shared" si="107"/>
        <v>#VALUE!</v>
      </c>
      <c r="R230" s="234" t="str">
        <f>IF(H230="","",P230/'2. Baseline'!$F$67)</f>
        <v/>
      </c>
      <c r="S230" s="234" t="str">
        <f>IF(H230="","",P230/J230/'2. Baseline'!$F$67)</f>
        <v/>
      </c>
      <c r="T230" s="101"/>
      <c r="U230" s="102"/>
      <c r="V230" s="101"/>
      <c r="W230" s="101"/>
      <c r="X230" s="90" t="str">
        <f>IFERROR(S230/W230, "")</f>
        <v/>
      </c>
      <c r="Y230" s="456"/>
      <c r="Z230" s="450"/>
      <c r="AA230" s="453"/>
      <c r="AB230" s="480"/>
      <c r="AC230" s="483"/>
      <c r="AD230" s="467"/>
      <c r="AE230" s="486"/>
      <c r="AF230" s="467"/>
      <c r="AG230" s="470"/>
      <c r="AH230" s="470"/>
      <c r="AI230" s="473"/>
      <c r="AJ230" s="467"/>
      <c r="AK230" s="467"/>
      <c r="AL230" s="467"/>
      <c r="AM230" s="467"/>
      <c r="AN230" s="470"/>
      <c r="AO230" s="470"/>
      <c r="AP230" s="470"/>
      <c r="AQ230" s="473"/>
      <c r="AR230" s="42"/>
    </row>
    <row r="231" spans="2:44" ht="14.45" customHeight="1" x14ac:dyDescent="0.25">
      <c r="B231" s="475"/>
      <c r="C231" s="477"/>
      <c r="D231" s="477"/>
      <c r="E231" s="40"/>
      <c r="F231" s="489"/>
      <c r="G231" s="489"/>
      <c r="H231" s="49"/>
      <c r="I231" s="201" t="str">
        <f>IF(H231=0,"",H231/'2. Baseline'!$F$15)</f>
        <v/>
      </c>
      <c r="J231" s="87" t="str">
        <f>IF(I231="","",(I231/'2. Baseline'!$F$71/'2. Baseline'!$F$67))</f>
        <v/>
      </c>
      <c r="K231" s="73" t="str">
        <f t="shared" si="104"/>
        <v/>
      </c>
      <c r="L231" s="73" t="str">
        <f t="shared" si="108"/>
        <v/>
      </c>
      <c r="M231" s="81">
        <f t="shared" si="105"/>
        <v>285.71428571428572</v>
      </c>
      <c r="N231" s="81" t="e">
        <f t="shared" si="106"/>
        <v>#VALUE!</v>
      </c>
      <c r="O231" s="82" t="str">
        <f>IFERROR(ROUND(IF(H231/'2. Baseline'!F$13=0,"",H231/'2. Baseline'!F$13),0),"")</f>
        <v/>
      </c>
      <c r="P231" s="83" t="str">
        <f>IFERROR(O231/'2. Baseline'!F$14,"")</f>
        <v/>
      </c>
      <c r="Q231" s="84" t="e">
        <f t="shared" si="107"/>
        <v>#VALUE!</v>
      </c>
      <c r="R231" s="234" t="str">
        <f>IF(H231="","",P231/'2. Baseline'!$F$67)</f>
        <v/>
      </c>
      <c r="S231" s="234" t="str">
        <f>IF(H231="","",P231/J231/'2. Baseline'!$F$67)</f>
        <v/>
      </c>
      <c r="T231" s="101"/>
      <c r="U231" s="102"/>
      <c r="V231" s="101"/>
      <c r="W231" s="101"/>
      <c r="X231" s="90" t="str">
        <f>IFERROR(S231/W231, "")</f>
        <v/>
      </c>
      <c r="Y231" s="456"/>
      <c r="Z231" s="450"/>
      <c r="AA231" s="453"/>
      <c r="AB231" s="480"/>
      <c r="AC231" s="483"/>
      <c r="AD231" s="467"/>
      <c r="AE231" s="486"/>
      <c r="AF231" s="467"/>
      <c r="AG231" s="470"/>
      <c r="AH231" s="470"/>
      <c r="AI231" s="473"/>
      <c r="AJ231" s="467"/>
      <c r="AK231" s="467"/>
      <c r="AL231" s="467"/>
      <c r="AM231" s="467"/>
      <c r="AN231" s="470"/>
      <c r="AO231" s="470"/>
      <c r="AP231" s="470"/>
      <c r="AQ231" s="473"/>
      <c r="AR231" s="42"/>
    </row>
    <row r="232" spans="2:44" ht="14.45" customHeight="1" x14ac:dyDescent="0.25">
      <c r="B232" s="475"/>
      <c r="C232" s="477"/>
      <c r="D232" s="477"/>
      <c r="E232" s="40"/>
      <c r="F232" s="489"/>
      <c r="G232" s="489"/>
      <c r="H232" s="50"/>
      <c r="I232" s="201" t="str">
        <f>IF(H232=0,"",H232/'2. Baseline'!$F$15)</f>
        <v/>
      </c>
      <c r="J232" s="87" t="str">
        <f>IF(I232="","",(I232/'2. Baseline'!$F$71/'2. Baseline'!$F$67))</f>
        <v/>
      </c>
      <c r="K232" s="73" t="str">
        <f t="shared" si="104"/>
        <v/>
      </c>
      <c r="L232" s="73" t="str">
        <f t="shared" si="108"/>
        <v/>
      </c>
      <c r="M232" s="81">
        <f t="shared" si="105"/>
        <v>285.71428571428572</v>
      </c>
      <c r="N232" s="81" t="e">
        <f t="shared" si="106"/>
        <v>#VALUE!</v>
      </c>
      <c r="O232" s="82" t="str">
        <f>IFERROR(ROUND(IF(H232/'2. Baseline'!F$13=0,"",H232/'2. Baseline'!F$13),0),"")</f>
        <v/>
      </c>
      <c r="P232" s="83" t="str">
        <f>IFERROR(O232/'2. Baseline'!F$14,"")</f>
        <v/>
      </c>
      <c r="Q232" s="84" t="e">
        <f t="shared" si="107"/>
        <v>#VALUE!</v>
      </c>
      <c r="R232" s="234" t="str">
        <f>IF(H232="","",P232/'2. Baseline'!$F$67)</f>
        <v/>
      </c>
      <c r="S232" s="234" t="str">
        <f>IF(H232="","",P232/J232/'2. Baseline'!$F$67)</f>
        <v/>
      </c>
      <c r="T232" s="101"/>
      <c r="U232" s="102"/>
      <c r="V232" s="101"/>
      <c r="W232" s="101"/>
      <c r="X232" s="90" t="str">
        <f>IFERROR(S232/W232, "")</f>
        <v/>
      </c>
      <c r="Y232" s="456"/>
      <c r="Z232" s="450"/>
      <c r="AA232" s="453"/>
      <c r="AB232" s="480"/>
      <c r="AC232" s="483"/>
      <c r="AD232" s="467"/>
      <c r="AE232" s="486"/>
      <c r="AF232" s="467"/>
      <c r="AG232" s="470"/>
      <c r="AH232" s="470"/>
      <c r="AI232" s="473"/>
      <c r="AJ232" s="467"/>
      <c r="AK232" s="467"/>
      <c r="AL232" s="467"/>
      <c r="AM232" s="467"/>
      <c r="AN232" s="470"/>
      <c r="AO232" s="470"/>
      <c r="AP232" s="470"/>
      <c r="AQ232" s="473"/>
      <c r="AR232" s="42"/>
    </row>
    <row r="233" spans="2:44" ht="14.45" customHeight="1" x14ac:dyDescent="0.25">
      <c r="B233" s="475"/>
      <c r="C233" s="477"/>
      <c r="D233" s="477"/>
      <c r="E233" s="40"/>
      <c r="F233" s="489"/>
      <c r="G233" s="489"/>
      <c r="H233" s="50"/>
      <c r="I233" s="201" t="str">
        <f>IF(H233=0,"",H233/'2. Baseline'!$F$15)</f>
        <v/>
      </c>
      <c r="J233" s="87" t="str">
        <f>IF(I233="","",(I233/'2. Baseline'!$F$71/'2. Baseline'!$F$67))</f>
        <v/>
      </c>
      <c r="K233" s="73" t="str">
        <f t="shared" si="104"/>
        <v/>
      </c>
      <c r="L233" s="73" t="str">
        <f t="shared" si="108"/>
        <v/>
      </c>
      <c r="M233" s="81">
        <f t="shared" si="105"/>
        <v>285.71428571428572</v>
      </c>
      <c r="N233" s="81" t="e">
        <f t="shared" si="106"/>
        <v>#VALUE!</v>
      </c>
      <c r="O233" s="82" t="str">
        <f>IFERROR(ROUND(IF(H233/'2. Baseline'!F$13=0,"",H233/'2. Baseline'!F$13),0),"")</f>
        <v/>
      </c>
      <c r="P233" s="83" t="str">
        <f>IFERROR(O233/'2. Baseline'!F$14,"")</f>
        <v/>
      </c>
      <c r="Q233" s="84" t="e">
        <f t="shared" si="107"/>
        <v>#VALUE!</v>
      </c>
      <c r="R233" s="234" t="str">
        <f>IF(H233="","",P233/'2. Baseline'!$F$67)</f>
        <v/>
      </c>
      <c r="S233" s="234" t="str">
        <f>IF(H233="","",P233/J233/'2. Baseline'!$F$67)</f>
        <v/>
      </c>
      <c r="T233" s="101"/>
      <c r="U233" s="102"/>
      <c r="V233" s="101"/>
      <c r="W233" s="101"/>
      <c r="X233" s="90" t="str">
        <f>IFERROR(P233/W233, "")</f>
        <v/>
      </c>
      <c r="Y233" s="456"/>
      <c r="Z233" s="450"/>
      <c r="AA233" s="453"/>
      <c r="AB233" s="480"/>
      <c r="AC233" s="483"/>
      <c r="AD233" s="467"/>
      <c r="AE233" s="486"/>
      <c r="AF233" s="467"/>
      <c r="AG233" s="470"/>
      <c r="AH233" s="470"/>
      <c r="AI233" s="473"/>
      <c r="AJ233" s="467"/>
      <c r="AK233" s="467"/>
      <c r="AL233" s="467"/>
      <c r="AM233" s="467"/>
      <c r="AN233" s="470"/>
      <c r="AO233" s="470"/>
      <c r="AP233" s="470"/>
      <c r="AQ233" s="473"/>
      <c r="AR233" s="42"/>
    </row>
    <row r="234" spans="2:44" ht="14.45" customHeight="1" x14ac:dyDescent="0.25">
      <c r="B234" s="475"/>
      <c r="C234" s="477"/>
      <c r="D234" s="477"/>
      <c r="E234" s="40"/>
      <c r="F234" s="489"/>
      <c r="G234" s="489"/>
      <c r="H234" s="50"/>
      <c r="I234" s="201" t="str">
        <f>IF(H234=0,"",H234/'2. Baseline'!$F$15)</f>
        <v/>
      </c>
      <c r="J234" s="87" t="str">
        <f>IF(I234="","",(I234/'2. Baseline'!$F$71/'2. Baseline'!$F$67))</f>
        <v/>
      </c>
      <c r="K234" s="73" t="str">
        <f t="shared" si="104"/>
        <v/>
      </c>
      <c r="L234" s="73" t="str">
        <f t="shared" si="108"/>
        <v/>
      </c>
      <c r="M234" s="81">
        <f t="shared" si="105"/>
        <v>285.71428571428572</v>
      </c>
      <c r="N234" s="81" t="e">
        <f t="shared" si="106"/>
        <v>#VALUE!</v>
      </c>
      <c r="O234" s="82" t="str">
        <f>IFERROR(ROUND(IF(H234/'2. Baseline'!F$13=0,"",H234/'2. Baseline'!F$13),0),"")</f>
        <v/>
      </c>
      <c r="P234" s="83" t="str">
        <f>IFERROR(O234/'2. Baseline'!F$14,"")</f>
        <v/>
      </c>
      <c r="Q234" s="84" t="e">
        <f t="shared" si="107"/>
        <v>#VALUE!</v>
      </c>
      <c r="R234" s="234" t="str">
        <f>IF(H234="","",P234/'2. Baseline'!$F$67)</f>
        <v/>
      </c>
      <c r="S234" s="234" t="str">
        <f>IF(H234="","",P234/J234/'2. Baseline'!$F$67)</f>
        <v/>
      </c>
      <c r="T234" s="101"/>
      <c r="U234" s="102"/>
      <c r="V234" s="101"/>
      <c r="W234" s="101"/>
      <c r="X234" s="90" t="str">
        <f>IFERROR(P234/W234, "")</f>
        <v/>
      </c>
      <c r="Y234" s="456"/>
      <c r="Z234" s="450"/>
      <c r="AA234" s="453"/>
      <c r="AB234" s="480"/>
      <c r="AC234" s="483"/>
      <c r="AD234" s="467"/>
      <c r="AE234" s="486"/>
      <c r="AF234" s="467"/>
      <c r="AG234" s="470"/>
      <c r="AH234" s="470"/>
      <c r="AI234" s="473"/>
      <c r="AJ234" s="467"/>
      <c r="AK234" s="467"/>
      <c r="AL234" s="467"/>
      <c r="AM234" s="467"/>
      <c r="AN234" s="470"/>
      <c r="AO234" s="470"/>
      <c r="AP234" s="470"/>
      <c r="AQ234" s="473"/>
      <c r="AR234" s="42"/>
    </row>
    <row r="235" spans="2:44" ht="14.45" customHeight="1" x14ac:dyDescent="0.25">
      <c r="B235" s="475"/>
      <c r="C235" s="477"/>
      <c r="D235" s="477"/>
      <c r="E235" s="40"/>
      <c r="F235" s="489"/>
      <c r="G235" s="489"/>
      <c r="H235" s="50"/>
      <c r="I235" s="201" t="str">
        <f>IF(H235=0,"",H235/'2. Baseline'!$F$15)</f>
        <v/>
      </c>
      <c r="J235" s="87" t="str">
        <f>IF(I235="","",(I235/'2. Baseline'!$F$71/'2. Baseline'!$F$67))</f>
        <v/>
      </c>
      <c r="K235" s="73" t="str">
        <f t="shared" si="104"/>
        <v/>
      </c>
      <c r="L235" s="73" t="str">
        <f t="shared" si="108"/>
        <v/>
      </c>
      <c r="M235" s="81">
        <f t="shared" si="105"/>
        <v>285.71428571428572</v>
      </c>
      <c r="N235" s="81" t="e">
        <f t="shared" si="106"/>
        <v>#VALUE!</v>
      </c>
      <c r="O235" s="82" t="str">
        <f>IFERROR(ROUND(IF(H235/'2. Baseline'!F$13=0,"",H235/'2. Baseline'!F$13),0),"")</f>
        <v/>
      </c>
      <c r="P235" s="83" t="str">
        <f>IFERROR(O235/'2. Baseline'!F$14,"")</f>
        <v/>
      </c>
      <c r="Q235" s="84" t="e">
        <f t="shared" si="107"/>
        <v>#VALUE!</v>
      </c>
      <c r="R235" s="234" t="str">
        <f>IF(H235="","",P235/'2. Baseline'!$F$67)</f>
        <v/>
      </c>
      <c r="S235" s="234" t="str">
        <f>IF(H235="","",P235/J235/'2. Baseline'!$F$67)</f>
        <v/>
      </c>
      <c r="T235" s="101"/>
      <c r="U235" s="102"/>
      <c r="V235" s="101"/>
      <c r="W235" s="101"/>
      <c r="X235" s="90" t="str">
        <f>IFERROR(P235/W235, "")</f>
        <v/>
      </c>
      <c r="Y235" s="456"/>
      <c r="Z235" s="450"/>
      <c r="AA235" s="453"/>
      <c r="AB235" s="480"/>
      <c r="AC235" s="483"/>
      <c r="AD235" s="467"/>
      <c r="AE235" s="486"/>
      <c r="AF235" s="467"/>
      <c r="AG235" s="470"/>
      <c r="AH235" s="470"/>
      <c r="AI235" s="473"/>
      <c r="AJ235" s="467"/>
      <c r="AK235" s="467"/>
      <c r="AL235" s="467"/>
      <c r="AM235" s="467"/>
      <c r="AN235" s="470"/>
      <c r="AO235" s="470"/>
      <c r="AP235" s="470"/>
      <c r="AQ235" s="473"/>
      <c r="AR235" s="42"/>
    </row>
    <row r="236" spans="2:44" ht="14.45" customHeight="1" x14ac:dyDescent="0.25">
      <c r="B236" s="475"/>
      <c r="C236" s="477"/>
      <c r="D236" s="477"/>
      <c r="E236" s="40"/>
      <c r="F236" s="489"/>
      <c r="G236" s="489"/>
      <c r="H236" s="50"/>
      <c r="I236" s="201" t="str">
        <f>IF(H236=0,"",H236/'2. Baseline'!$F$15)</f>
        <v/>
      </c>
      <c r="J236" s="87" t="str">
        <f>IF(I236="","",(I236/'2. Baseline'!$F$71/'2. Baseline'!$F$67))</f>
        <v/>
      </c>
      <c r="K236" s="73" t="str">
        <f t="shared" si="104"/>
        <v/>
      </c>
      <c r="L236" s="73" t="str">
        <f t="shared" si="108"/>
        <v/>
      </c>
      <c r="M236" s="81">
        <f t="shared" si="105"/>
        <v>285.71428571428572</v>
      </c>
      <c r="N236" s="81" t="e">
        <f t="shared" si="106"/>
        <v>#VALUE!</v>
      </c>
      <c r="O236" s="82" t="str">
        <f>IFERROR(ROUND(IF(H236/'2. Baseline'!F$13=0,"",H236/'2. Baseline'!F$13),0),"")</f>
        <v/>
      </c>
      <c r="P236" s="83" t="str">
        <f>IFERROR(O236/'2. Baseline'!F$14,"")</f>
        <v/>
      </c>
      <c r="Q236" s="84" t="e">
        <f t="shared" si="107"/>
        <v>#VALUE!</v>
      </c>
      <c r="R236" s="234" t="str">
        <f>IF(H236="","",P236/'2. Baseline'!$F$67)</f>
        <v/>
      </c>
      <c r="S236" s="234" t="str">
        <f>IF(H236="","",P236/J236/'2. Baseline'!$F$67)</f>
        <v/>
      </c>
      <c r="T236" s="101"/>
      <c r="U236" s="102"/>
      <c r="V236" s="101"/>
      <c r="W236" s="101"/>
      <c r="X236" s="90" t="str">
        <f>IFERROR(P236/W236, "")</f>
        <v/>
      </c>
      <c r="Y236" s="456"/>
      <c r="Z236" s="450"/>
      <c r="AA236" s="453"/>
      <c r="AB236" s="480"/>
      <c r="AC236" s="483"/>
      <c r="AD236" s="467"/>
      <c r="AE236" s="486"/>
      <c r="AF236" s="467"/>
      <c r="AG236" s="470"/>
      <c r="AH236" s="470"/>
      <c r="AI236" s="473"/>
      <c r="AJ236" s="467"/>
      <c r="AK236" s="467"/>
      <c r="AL236" s="467"/>
      <c r="AM236" s="467"/>
      <c r="AN236" s="470"/>
      <c r="AO236" s="470"/>
      <c r="AP236" s="470"/>
      <c r="AQ236" s="473"/>
      <c r="AR236" s="42"/>
    </row>
    <row r="237" spans="2:44" ht="14.45" customHeight="1" x14ac:dyDescent="0.25">
      <c r="B237" s="476"/>
      <c r="C237" s="478"/>
      <c r="D237" s="478"/>
      <c r="E237" s="40"/>
      <c r="F237" s="489"/>
      <c r="G237" s="489"/>
      <c r="H237" s="50"/>
      <c r="I237" s="201" t="str">
        <f>IF(H237=0,"",H237/'2. Baseline'!$F$15)</f>
        <v/>
      </c>
      <c r="J237" s="87" t="str">
        <f>IF(I237="","",(I237/'2. Baseline'!$F$71/'2. Baseline'!$F$67))</f>
        <v/>
      </c>
      <c r="K237" s="73" t="str">
        <f t="shared" si="104"/>
        <v/>
      </c>
      <c r="L237" s="73" t="str">
        <f t="shared" si="108"/>
        <v/>
      </c>
      <c r="M237" s="81">
        <f t="shared" si="105"/>
        <v>285.71428571428572</v>
      </c>
      <c r="N237" s="81" t="e">
        <f>IF(M237="","",I237/M237)</f>
        <v>#VALUE!</v>
      </c>
      <c r="O237" s="82" t="str">
        <f>IFERROR(ROUND(IF(H237/'2. Baseline'!F$13=0,"",H237/'2. Baseline'!F$13),0),"")</f>
        <v/>
      </c>
      <c r="P237" s="83" t="str">
        <f>IFERROR(O237/'2. Baseline'!F$14,"")</f>
        <v/>
      </c>
      <c r="Q237" s="85"/>
      <c r="R237" s="82" t="str">
        <f>IF(H237="","",P237/'2. Baseline'!$F$67)</f>
        <v/>
      </c>
      <c r="S237" s="82" t="str">
        <f>IF(H237="","",P237/J237/'2. Baseline'!$F$67)</f>
        <v/>
      </c>
      <c r="T237" s="101"/>
      <c r="U237" s="102"/>
      <c r="V237" s="101"/>
      <c r="W237" s="101"/>
      <c r="X237" s="90" t="str">
        <f>IFERROR(P237/W237, "")</f>
        <v/>
      </c>
      <c r="Y237" s="457"/>
      <c r="Z237" s="451"/>
      <c r="AA237" s="454"/>
      <c r="AB237" s="481"/>
      <c r="AC237" s="484"/>
      <c r="AD237" s="468"/>
      <c r="AE237" s="487"/>
      <c r="AF237" s="468"/>
      <c r="AG237" s="471"/>
      <c r="AH237" s="471"/>
      <c r="AI237" s="474"/>
      <c r="AJ237" s="468"/>
      <c r="AK237" s="468"/>
      <c r="AL237" s="468"/>
      <c r="AM237" s="468"/>
      <c r="AN237" s="471"/>
      <c r="AO237" s="471"/>
      <c r="AP237" s="471"/>
      <c r="AQ237" s="474"/>
      <c r="AR237" s="42"/>
    </row>
    <row r="238" spans="2:44" ht="14.45" customHeight="1" x14ac:dyDescent="0.25">
      <c r="B238" s="162"/>
      <c r="C238" s="25" t="s">
        <v>35</v>
      </c>
      <c r="D238" s="25"/>
      <c r="E238" s="98">
        <f>COUNTA(E228:E237)</f>
        <v>0</v>
      </c>
      <c r="F238" s="458"/>
      <c r="G238" s="459"/>
      <c r="H238" s="22">
        <f>SUM(H228:H237)</f>
        <v>0</v>
      </c>
      <c r="I238" s="96">
        <f>SUM(I228:I237)</f>
        <v>0</v>
      </c>
      <c r="J238" s="96">
        <f>SUM(J228:J237)</f>
        <v>0</v>
      </c>
      <c r="K238" s="96">
        <f>SUM(K228:K237)</f>
        <v>0</v>
      </c>
      <c r="L238" s="96">
        <f>SUM(L228:L237)</f>
        <v>0</v>
      </c>
      <c r="M238" s="97"/>
      <c r="N238" s="97" t="e">
        <f>SUM(N228:N237)</f>
        <v>#VALUE!</v>
      </c>
      <c r="O238" s="23">
        <f>SUM(O228:O237)</f>
        <v>0</v>
      </c>
      <c r="P238" s="53">
        <f>IFERROR(O238/'2. Baseline'!F$14,"")</f>
        <v>0</v>
      </c>
      <c r="Q238" s="52" t="e">
        <f>SUM(Q228:Q236)*7</f>
        <v>#VALUE!</v>
      </c>
      <c r="R238" s="96">
        <f>SUM(R228:R237)</f>
        <v>0</v>
      </c>
      <c r="S238" s="97" t="e">
        <f>IF(H238="","",P238/J238/'2. Baseline'!$F$67)</f>
        <v>#DIV/0!</v>
      </c>
      <c r="T238" s="103"/>
      <c r="U238" s="103"/>
      <c r="V238" s="104"/>
      <c r="W238" s="104"/>
      <c r="X238" s="74"/>
      <c r="Y238" s="107"/>
      <c r="Z238" s="104"/>
      <c r="AA238" s="108"/>
      <c r="AB238" s="53"/>
      <c r="AC238" s="68">
        <f t="shared" ref="AC238:AQ238" si="109">SUM(AC228:AC237)</f>
        <v>0</v>
      </c>
      <c r="AD238" s="68">
        <f t="shared" si="109"/>
        <v>0</v>
      </c>
      <c r="AE238" s="296">
        <f t="shared" si="109"/>
        <v>0</v>
      </c>
      <c r="AF238" s="93">
        <f t="shared" si="109"/>
        <v>0</v>
      </c>
      <c r="AG238" s="93">
        <f t="shared" si="109"/>
        <v>0</v>
      </c>
      <c r="AH238" s="93">
        <f t="shared" si="109"/>
        <v>0</v>
      </c>
      <c r="AI238" s="93">
        <f t="shared" si="109"/>
        <v>0</v>
      </c>
      <c r="AJ238" s="93">
        <f t="shared" si="109"/>
        <v>0</v>
      </c>
      <c r="AK238" s="93">
        <f t="shared" si="109"/>
        <v>0</v>
      </c>
      <c r="AL238" s="93">
        <f t="shared" si="109"/>
        <v>0</v>
      </c>
      <c r="AM238" s="93">
        <f t="shared" si="109"/>
        <v>0</v>
      </c>
      <c r="AN238" s="93">
        <f t="shared" si="109"/>
        <v>0</v>
      </c>
      <c r="AO238" s="93">
        <f t="shared" si="109"/>
        <v>0</v>
      </c>
      <c r="AP238" s="93">
        <f t="shared" si="109"/>
        <v>0</v>
      </c>
      <c r="AQ238" s="93">
        <f t="shared" si="109"/>
        <v>0</v>
      </c>
      <c r="AR238" s="26"/>
    </row>
    <row r="239" spans="2:44" ht="14.45" customHeight="1" thickBot="1" x14ac:dyDescent="0.3">
      <c r="B239" s="163"/>
      <c r="C239" s="62"/>
      <c r="D239" s="62"/>
      <c r="E239" s="63"/>
      <c r="F239" s="460"/>
      <c r="G239" s="461"/>
      <c r="H239" s="64"/>
      <c r="I239" s="65" t="str">
        <f>IFERROR(IF(H239/#REF!=0," ",H239/#REF!),"")</f>
        <v/>
      </c>
      <c r="J239" s="66"/>
      <c r="K239" s="66"/>
      <c r="L239" s="66"/>
      <c r="M239" s="66"/>
      <c r="N239" s="66"/>
      <c r="O239" s="24"/>
      <c r="P239" s="54"/>
      <c r="Q239" s="55"/>
      <c r="R239" s="56"/>
      <c r="S239" s="56"/>
      <c r="T239" s="105"/>
      <c r="U239" s="105"/>
      <c r="V239" s="106"/>
      <c r="W239" s="106"/>
      <c r="X239" s="75"/>
      <c r="Y239" s="109"/>
      <c r="Z239" s="106"/>
      <c r="AA239" s="110"/>
      <c r="AB239" s="54"/>
      <c r="AC239" s="57"/>
      <c r="AD239" s="67"/>
      <c r="AE239" s="67"/>
      <c r="AF239" s="67"/>
      <c r="AG239" s="67"/>
      <c r="AH239" s="67"/>
      <c r="AI239" s="67"/>
      <c r="AJ239" s="67"/>
      <c r="AK239" s="67"/>
      <c r="AL239" s="67"/>
      <c r="AM239" s="67"/>
      <c r="AN239" s="67"/>
      <c r="AO239" s="67"/>
      <c r="AP239" s="67"/>
      <c r="AQ239" s="179"/>
      <c r="AR239" s="60"/>
    </row>
    <row r="240" spans="2:44" ht="14.45" customHeight="1" x14ac:dyDescent="0.25">
      <c r="B240" s="475" t="str">
        <f>IF(C240&lt;&gt;"",B228+1,"")</f>
        <v/>
      </c>
      <c r="C240" s="488"/>
      <c r="D240" s="488"/>
      <c r="E240" s="40"/>
      <c r="F240" s="493"/>
      <c r="G240" s="494"/>
      <c r="H240" s="49"/>
      <c r="I240" s="201" t="str">
        <f>IF(H240=0,"",H240/'2. Baseline'!$F$15)</f>
        <v/>
      </c>
      <c r="J240" s="86" t="str">
        <f>IF(I240="","",(I240/'2. Baseline'!$F$71/'2. Baseline'!$F$67))</f>
        <v/>
      </c>
      <c r="K240" s="72" t="str">
        <f t="shared" ref="K240:K249" si="110">IF(J240="","",ROUNDUP(J240,0))</f>
        <v/>
      </c>
      <c r="L240" s="295" t="str">
        <f>J240</f>
        <v/>
      </c>
      <c r="M240" s="77">
        <f t="shared" ref="M240:M249" si="111">IF(I240=0,"",$M$23*10)</f>
        <v>285.71428571428572</v>
      </c>
      <c r="N240" s="77" t="e">
        <f t="shared" ref="N240:N248" si="112">I240/M240</f>
        <v>#VALUE!</v>
      </c>
      <c r="O240" s="78" t="str">
        <f>IFERROR(ROUND(IF(H240/'2. Baseline'!F$13=0,"",H240/'2. Baseline'!F$13),0),"")</f>
        <v/>
      </c>
      <c r="P240" s="79" t="str">
        <f>IFERROR(O240/'2. Baseline'!F$14,"")</f>
        <v/>
      </c>
      <c r="Q240" s="80" t="e">
        <f t="shared" ref="Q240:Q248" si="113">O240/(J240/2)/7</f>
        <v>#VALUE!</v>
      </c>
      <c r="R240" s="233" t="str">
        <f>IF(H240="","",P240/'2. Baseline'!$F$67)</f>
        <v/>
      </c>
      <c r="S240" s="233" t="str">
        <f>IF(H240="","",P240/J240/'2. Baseline'!$F$67)</f>
        <v/>
      </c>
      <c r="T240" s="99"/>
      <c r="U240" s="100"/>
      <c r="V240" s="101"/>
      <c r="W240" s="101"/>
      <c r="X240" s="89" t="str">
        <f>IFERROR(S240/W240, "n/a")</f>
        <v>n/a</v>
      </c>
      <c r="Y240" s="455"/>
      <c r="Z240" s="449"/>
      <c r="AA240" s="452"/>
      <c r="AB240" s="479" t="e">
        <f>P250/AA240</f>
        <v>#DIV/0!</v>
      </c>
      <c r="AC240" s="482">
        <f>L250</f>
        <v>0</v>
      </c>
      <c r="AD240" s="466">
        <f>AC250</f>
        <v>0</v>
      </c>
      <c r="AE240" s="485">
        <f>AD250/'2. Baseline'!$F$73</f>
        <v>0</v>
      </c>
      <c r="AF240" s="466">
        <f>L250*'2. Baseline'!$F$58</f>
        <v>0</v>
      </c>
      <c r="AG240" s="469">
        <f>J250*'2. Baseline'!$F$61</f>
        <v>0</v>
      </c>
      <c r="AH240" s="469">
        <f>AE250*'2. Baseline'!F$59*('2. Baseline'!F$50+'2. Baseline'!F$51)</f>
        <v>0</v>
      </c>
      <c r="AI240" s="472">
        <f>IF(B240&lt;&gt;"",'2. Baseline'!$F$60+1,0)</f>
        <v>0</v>
      </c>
      <c r="AJ240" s="466">
        <f>2*(AC250*('2. Baseline'!$F$67+'2. Baseline'!$F$68))</f>
        <v>0</v>
      </c>
      <c r="AK240" s="466">
        <f>2*L250</f>
        <v>0</v>
      </c>
      <c r="AL240" s="466">
        <f>2*(J250*2)</f>
        <v>0</v>
      </c>
      <c r="AM240" s="466">
        <f>J250*('2. Baseline'!F$67+'2. Baseline'!F$68)</f>
        <v>0</v>
      </c>
      <c r="AN240" s="469">
        <f>J250*'2. Baseline'!$F$80</f>
        <v>0</v>
      </c>
      <c r="AO240" s="469">
        <f>2*J250</f>
        <v>0</v>
      </c>
      <c r="AP240" s="469">
        <f>AE250*'2. Baseline'!F$78*('2. Baseline'!F$67+'2. Baseline'!F$68)</f>
        <v>0</v>
      </c>
      <c r="AQ240" s="472">
        <f>IF(B240&lt;&gt;"",'2. Baseline'!$F$60+1,0)</f>
        <v>0</v>
      </c>
      <c r="AR240" s="41"/>
    </row>
    <row r="241" spans="2:44" ht="14.45" customHeight="1" x14ac:dyDescent="0.25">
      <c r="B241" s="475"/>
      <c r="C241" s="477"/>
      <c r="D241" s="477"/>
      <c r="E241" s="40"/>
      <c r="F241" s="490"/>
      <c r="G241" s="491"/>
      <c r="H241" s="49"/>
      <c r="I241" s="201" t="str">
        <f>IF(H241=0,"",H241/'2. Baseline'!$F$15)</f>
        <v/>
      </c>
      <c r="J241" s="87" t="str">
        <f>IF(I241="","",(I241/'2. Baseline'!$F$71/'2. Baseline'!$F$67))</f>
        <v/>
      </c>
      <c r="K241" s="73" t="str">
        <f t="shared" si="110"/>
        <v/>
      </c>
      <c r="L241" s="73" t="str">
        <f t="shared" ref="L241:L249" si="114">J241</f>
        <v/>
      </c>
      <c r="M241" s="81">
        <f t="shared" si="111"/>
        <v>285.71428571428572</v>
      </c>
      <c r="N241" s="81" t="e">
        <f t="shared" si="112"/>
        <v>#VALUE!</v>
      </c>
      <c r="O241" s="82" t="str">
        <f>IFERROR(ROUND(IF(H241/'2. Baseline'!F$13=0,"",H241/'2. Baseline'!F$13),0),"")</f>
        <v/>
      </c>
      <c r="P241" s="83" t="str">
        <f>IFERROR(O241/'2. Baseline'!F$14,"")</f>
        <v/>
      </c>
      <c r="Q241" s="84" t="e">
        <f t="shared" si="113"/>
        <v>#VALUE!</v>
      </c>
      <c r="R241" s="234" t="str">
        <f>IF(H241="","",P241/'2. Baseline'!$F$67)</f>
        <v/>
      </c>
      <c r="S241" s="234" t="str">
        <f>IF(H241="","",P241/J241/'2. Baseline'!$F$67)</f>
        <v/>
      </c>
      <c r="T241" s="101"/>
      <c r="U241" s="102"/>
      <c r="V241" s="101"/>
      <c r="W241" s="101"/>
      <c r="X241" s="90" t="str">
        <f>IFERROR(S241/W241, "")</f>
        <v/>
      </c>
      <c r="Y241" s="456"/>
      <c r="Z241" s="450"/>
      <c r="AA241" s="453"/>
      <c r="AB241" s="480"/>
      <c r="AC241" s="483"/>
      <c r="AD241" s="467"/>
      <c r="AE241" s="486"/>
      <c r="AF241" s="467"/>
      <c r="AG241" s="470"/>
      <c r="AH241" s="470"/>
      <c r="AI241" s="473"/>
      <c r="AJ241" s="467"/>
      <c r="AK241" s="467"/>
      <c r="AL241" s="467"/>
      <c r="AM241" s="467"/>
      <c r="AN241" s="470"/>
      <c r="AO241" s="470"/>
      <c r="AP241" s="470"/>
      <c r="AQ241" s="473"/>
      <c r="AR241" s="42"/>
    </row>
    <row r="242" spans="2:44" ht="14.45" customHeight="1" x14ac:dyDescent="0.25">
      <c r="B242" s="475"/>
      <c r="C242" s="477"/>
      <c r="D242" s="477"/>
      <c r="E242" s="40"/>
      <c r="F242" s="490"/>
      <c r="G242" s="491"/>
      <c r="H242" s="49"/>
      <c r="I242" s="201" t="str">
        <f>IF(H242=0,"",H242/'2. Baseline'!$F$15)</f>
        <v/>
      </c>
      <c r="J242" s="87" t="str">
        <f>IF(I242="","",(I242/'2. Baseline'!$F$71/'2. Baseline'!$F$67))</f>
        <v/>
      </c>
      <c r="K242" s="91" t="str">
        <f t="shared" si="110"/>
        <v/>
      </c>
      <c r="L242" s="91" t="str">
        <f t="shared" si="114"/>
        <v/>
      </c>
      <c r="M242" s="92">
        <f t="shared" si="111"/>
        <v>285.71428571428572</v>
      </c>
      <c r="N242" s="92" t="e">
        <f t="shared" si="112"/>
        <v>#VALUE!</v>
      </c>
      <c r="O242" s="82" t="str">
        <f>IFERROR(ROUND(IF(H242/'2. Baseline'!F$13=0,"",H242/'2. Baseline'!F$13),0),"")</f>
        <v/>
      </c>
      <c r="P242" s="83" t="str">
        <f>IFERROR(O242/'2. Baseline'!F$14,"")</f>
        <v/>
      </c>
      <c r="Q242" s="84" t="e">
        <f t="shared" si="113"/>
        <v>#VALUE!</v>
      </c>
      <c r="R242" s="234" t="str">
        <f>IF(H242="","",P242/'2. Baseline'!$F$67)</f>
        <v/>
      </c>
      <c r="S242" s="234" t="str">
        <f>IF(H242="","",P242/J242/'2. Baseline'!$F$67)</f>
        <v/>
      </c>
      <c r="T242" s="101"/>
      <c r="U242" s="102"/>
      <c r="V242" s="101"/>
      <c r="W242" s="101"/>
      <c r="X242" s="90" t="str">
        <f>IFERROR(S242/W242, "")</f>
        <v/>
      </c>
      <c r="Y242" s="456"/>
      <c r="Z242" s="450"/>
      <c r="AA242" s="453"/>
      <c r="AB242" s="480"/>
      <c r="AC242" s="483"/>
      <c r="AD242" s="467"/>
      <c r="AE242" s="486"/>
      <c r="AF242" s="467"/>
      <c r="AG242" s="470"/>
      <c r="AH242" s="470"/>
      <c r="AI242" s="473"/>
      <c r="AJ242" s="467"/>
      <c r="AK242" s="467"/>
      <c r="AL242" s="467"/>
      <c r="AM242" s="467"/>
      <c r="AN242" s="470"/>
      <c r="AO242" s="470"/>
      <c r="AP242" s="470"/>
      <c r="AQ242" s="473"/>
      <c r="AR242" s="42"/>
    </row>
    <row r="243" spans="2:44" ht="14.45" customHeight="1" x14ac:dyDescent="0.25">
      <c r="B243" s="475"/>
      <c r="C243" s="477"/>
      <c r="D243" s="477"/>
      <c r="E243" s="40"/>
      <c r="F243" s="490"/>
      <c r="G243" s="491"/>
      <c r="H243" s="49"/>
      <c r="I243" s="201" t="str">
        <f>IF(H243=0,"",H243/'2. Baseline'!$F$15)</f>
        <v/>
      </c>
      <c r="J243" s="87" t="str">
        <f>IF(I243="","",(I243/'2. Baseline'!$F$71/'2. Baseline'!$F$67))</f>
        <v/>
      </c>
      <c r="K243" s="73" t="str">
        <f t="shared" si="110"/>
        <v/>
      </c>
      <c r="L243" s="73" t="str">
        <f t="shared" si="114"/>
        <v/>
      </c>
      <c r="M243" s="81">
        <f t="shared" si="111"/>
        <v>285.71428571428572</v>
      </c>
      <c r="N243" s="81" t="e">
        <f t="shared" si="112"/>
        <v>#VALUE!</v>
      </c>
      <c r="O243" s="82" t="str">
        <f>IFERROR(ROUND(IF(H243/'2. Baseline'!F$13=0,"",H243/'2. Baseline'!F$13),0),"")</f>
        <v/>
      </c>
      <c r="P243" s="83" t="str">
        <f>IFERROR(O243/'2. Baseline'!F$14,"")</f>
        <v/>
      </c>
      <c r="Q243" s="84" t="e">
        <f t="shared" si="113"/>
        <v>#VALUE!</v>
      </c>
      <c r="R243" s="234" t="str">
        <f>IF(H243="","",P243/'2. Baseline'!$F$67)</f>
        <v/>
      </c>
      <c r="S243" s="234" t="str">
        <f>IF(H243="","",P243/J243/'2. Baseline'!$F$67)</f>
        <v/>
      </c>
      <c r="T243" s="101"/>
      <c r="U243" s="102"/>
      <c r="V243" s="101"/>
      <c r="W243" s="101"/>
      <c r="X243" s="90" t="str">
        <f>IFERROR(S243/W243, "")</f>
        <v/>
      </c>
      <c r="Y243" s="456"/>
      <c r="Z243" s="450"/>
      <c r="AA243" s="453"/>
      <c r="AB243" s="480"/>
      <c r="AC243" s="483"/>
      <c r="AD243" s="467"/>
      <c r="AE243" s="486"/>
      <c r="AF243" s="467"/>
      <c r="AG243" s="470"/>
      <c r="AH243" s="470"/>
      <c r="AI243" s="473"/>
      <c r="AJ243" s="467"/>
      <c r="AK243" s="467"/>
      <c r="AL243" s="467"/>
      <c r="AM243" s="467"/>
      <c r="AN243" s="470"/>
      <c r="AO243" s="470"/>
      <c r="AP243" s="470"/>
      <c r="AQ243" s="473"/>
      <c r="AR243" s="42"/>
    </row>
    <row r="244" spans="2:44" ht="14.45" customHeight="1" x14ac:dyDescent="0.25">
      <c r="B244" s="475"/>
      <c r="C244" s="477"/>
      <c r="D244" s="477"/>
      <c r="E244" s="40"/>
      <c r="F244" s="490"/>
      <c r="G244" s="491"/>
      <c r="H244" s="50"/>
      <c r="I244" s="201" t="str">
        <f>IF(H244=0,"",H244/'2. Baseline'!$F$15)</f>
        <v/>
      </c>
      <c r="J244" s="87" t="str">
        <f>IF(I244="","",(I244/'2. Baseline'!$F$71/'2. Baseline'!$F$67))</f>
        <v/>
      </c>
      <c r="K244" s="73" t="str">
        <f t="shared" si="110"/>
        <v/>
      </c>
      <c r="L244" s="73" t="str">
        <f t="shared" si="114"/>
        <v/>
      </c>
      <c r="M244" s="81">
        <f t="shared" si="111"/>
        <v>285.71428571428572</v>
      </c>
      <c r="N244" s="81" t="e">
        <f t="shared" si="112"/>
        <v>#VALUE!</v>
      </c>
      <c r="O244" s="82" t="str">
        <f>IFERROR(ROUND(IF(H244/'2. Baseline'!F$13=0,"",H244/'2. Baseline'!F$13),0),"")</f>
        <v/>
      </c>
      <c r="P244" s="83" t="str">
        <f>IFERROR(O244/'2. Baseline'!F$14,"")</f>
        <v/>
      </c>
      <c r="Q244" s="84" t="e">
        <f t="shared" si="113"/>
        <v>#VALUE!</v>
      </c>
      <c r="R244" s="234" t="str">
        <f>IF(H244="","",P244/'2. Baseline'!$F$67)</f>
        <v/>
      </c>
      <c r="S244" s="234" t="str">
        <f>IF(H244="","",P244/J244/'2. Baseline'!$F$67)</f>
        <v/>
      </c>
      <c r="T244" s="101"/>
      <c r="U244" s="102"/>
      <c r="V244" s="101"/>
      <c r="W244" s="101"/>
      <c r="X244" s="90" t="str">
        <f>IFERROR(S244/W244, "")</f>
        <v/>
      </c>
      <c r="Y244" s="456"/>
      <c r="Z244" s="450"/>
      <c r="AA244" s="453"/>
      <c r="AB244" s="480"/>
      <c r="AC244" s="483"/>
      <c r="AD244" s="467"/>
      <c r="AE244" s="486"/>
      <c r="AF244" s="467"/>
      <c r="AG244" s="470"/>
      <c r="AH244" s="470"/>
      <c r="AI244" s="473"/>
      <c r="AJ244" s="467"/>
      <c r="AK244" s="467"/>
      <c r="AL244" s="467"/>
      <c r="AM244" s="467"/>
      <c r="AN244" s="470"/>
      <c r="AO244" s="470"/>
      <c r="AP244" s="470"/>
      <c r="AQ244" s="473"/>
      <c r="AR244" s="42"/>
    </row>
    <row r="245" spans="2:44" ht="14.45" customHeight="1" x14ac:dyDescent="0.25">
      <c r="B245" s="475"/>
      <c r="C245" s="477"/>
      <c r="D245" s="477"/>
      <c r="E245" s="40"/>
      <c r="F245" s="490"/>
      <c r="G245" s="491"/>
      <c r="H245" s="50"/>
      <c r="I245" s="201" t="str">
        <f>IF(H245=0,"",H245/'2. Baseline'!$F$15)</f>
        <v/>
      </c>
      <c r="J245" s="87" t="str">
        <f>IF(I245="","",(I245/'2. Baseline'!$F$71/'2. Baseline'!$F$67))</f>
        <v/>
      </c>
      <c r="K245" s="73" t="str">
        <f t="shared" si="110"/>
        <v/>
      </c>
      <c r="L245" s="73" t="str">
        <f t="shared" si="114"/>
        <v/>
      </c>
      <c r="M245" s="81">
        <f t="shared" si="111"/>
        <v>285.71428571428572</v>
      </c>
      <c r="N245" s="81" t="e">
        <f t="shared" si="112"/>
        <v>#VALUE!</v>
      </c>
      <c r="O245" s="82" t="str">
        <f>IFERROR(ROUND(IF(H245/'2. Baseline'!F$13=0,"",H245/'2. Baseline'!F$13),0),"")</f>
        <v/>
      </c>
      <c r="P245" s="83" t="str">
        <f>IFERROR(O245/'2. Baseline'!F$14,"")</f>
        <v/>
      </c>
      <c r="Q245" s="84" t="e">
        <f t="shared" si="113"/>
        <v>#VALUE!</v>
      </c>
      <c r="R245" s="234" t="str">
        <f>IF(H245="","",P245/'2. Baseline'!$F$67)</f>
        <v/>
      </c>
      <c r="S245" s="234" t="str">
        <f>IF(H245="","",P245/J245/'2. Baseline'!$F$67)</f>
        <v/>
      </c>
      <c r="T245" s="101"/>
      <c r="U245" s="102"/>
      <c r="V245" s="101"/>
      <c r="W245" s="101"/>
      <c r="X245" s="90" t="str">
        <f>IFERROR(P245/W245, "")</f>
        <v/>
      </c>
      <c r="Y245" s="456"/>
      <c r="Z245" s="450"/>
      <c r="AA245" s="453"/>
      <c r="AB245" s="480"/>
      <c r="AC245" s="483"/>
      <c r="AD245" s="467"/>
      <c r="AE245" s="486"/>
      <c r="AF245" s="467"/>
      <c r="AG245" s="470"/>
      <c r="AH245" s="470"/>
      <c r="AI245" s="473"/>
      <c r="AJ245" s="467"/>
      <c r="AK245" s="467"/>
      <c r="AL245" s="467"/>
      <c r="AM245" s="467"/>
      <c r="AN245" s="470"/>
      <c r="AO245" s="470"/>
      <c r="AP245" s="470"/>
      <c r="AQ245" s="473"/>
      <c r="AR245" s="42"/>
    </row>
    <row r="246" spans="2:44" ht="14.45" customHeight="1" x14ac:dyDescent="0.25">
      <c r="B246" s="475"/>
      <c r="C246" s="477"/>
      <c r="D246" s="477"/>
      <c r="E246" s="40"/>
      <c r="F246" s="490"/>
      <c r="G246" s="491"/>
      <c r="H246" s="49"/>
      <c r="I246" s="201" t="str">
        <f>IF(H246=0,"",H246/'2. Baseline'!$F$15)</f>
        <v/>
      </c>
      <c r="J246" s="87" t="str">
        <f>IF(I246="","",(I246/'2. Baseline'!$F$71/'2. Baseline'!$F$67))</f>
        <v/>
      </c>
      <c r="K246" s="73" t="str">
        <f t="shared" si="110"/>
        <v/>
      </c>
      <c r="L246" s="73" t="str">
        <f t="shared" si="114"/>
        <v/>
      </c>
      <c r="M246" s="81">
        <f t="shared" si="111"/>
        <v>285.71428571428572</v>
      </c>
      <c r="N246" s="81" t="e">
        <f t="shared" si="112"/>
        <v>#VALUE!</v>
      </c>
      <c r="O246" s="82" t="str">
        <f>IFERROR(ROUND(IF(H246/'2. Baseline'!F$13=0,"",H246/'2. Baseline'!F$13),0),"")</f>
        <v/>
      </c>
      <c r="P246" s="83" t="str">
        <f>IFERROR(O246/'2. Baseline'!F$14,"")</f>
        <v/>
      </c>
      <c r="Q246" s="84" t="e">
        <f t="shared" si="113"/>
        <v>#VALUE!</v>
      </c>
      <c r="R246" s="234" t="str">
        <f>IF(H246="","",P246/'2. Baseline'!$F$67)</f>
        <v/>
      </c>
      <c r="S246" s="234" t="str">
        <f>IF(H246="","",P246/J246/'2. Baseline'!$F$67)</f>
        <v/>
      </c>
      <c r="T246" s="101"/>
      <c r="U246" s="102"/>
      <c r="V246" s="101"/>
      <c r="W246" s="101"/>
      <c r="X246" s="90" t="str">
        <f>IFERROR(P246/W246, "")</f>
        <v/>
      </c>
      <c r="Y246" s="456"/>
      <c r="Z246" s="450"/>
      <c r="AA246" s="453"/>
      <c r="AB246" s="480"/>
      <c r="AC246" s="483"/>
      <c r="AD246" s="467"/>
      <c r="AE246" s="486"/>
      <c r="AF246" s="467"/>
      <c r="AG246" s="470"/>
      <c r="AH246" s="470"/>
      <c r="AI246" s="473"/>
      <c r="AJ246" s="467"/>
      <c r="AK246" s="467"/>
      <c r="AL246" s="467"/>
      <c r="AM246" s="467"/>
      <c r="AN246" s="470"/>
      <c r="AO246" s="470"/>
      <c r="AP246" s="470"/>
      <c r="AQ246" s="473"/>
      <c r="AR246" s="42"/>
    </row>
    <row r="247" spans="2:44" ht="14.45" customHeight="1" x14ac:dyDescent="0.25">
      <c r="B247" s="475"/>
      <c r="C247" s="477"/>
      <c r="D247" s="477"/>
      <c r="E247" s="40"/>
      <c r="F247" s="490"/>
      <c r="G247" s="491"/>
      <c r="H247" s="49"/>
      <c r="I247" s="201" t="str">
        <f>IF(H247=0,"",H247/'2. Baseline'!$F$15)</f>
        <v/>
      </c>
      <c r="J247" s="87" t="str">
        <f>IF(I247="","",(I247/'2. Baseline'!$F$71/'2. Baseline'!$F$67))</f>
        <v/>
      </c>
      <c r="K247" s="73" t="str">
        <f t="shared" si="110"/>
        <v/>
      </c>
      <c r="L247" s="73" t="str">
        <f t="shared" si="114"/>
        <v/>
      </c>
      <c r="M247" s="81">
        <f t="shared" si="111"/>
        <v>285.71428571428572</v>
      </c>
      <c r="N247" s="81" t="e">
        <f t="shared" si="112"/>
        <v>#VALUE!</v>
      </c>
      <c r="O247" s="82" t="str">
        <f>IFERROR(ROUND(IF(H247/'2. Baseline'!F$13=0,"",H247/'2. Baseline'!F$13),0),"")</f>
        <v/>
      </c>
      <c r="P247" s="83" t="str">
        <f>IFERROR(O247/'2. Baseline'!F$14,"")</f>
        <v/>
      </c>
      <c r="Q247" s="84" t="e">
        <f t="shared" si="113"/>
        <v>#VALUE!</v>
      </c>
      <c r="R247" s="234" t="str">
        <f>IF(H247="","",P247/'2. Baseline'!$F$67)</f>
        <v/>
      </c>
      <c r="S247" s="234" t="str">
        <f>IF(H247="","",P247/J247/'2. Baseline'!$F$67)</f>
        <v/>
      </c>
      <c r="T247" s="101"/>
      <c r="U247" s="102"/>
      <c r="V247" s="101"/>
      <c r="W247" s="101"/>
      <c r="X247" s="90" t="str">
        <f>IFERROR(P247/W247, "")</f>
        <v/>
      </c>
      <c r="Y247" s="456"/>
      <c r="Z247" s="450"/>
      <c r="AA247" s="453"/>
      <c r="AB247" s="480"/>
      <c r="AC247" s="483"/>
      <c r="AD247" s="467"/>
      <c r="AE247" s="486"/>
      <c r="AF247" s="467"/>
      <c r="AG247" s="470"/>
      <c r="AH247" s="470"/>
      <c r="AI247" s="473"/>
      <c r="AJ247" s="467"/>
      <c r="AK247" s="467"/>
      <c r="AL247" s="467"/>
      <c r="AM247" s="467"/>
      <c r="AN247" s="470"/>
      <c r="AO247" s="470"/>
      <c r="AP247" s="470"/>
      <c r="AQ247" s="473"/>
      <c r="AR247" s="42"/>
    </row>
    <row r="248" spans="2:44" ht="14.45" customHeight="1" x14ac:dyDescent="0.25">
      <c r="B248" s="475"/>
      <c r="C248" s="477"/>
      <c r="D248" s="477"/>
      <c r="E248" s="40"/>
      <c r="F248" s="490"/>
      <c r="G248" s="491"/>
      <c r="H248" s="49"/>
      <c r="I248" s="201" t="str">
        <f>IF(H248=0,"",H248/'2. Baseline'!$F$15)</f>
        <v/>
      </c>
      <c r="J248" s="87" t="str">
        <f>IF(I248="","",(I248/'2. Baseline'!$F$71/'2. Baseline'!$F$67))</f>
        <v/>
      </c>
      <c r="K248" s="73" t="str">
        <f t="shared" si="110"/>
        <v/>
      </c>
      <c r="L248" s="73" t="str">
        <f t="shared" si="114"/>
        <v/>
      </c>
      <c r="M248" s="81">
        <f t="shared" si="111"/>
        <v>285.71428571428572</v>
      </c>
      <c r="N248" s="81" t="e">
        <f t="shared" si="112"/>
        <v>#VALUE!</v>
      </c>
      <c r="O248" s="82" t="str">
        <f>IFERROR(ROUND(IF(H248/'2. Baseline'!F$13=0,"",H248/'2. Baseline'!F$13),0),"")</f>
        <v/>
      </c>
      <c r="P248" s="83" t="str">
        <f>IFERROR(O248/'2. Baseline'!F$14,"")</f>
        <v/>
      </c>
      <c r="Q248" s="84" t="e">
        <f t="shared" si="113"/>
        <v>#VALUE!</v>
      </c>
      <c r="R248" s="234" t="str">
        <f>IF(H248="","",P248/'2. Baseline'!$F$67)</f>
        <v/>
      </c>
      <c r="S248" s="234" t="str">
        <f>IF(H248="","",P248/J248/'2. Baseline'!$F$67)</f>
        <v/>
      </c>
      <c r="T248" s="101"/>
      <c r="U248" s="102"/>
      <c r="V248" s="101"/>
      <c r="W248" s="101"/>
      <c r="X248" s="90" t="str">
        <f>IFERROR(P248/W248, "")</f>
        <v/>
      </c>
      <c r="Y248" s="456"/>
      <c r="Z248" s="450"/>
      <c r="AA248" s="453"/>
      <c r="AB248" s="480"/>
      <c r="AC248" s="483"/>
      <c r="AD248" s="467"/>
      <c r="AE248" s="486"/>
      <c r="AF248" s="467"/>
      <c r="AG248" s="470"/>
      <c r="AH248" s="470"/>
      <c r="AI248" s="473"/>
      <c r="AJ248" s="467"/>
      <c r="AK248" s="467"/>
      <c r="AL248" s="467"/>
      <c r="AM248" s="467"/>
      <c r="AN248" s="470"/>
      <c r="AO248" s="470"/>
      <c r="AP248" s="470"/>
      <c r="AQ248" s="473"/>
      <c r="AR248" s="42"/>
    </row>
    <row r="249" spans="2:44" ht="14.45" customHeight="1" x14ac:dyDescent="0.25">
      <c r="B249" s="476"/>
      <c r="C249" s="478"/>
      <c r="D249" s="478"/>
      <c r="E249" s="40"/>
      <c r="F249" s="490"/>
      <c r="G249" s="491"/>
      <c r="H249" s="49"/>
      <c r="I249" s="201" t="str">
        <f>IF(H249=0,"",H249/'2. Baseline'!$F$15)</f>
        <v/>
      </c>
      <c r="J249" s="87" t="str">
        <f>IF(I249="","",(I249/'2. Baseline'!$F$71/'2. Baseline'!$F$67))</f>
        <v/>
      </c>
      <c r="K249" s="73" t="str">
        <f t="shared" si="110"/>
        <v/>
      </c>
      <c r="L249" s="73" t="str">
        <f t="shared" si="114"/>
        <v/>
      </c>
      <c r="M249" s="81">
        <f t="shared" si="111"/>
        <v>285.71428571428572</v>
      </c>
      <c r="N249" s="81" t="e">
        <f>IF(M249="","",I249/M249)</f>
        <v>#VALUE!</v>
      </c>
      <c r="O249" s="82" t="str">
        <f>IFERROR(ROUND(IF(H249/'2. Baseline'!F$13=0,"",H249/'2. Baseline'!F$13),0),"")</f>
        <v/>
      </c>
      <c r="P249" s="83" t="str">
        <f>IFERROR(O249/'2. Baseline'!F$14,"")</f>
        <v/>
      </c>
      <c r="Q249" s="85"/>
      <c r="R249" s="82" t="str">
        <f>IF(H249="","",P249/'2. Baseline'!$F$67)</f>
        <v/>
      </c>
      <c r="S249" s="82" t="str">
        <f>IF(H249="","",P249/J249/'2. Baseline'!$F$67)</f>
        <v/>
      </c>
      <c r="T249" s="101"/>
      <c r="U249" s="102"/>
      <c r="V249" s="101"/>
      <c r="W249" s="101"/>
      <c r="X249" s="90" t="str">
        <f>IFERROR(P249/W249, "")</f>
        <v/>
      </c>
      <c r="Y249" s="457"/>
      <c r="Z249" s="451"/>
      <c r="AA249" s="454"/>
      <c r="AB249" s="481"/>
      <c r="AC249" s="484"/>
      <c r="AD249" s="468"/>
      <c r="AE249" s="487"/>
      <c r="AF249" s="468"/>
      <c r="AG249" s="471"/>
      <c r="AH249" s="471"/>
      <c r="AI249" s="474"/>
      <c r="AJ249" s="468"/>
      <c r="AK249" s="468"/>
      <c r="AL249" s="468"/>
      <c r="AM249" s="468"/>
      <c r="AN249" s="471"/>
      <c r="AO249" s="471"/>
      <c r="AP249" s="471"/>
      <c r="AQ249" s="474"/>
      <c r="AR249" s="42"/>
    </row>
    <row r="250" spans="2:44" ht="14.45" customHeight="1" x14ac:dyDescent="0.25">
      <c r="B250" s="51"/>
      <c r="C250" s="25" t="s">
        <v>35</v>
      </c>
      <c r="D250" s="25"/>
      <c r="E250" s="98">
        <f>COUNTA(E240:E249)</f>
        <v>0</v>
      </c>
      <c r="F250" s="458"/>
      <c r="G250" s="459"/>
      <c r="H250" s="22">
        <f>SUM(H240:H249)</f>
        <v>0</v>
      </c>
      <c r="I250" s="96">
        <f>SUM(I240:I249)</f>
        <v>0</v>
      </c>
      <c r="J250" s="96">
        <f>SUM(J240:J249)</f>
        <v>0</v>
      </c>
      <c r="K250" s="96">
        <f>SUM(K240:K249)</f>
        <v>0</v>
      </c>
      <c r="L250" s="96">
        <f>SUM(L240:L249)</f>
        <v>0</v>
      </c>
      <c r="M250" s="97"/>
      <c r="N250" s="97" t="e">
        <f>SUM(N240:N249)</f>
        <v>#VALUE!</v>
      </c>
      <c r="O250" s="23">
        <f>SUM(O240:O249)</f>
        <v>0</v>
      </c>
      <c r="P250" s="53">
        <f>IFERROR(O250/'2. Baseline'!F$14,"")</f>
        <v>0</v>
      </c>
      <c r="Q250" s="52" t="e">
        <f>SUM(Q240:Q248)*7</f>
        <v>#VALUE!</v>
      </c>
      <c r="R250" s="96">
        <f>SUM(R240:R249)</f>
        <v>0</v>
      </c>
      <c r="S250" s="97" t="e">
        <f>IF(H250="","",P250/J250/'2. Baseline'!$F$67)</f>
        <v>#DIV/0!</v>
      </c>
      <c r="T250" s="103"/>
      <c r="U250" s="103"/>
      <c r="V250" s="104"/>
      <c r="W250" s="104"/>
      <c r="X250" s="74"/>
      <c r="Y250" s="107"/>
      <c r="Z250" s="104"/>
      <c r="AA250" s="108"/>
      <c r="AB250" s="53"/>
      <c r="AC250" s="68">
        <f t="shared" ref="AC250:AQ250" si="115">SUM(AC240:AC249)</f>
        <v>0</v>
      </c>
      <c r="AD250" s="68">
        <f t="shared" si="115"/>
        <v>0</v>
      </c>
      <c r="AE250" s="296">
        <f t="shared" si="115"/>
        <v>0</v>
      </c>
      <c r="AF250" s="93">
        <f t="shared" si="115"/>
        <v>0</v>
      </c>
      <c r="AG250" s="93">
        <f t="shared" si="115"/>
        <v>0</v>
      </c>
      <c r="AH250" s="93">
        <f t="shared" si="115"/>
        <v>0</v>
      </c>
      <c r="AI250" s="93">
        <f t="shared" si="115"/>
        <v>0</v>
      </c>
      <c r="AJ250" s="93">
        <f t="shared" si="115"/>
        <v>0</v>
      </c>
      <c r="AK250" s="93">
        <f t="shared" si="115"/>
        <v>0</v>
      </c>
      <c r="AL250" s="93">
        <f t="shared" si="115"/>
        <v>0</v>
      </c>
      <c r="AM250" s="93">
        <f t="shared" si="115"/>
        <v>0</v>
      </c>
      <c r="AN250" s="93">
        <f t="shared" si="115"/>
        <v>0</v>
      </c>
      <c r="AO250" s="93">
        <f t="shared" si="115"/>
        <v>0</v>
      </c>
      <c r="AP250" s="93">
        <f t="shared" si="115"/>
        <v>0</v>
      </c>
      <c r="AQ250" s="93">
        <f t="shared" si="115"/>
        <v>0</v>
      </c>
      <c r="AR250" s="26"/>
    </row>
    <row r="251" spans="2:44" ht="14.45" customHeight="1" thickBot="1" x14ac:dyDescent="0.3">
      <c r="B251" s="61"/>
      <c r="C251" s="62"/>
      <c r="D251" s="62"/>
      <c r="E251" s="63"/>
      <c r="F251" s="460"/>
      <c r="G251" s="461"/>
      <c r="H251" s="64"/>
      <c r="I251" s="65" t="str">
        <f>IFERROR(IF(H251/#REF!=0," ",H251/#REF!),"")</f>
        <v/>
      </c>
      <c r="J251" s="66"/>
      <c r="K251" s="66"/>
      <c r="L251" s="66"/>
      <c r="M251" s="66"/>
      <c r="N251" s="66"/>
      <c r="O251" s="24"/>
      <c r="P251" s="54"/>
      <c r="Q251" s="55"/>
      <c r="R251" s="56"/>
      <c r="S251" s="56"/>
      <c r="T251" s="105"/>
      <c r="U251" s="105"/>
      <c r="V251" s="106"/>
      <c r="W251" s="106"/>
      <c r="X251" s="75"/>
      <c r="Y251" s="109"/>
      <c r="Z251" s="106"/>
      <c r="AA251" s="110"/>
      <c r="AB251" s="54"/>
      <c r="AC251" s="57"/>
      <c r="AD251" s="67"/>
      <c r="AE251" s="67"/>
      <c r="AF251" s="67"/>
      <c r="AG251" s="67"/>
      <c r="AH251" s="67"/>
      <c r="AI251" s="67"/>
      <c r="AJ251" s="67"/>
      <c r="AK251" s="67"/>
      <c r="AL251" s="67"/>
      <c r="AM251" s="67"/>
      <c r="AN251" s="67"/>
      <c r="AO251" s="67"/>
      <c r="AP251" s="67"/>
      <c r="AQ251" s="179"/>
      <c r="AR251" s="60"/>
    </row>
    <row r="252" spans="2:44" ht="14.45" customHeight="1" x14ac:dyDescent="0.25">
      <c r="B252" s="475" t="str">
        <f>IF(C252&lt;&gt;"",B240+1,"")</f>
        <v/>
      </c>
      <c r="C252" s="477"/>
      <c r="D252" s="477"/>
      <c r="E252" s="40"/>
      <c r="F252" s="492"/>
      <c r="G252" s="492"/>
      <c r="H252" s="49"/>
      <c r="I252" s="201" t="str">
        <f>IF(H252=0,"",H252/'2. Baseline'!$F$15)</f>
        <v/>
      </c>
      <c r="J252" s="86" t="str">
        <f>IF(I252="","",(I252/'2. Baseline'!$F$71/'2. Baseline'!$F$67))</f>
        <v/>
      </c>
      <c r="K252" s="72" t="str">
        <f t="shared" ref="K252:K261" si="116">IF(J252="","",ROUNDUP(J252,0))</f>
        <v/>
      </c>
      <c r="L252" s="295" t="str">
        <f>J252</f>
        <v/>
      </c>
      <c r="M252" s="77">
        <f t="shared" ref="M252:M261" si="117">IF(I252=0,"",$M$23*10)</f>
        <v>285.71428571428572</v>
      </c>
      <c r="N252" s="77" t="e">
        <f t="shared" ref="N252:N260" si="118">I252/M252</f>
        <v>#VALUE!</v>
      </c>
      <c r="O252" s="78" t="str">
        <f>IFERROR(ROUND(IF(H252/'2. Baseline'!F$13=0,"",H252/'2. Baseline'!F$13),0),"")</f>
        <v/>
      </c>
      <c r="P252" s="79" t="str">
        <f>IFERROR(O252/'2. Baseline'!F$14,"")</f>
        <v/>
      </c>
      <c r="Q252" s="80" t="e">
        <f t="shared" ref="Q252:Q260" si="119">O252/(J252/2)/7</f>
        <v>#VALUE!</v>
      </c>
      <c r="R252" s="233" t="str">
        <f>IF(H252="","",P252/'2. Baseline'!$F$67)</f>
        <v/>
      </c>
      <c r="S252" s="233" t="str">
        <f>IF(H252="","",P252/J252/'2. Baseline'!$F$67)</f>
        <v/>
      </c>
      <c r="T252" s="99"/>
      <c r="U252" s="100"/>
      <c r="V252" s="101"/>
      <c r="W252" s="101"/>
      <c r="X252" s="89" t="str">
        <f>IFERROR(S252/W252, "n/a")</f>
        <v>n/a</v>
      </c>
      <c r="Y252" s="455"/>
      <c r="Z252" s="449"/>
      <c r="AA252" s="452"/>
      <c r="AB252" s="479" t="e">
        <f>P262/AA252</f>
        <v>#DIV/0!</v>
      </c>
      <c r="AC252" s="482">
        <f>L262</f>
        <v>0</v>
      </c>
      <c r="AD252" s="466">
        <f>AC262</f>
        <v>0</v>
      </c>
      <c r="AE252" s="485">
        <f>AD262/'2. Baseline'!$F$73</f>
        <v>0</v>
      </c>
      <c r="AF252" s="466">
        <f>L262*'2. Baseline'!$F$58</f>
        <v>0</v>
      </c>
      <c r="AG252" s="469">
        <f>J262*'2. Baseline'!$F$61</f>
        <v>0</v>
      </c>
      <c r="AH252" s="469">
        <f>AE262*'2. Baseline'!F$59*('2. Baseline'!F$50+'2. Baseline'!F$51)</f>
        <v>0</v>
      </c>
      <c r="AI252" s="472">
        <f>IF(B252&lt;&gt;"",'2. Baseline'!$F$60+1,0)</f>
        <v>0</v>
      </c>
      <c r="AJ252" s="466">
        <f>2*(AC262*('2. Baseline'!$F$67+'2. Baseline'!$F$68))</f>
        <v>0</v>
      </c>
      <c r="AK252" s="466">
        <f>2*L262</f>
        <v>0</v>
      </c>
      <c r="AL252" s="466">
        <f>2*(J262*2)</f>
        <v>0</v>
      </c>
      <c r="AM252" s="466">
        <f>J262*('2. Baseline'!F$67+'2. Baseline'!F$68)</f>
        <v>0</v>
      </c>
      <c r="AN252" s="469">
        <f>J262*'2. Baseline'!$F$80</f>
        <v>0</v>
      </c>
      <c r="AO252" s="469">
        <f>2*J262</f>
        <v>0</v>
      </c>
      <c r="AP252" s="469">
        <f>AE262*'2. Baseline'!F$78*('2. Baseline'!F$67+'2. Baseline'!F$68)</f>
        <v>0</v>
      </c>
      <c r="AQ252" s="472">
        <f>IF(B252&lt;&gt;"",'2. Baseline'!$F$60+1,0)</f>
        <v>0</v>
      </c>
      <c r="AR252" s="41"/>
    </row>
    <row r="253" spans="2:44" ht="14.45" customHeight="1" x14ac:dyDescent="0.25">
      <c r="B253" s="475"/>
      <c r="C253" s="477"/>
      <c r="D253" s="477"/>
      <c r="E253" s="40"/>
      <c r="F253" s="489"/>
      <c r="G253" s="489"/>
      <c r="H253" s="49"/>
      <c r="I253" s="201" t="str">
        <f>IF(H253=0,"",H253/'2. Baseline'!$F$15)</f>
        <v/>
      </c>
      <c r="J253" s="87" t="str">
        <f>IF(I253="","",(I253/'2. Baseline'!$F$71/'2. Baseline'!$F$67))</f>
        <v/>
      </c>
      <c r="K253" s="73" t="str">
        <f t="shared" si="116"/>
        <v/>
      </c>
      <c r="L253" s="73" t="str">
        <f t="shared" ref="L253:L261" si="120">J253</f>
        <v/>
      </c>
      <c r="M253" s="81">
        <f t="shared" si="117"/>
        <v>285.71428571428572</v>
      </c>
      <c r="N253" s="81" t="e">
        <f t="shared" si="118"/>
        <v>#VALUE!</v>
      </c>
      <c r="O253" s="82" t="str">
        <f>IFERROR(ROUND(IF(H253/'2. Baseline'!F$13=0,"",H253/'2. Baseline'!F$13),0),"")</f>
        <v/>
      </c>
      <c r="P253" s="83" t="str">
        <f>IFERROR(O253/'2. Baseline'!F$14,"")</f>
        <v/>
      </c>
      <c r="Q253" s="84" t="e">
        <f t="shared" si="119"/>
        <v>#VALUE!</v>
      </c>
      <c r="R253" s="234" t="str">
        <f>IF(H253="","",P253/'2. Baseline'!$F$67)</f>
        <v/>
      </c>
      <c r="S253" s="234" t="str">
        <f>IF(H253="","",P253/J253/'2. Baseline'!$F$67)</f>
        <v/>
      </c>
      <c r="T253" s="101"/>
      <c r="U253" s="102"/>
      <c r="V253" s="101"/>
      <c r="W253" s="101"/>
      <c r="X253" s="90" t="str">
        <f>IFERROR(S253/W253, "")</f>
        <v/>
      </c>
      <c r="Y253" s="456"/>
      <c r="Z253" s="450"/>
      <c r="AA253" s="453"/>
      <c r="AB253" s="480"/>
      <c r="AC253" s="483"/>
      <c r="AD253" s="467"/>
      <c r="AE253" s="486"/>
      <c r="AF253" s="467"/>
      <c r="AG253" s="470"/>
      <c r="AH253" s="470"/>
      <c r="AI253" s="473"/>
      <c r="AJ253" s="467"/>
      <c r="AK253" s="467"/>
      <c r="AL253" s="467"/>
      <c r="AM253" s="467"/>
      <c r="AN253" s="470"/>
      <c r="AO253" s="470"/>
      <c r="AP253" s="470"/>
      <c r="AQ253" s="473"/>
      <c r="AR253" s="42"/>
    </row>
    <row r="254" spans="2:44" ht="14.45" customHeight="1" x14ac:dyDescent="0.25">
      <c r="B254" s="475"/>
      <c r="C254" s="477"/>
      <c r="D254" s="477"/>
      <c r="E254" s="40"/>
      <c r="F254" s="489"/>
      <c r="G254" s="489"/>
      <c r="H254" s="49"/>
      <c r="I254" s="201" t="str">
        <f>IF(H254=0,"",H254/'2. Baseline'!$F$15)</f>
        <v/>
      </c>
      <c r="J254" s="88" t="str">
        <f>IF(I254="","",(I254/'2. Baseline'!$F$71/'2. Baseline'!$F$67))</f>
        <v/>
      </c>
      <c r="K254" s="91" t="str">
        <f t="shared" si="116"/>
        <v/>
      </c>
      <c r="L254" s="91" t="str">
        <f t="shared" si="120"/>
        <v/>
      </c>
      <c r="M254" s="92">
        <f t="shared" si="117"/>
        <v>285.71428571428572</v>
      </c>
      <c r="N254" s="92" t="e">
        <f t="shared" si="118"/>
        <v>#VALUE!</v>
      </c>
      <c r="O254" s="82" t="str">
        <f>IFERROR(ROUND(IF(H254/'2. Baseline'!F$13=0,"",H254/'2. Baseline'!F$13),0),"")</f>
        <v/>
      </c>
      <c r="P254" s="83" t="str">
        <f>IFERROR(O254/'2. Baseline'!F$14,"")</f>
        <v/>
      </c>
      <c r="Q254" s="84" t="e">
        <f t="shared" si="119"/>
        <v>#VALUE!</v>
      </c>
      <c r="R254" s="234" t="str">
        <f>IF(H254="","",P254/'2. Baseline'!$F$67)</f>
        <v/>
      </c>
      <c r="S254" s="234" t="str">
        <f>IF(H254="","",P254/J254/'2. Baseline'!$F$67)</f>
        <v/>
      </c>
      <c r="T254" s="101"/>
      <c r="U254" s="102"/>
      <c r="V254" s="101"/>
      <c r="W254" s="101"/>
      <c r="X254" s="90" t="str">
        <f>IFERROR(S254/W254, "")</f>
        <v/>
      </c>
      <c r="Y254" s="456"/>
      <c r="Z254" s="450"/>
      <c r="AA254" s="453"/>
      <c r="AB254" s="480"/>
      <c r="AC254" s="483"/>
      <c r="AD254" s="467"/>
      <c r="AE254" s="486"/>
      <c r="AF254" s="467"/>
      <c r="AG254" s="470"/>
      <c r="AH254" s="470"/>
      <c r="AI254" s="473"/>
      <c r="AJ254" s="467"/>
      <c r="AK254" s="467"/>
      <c r="AL254" s="467"/>
      <c r="AM254" s="467"/>
      <c r="AN254" s="470"/>
      <c r="AO254" s="470"/>
      <c r="AP254" s="470"/>
      <c r="AQ254" s="473"/>
      <c r="AR254" s="42"/>
    </row>
    <row r="255" spans="2:44" ht="14.45" customHeight="1" x14ac:dyDescent="0.25">
      <c r="B255" s="475"/>
      <c r="C255" s="477"/>
      <c r="D255" s="477"/>
      <c r="E255" s="40"/>
      <c r="F255" s="489"/>
      <c r="G255" s="489"/>
      <c r="H255" s="49"/>
      <c r="I255" s="201" t="str">
        <f>IF(H255=0,"",H255/'2. Baseline'!$F$15)</f>
        <v/>
      </c>
      <c r="J255" s="87" t="str">
        <f>IF(I255="","",(I255/'2. Baseline'!$F$71/'2. Baseline'!$F$67))</f>
        <v/>
      </c>
      <c r="K255" s="73" t="str">
        <f t="shared" si="116"/>
        <v/>
      </c>
      <c r="L255" s="73" t="str">
        <f t="shared" si="120"/>
        <v/>
      </c>
      <c r="M255" s="81">
        <f t="shared" si="117"/>
        <v>285.71428571428572</v>
      </c>
      <c r="N255" s="81" t="e">
        <f t="shared" si="118"/>
        <v>#VALUE!</v>
      </c>
      <c r="O255" s="82" t="str">
        <f>IFERROR(ROUND(IF(H255/'2. Baseline'!F$13=0,"",H255/'2. Baseline'!F$13),0),"")</f>
        <v/>
      </c>
      <c r="P255" s="83" t="str">
        <f>IFERROR(O255/'2. Baseline'!F$14,"")</f>
        <v/>
      </c>
      <c r="Q255" s="84" t="e">
        <f t="shared" si="119"/>
        <v>#VALUE!</v>
      </c>
      <c r="R255" s="234" t="str">
        <f>IF(H255="","",P255/'2. Baseline'!$F$67)</f>
        <v/>
      </c>
      <c r="S255" s="234" t="str">
        <f>IF(H255="","",P255/J255/'2. Baseline'!$F$67)</f>
        <v/>
      </c>
      <c r="T255" s="101"/>
      <c r="U255" s="102"/>
      <c r="V255" s="101"/>
      <c r="W255" s="101"/>
      <c r="X255" s="90" t="str">
        <f>IFERROR(S255/W255, "")</f>
        <v/>
      </c>
      <c r="Y255" s="456"/>
      <c r="Z255" s="450"/>
      <c r="AA255" s="453"/>
      <c r="AB255" s="480"/>
      <c r="AC255" s="483"/>
      <c r="AD255" s="467"/>
      <c r="AE255" s="486"/>
      <c r="AF255" s="467"/>
      <c r="AG255" s="470"/>
      <c r="AH255" s="470"/>
      <c r="AI255" s="473"/>
      <c r="AJ255" s="467"/>
      <c r="AK255" s="467"/>
      <c r="AL255" s="467"/>
      <c r="AM255" s="467"/>
      <c r="AN255" s="470"/>
      <c r="AO255" s="470"/>
      <c r="AP255" s="470"/>
      <c r="AQ255" s="473"/>
      <c r="AR255" s="42"/>
    </row>
    <row r="256" spans="2:44" ht="14.45" customHeight="1" x14ac:dyDescent="0.25">
      <c r="B256" s="475"/>
      <c r="C256" s="477"/>
      <c r="D256" s="477"/>
      <c r="E256" s="40"/>
      <c r="F256" s="489"/>
      <c r="G256" s="489"/>
      <c r="H256" s="50"/>
      <c r="I256" s="201" t="str">
        <f>IF(H256=0,"",H256/'2. Baseline'!$F$15)</f>
        <v/>
      </c>
      <c r="J256" s="87" t="str">
        <f>IF(I256="","",(I256/'2. Baseline'!$F$71/'2. Baseline'!$F$67))</f>
        <v/>
      </c>
      <c r="K256" s="73" t="str">
        <f t="shared" si="116"/>
        <v/>
      </c>
      <c r="L256" s="73" t="str">
        <f t="shared" si="120"/>
        <v/>
      </c>
      <c r="M256" s="81">
        <f t="shared" si="117"/>
        <v>285.71428571428572</v>
      </c>
      <c r="N256" s="81" t="e">
        <f t="shared" si="118"/>
        <v>#VALUE!</v>
      </c>
      <c r="O256" s="82" t="str">
        <f>IFERROR(ROUND(IF(H256/'2. Baseline'!F$13=0,"",H256/'2. Baseline'!F$13),0),"")</f>
        <v/>
      </c>
      <c r="P256" s="83" t="str">
        <f>IFERROR(O256/'2. Baseline'!F$14,"")</f>
        <v/>
      </c>
      <c r="Q256" s="84" t="e">
        <f t="shared" si="119"/>
        <v>#VALUE!</v>
      </c>
      <c r="R256" s="234" t="str">
        <f>IF(H256="","",P256/'2. Baseline'!$F$67)</f>
        <v/>
      </c>
      <c r="S256" s="234" t="str">
        <f>IF(H256="","",P256/J256/'2. Baseline'!$F$67)</f>
        <v/>
      </c>
      <c r="T256" s="101"/>
      <c r="U256" s="102"/>
      <c r="V256" s="101"/>
      <c r="W256" s="101"/>
      <c r="X256" s="90" t="str">
        <f>IFERROR(S256/W256, "")</f>
        <v/>
      </c>
      <c r="Y256" s="456"/>
      <c r="Z256" s="450"/>
      <c r="AA256" s="453"/>
      <c r="AB256" s="480"/>
      <c r="AC256" s="483"/>
      <c r="AD256" s="467"/>
      <c r="AE256" s="486"/>
      <c r="AF256" s="467"/>
      <c r="AG256" s="470"/>
      <c r="AH256" s="470"/>
      <c r="AI256" s="473"/>
      <c r="AJ256" s="467"/>
      <c r="AK256" s="467"/>
      <c r="AL256" s="467"/>
      <c r="AM256" s="467"/>
      <c r="AN256" s="470"/>
      <c r="AO256" s="470"/>
      <c r="AP256" s="470"/>
      <c r="AQ256" s="473"/>
      <c r="AR256" s="42"/>
    </row>
    <row r="257" spans="2:44" ht="14.45" customHeight="1" x14ac:dyDescent="0.25">
      <c r="B257" s="475"/>
      <c r="C257" s="477"/>
      <c r="D257" s="477"/>
      <c r="E257" s="40"/>
      <c r="F257" s="489"/>
      <c r="G257" s="489"/>
      <c r="H257" s="50"/>
      <c r="I257" s="201" t="str">
        <f>IF(H257=0,"",H257/'2. Baseline'!$F$15)</f>
        <v/>
      </c>
      <c r="J257" s="87" t="str">
        <f>IF(I257="","",(I257/'2. Baseline'!$F$71/'2. Baseline'!$F$67))</f>
        <v/>
      </c>
      <c r="K257" s="73" t="str">
        <f t="shared" si="116"/>
        <v/>
      </c>
      <c r="L257" s="73" t="str">
        <f t="shared" si="120"/>
        <v/>
      </c>
      <c r="M257" s="81">
        <f t="shared" si="117"/>
        <v>285.71428571428572</v>
      </c>
      <c r="N257" s="81" t="e">
        <f t="shared" si="118"/>
        <v>#VALUE!</v>
      </c>
      <c r="O257" s="82" t="str">
        <f>IFERROR(ROUND(IF(H257/'2. Baseline'!F$13=0,"",H257/'2. Baseline'!F$13),0),"")</f>
        <v/>
      </c>
      <c r="P257" s="83" t="str">
        <f>IFERROR(O257/'2. Baseline'!F$14,"")</f>
        <v/>
      </c>
      <c r="Q257" s="84" t="e">
        <f t="shared" si="119"/>
        <v>#VALUE!</v>
      </c>
      <c r="R257" s="234" t="str">
        <f>IF(H257="","",P257/'2. Baseline'!$F$67)</f>
        <v/>
      </c>
      <c r="S257" s="234" t="str">
        <f>IF(H257="","",P257/J257/'2. Baseline'!$F$67)</f>
        <v/>
      </c>
      <c r="T257" s="101"/>
      <c r="U257" s="102"/>
      <c r="V257" s="101"/>
      <c r="W257" s="101"/>
      <c r="X257" s="90" t="str">
        <f>IFERROR(P257/W257, "")</f>
        <v/>
      </c>
      <c r="Y257" s="456"/>
      <c r="Z257" s="450"/>
      <c r="AA257" s="453"/>
      <c r="AB257" s="480"/>
      <c r="AC257" s="483"/>
      <c r="AD257" s="467"/>
      <c r="AE257" s="486"/>
      <c r="AF257" s="467"/>
      <c r="AG257" s="470"/>
      <c r="AH257" s="470"/>
      <c r="AI257" s="473"/>
      <c r="AJ257" s="467"/>
      <c r="AK257" s="467"/>
      <c r="AL257" s="467"/>
      <c r="AM257" s="467"/>
      <c r="AN257" s="470"/>
      <c r="AO257" s="470"/>
      <c r="AP257" s="470"/>
      <c r="AQ257" s="473"/>
      <c r="AR257" s="42"/>
    </row>
    <row r="258" spans="2:44" ht="14.45" customHeight="1" x14ac:dyDescent="0.25">
      <c r="B258" s="475"/>
      <c r="C258" s="477"/>
      <c r="D258" s="477"/>
      <c r="E258" s="40"/>
      <c r="F258" s="489"/>
      <c r="G258" s="489"/>
      <c r="H258" s="50"/>
      <c r="I258" s="201" t="str">
        <f>IF(H258=0,"",H258/'2. Baseline'!$F$15)</f>
        <v/>
      </c>
      <c r="J258" s="87" t="str">
        <f>IF(I258="","",(I258/'2. Baseline'!$F$71/'2. Baseline'!$F$67))</f>
        <v/>
      </c>
      <c r="K258" s="73" t="str">
        <f t="shared" si="116"/>
        <v/>
      </c>
      <c r="L258" s="73" t="str">
        <f t="shared" si="120"/>
        <v/>
      </c>
      <c r="M258" s="81">
        <f t="shared" si="117"/>
        <v>285.71428571428572</v>
      </c>
      <c r="N258" s="81" t="e">
        <f t="shared" si="118"/>
        <v>#VALUE!</v>
      </c>
      <c r="O258" s="82" t="str">
        <f>IFERROR(ROUND(IF(H258/'2. Baseline'!F$13=0,"",H258/'2. Baseline'!F$13),0),"")</f>
        <v/>
      </c>
      <c r="P258" s="83" t="str">
        <f>IFERROR(O258/'2. Baseline'!F$14,"")</f>
        <v/>
      </c>
      <c r="Q258" s="84" t="e">
        <f t="shared" si="119"/>
        <v>#VALUE!</v>
      </c>
      <c r="R258" s="234" t="str">
        <f>IF(H258="","",P258/'2. Baseline'!$F$67)</f>
        <v/>
      </c>
      <c r="S258" s="234" t="str">
        <f>IF(H258="","",P258/J258/'2. Baseline'!$F$67)</f>
        <v/>
      </c>
      <c r="T258" s="101"/>
      <c r="U258" s="102"/>
      <c r="V258" s="101"/>
      <c r="W258" s="101"/>
      <c r="X258" s="90" t="str">
        <f>IFERROR(P258/W258, "")</f>
        <v/>
      </c>
      <c r="Y258" s="456"/>
      <c r="Z258" s="450"/>
      <c r="AA258" s="453"/>
      <c r="AB258" s="480"/>
      <c r="AC258" s="483"/>
      <c r="AD258" s="467"/>
      <c r="AE258" s="486"/>
      <c r="AF258" s="467"/>
      <c r="AG258" s="470"/>
      <c r="AH258" s="470"/>
      <c r="AI258" s="473"/>
      <c r="AJ258" s="467"/>
      <c r="AK258" s="467"/>
      <c r="AL258" s="467"/>
      <c r="AM258" s="467"/>
      <c r="AN258" s="470"/>
      <c r="AO258" s="470"/>
      <c r="AP258" s="470"/>
      <c r="AQ258" s="473"/>
      <c r="AR258" s="42"/>
    </row>
    <row r="259" spans="2:44" ht="14.45" customHeight="1" x14ac:dyDescent="0.25">
      <c r="B259" s="475"/>
      <c r="C259" s="477"/>
      <c r="D259" s="477"/>
      <c r="E259" s="40"/>
      <c r="F259" s="489"/>
      <c r="G259" s="489"/>
      <c r="H259" s="50"/>
      <c r="I259" s="201" t="str">
        <f>IF(H259=0,"",H259/'2. Baseline'!$F$15)</f>
        <v/>
      </c>
      <c r="J259" s="87" t="str">
        <f>IF(I259="","",(I259/'2. Baseline'!$F$71/'2. Baseline'!$F$67))</f>
        <v/>
      </c>
      <c r="K259" s="73" t="str">
        <f t="shared" si="116"/>
        <v/>
      </c>
      <c r="L259" s="73" t="str">
        <f t="shared" si="120"/>
        <v/>
      </c>
      <c r="M259" s="81">
        <f t="shared" si="117"/>
        <v>285.71428571428572</v>
      </c>
      <c r="N259" s="81" t="e">
        <f t="shared" si="118"/>
        <v>#VALUE!</v>
      </c>
      <c r="O259" s="82" t="str">
        <f>IFERROR(ROUND(IF(H259/'2. Baseline'!F$13=0,"",H259/'2. Baseline'!F$13),0),"")</f>
        <v/>
      </c>
      <c r="P259" s="83" t="str">
        <f>IFERROR(O259/'2. Baseline'!F$14,"")</f>
        <v/>
      </c>
      <c r="Q259" s="84" t="e">
        <f t="shared" si="119"/>
        <v>#VALUE!</v>
      </c>
      <c r="R259" s="234" t="str">
        <f>IF(H259="","",P259/'2. Baseline'!$F$67)</f>
        <v/>
      </c>
      <c r="S259" s="234" t="str">
        <f>IF(H259="","",P259/J259/'2. Baseline'!$F$67)</f>
        <v/>
      </c>
      <c r="T259" s="101"/>
      <c r="U259" s="102"/>
      <c r="V259" s="101"/>
      <c r="W259" s="101"/>
      <c r="X259" s="90" t="str">
        <f>IFERROR(P259/W259, "")</f>
        <v/>
      </c>
      <c r="Y259" s="456"/>
      <c r="Z259" s="450"/>
      <c r="AA259" s="453"/>
      <c r="AB259" s="480"/>
      <c r="AC259" s="483"/>
      <c r="AD259" s="467"/>
      <c r="AE259" s="486"/>
      <c r="AF259" s="467"/>
      <c r="AG259" s="470"/>
      <c r="AH259" s="470"/>
      <c r="AI259" s="473"/>
      <c r="AJ259" s="467"/>
      <c r="AK259" s="467"/>
      <c r="AL259" s="467"/>
      <c r="AM259" s="467"/>
      <c r="AN259" s="470"/>
      <c r="AO259" s="470"/>
      <c r="AP259" s="470"/>
      <c r="AQ259" s="473"/>
      <c r="AR259" s="42"/>
    </row>
    <row r="260" spans="2:44" ht="14.45" customHeight="1" x14ac:dyDescent="0.25">
      <c r="B260" s="475"/>
      <c r="C260" s="477"/>
      <c r="D260" s="477"/>
      <c r="E260" s="40"/>
      <c r="F260" s="489"/>
      <c r="G260" s="489"/>
      <c r="H260" s="50"/>
      <c r="I260" s="201" t="str">
        <f>IF(H260=0,"",H260/'2. Baseline'!$F$15)</f>
        <v/>
      </c>
      <c r="J260" s="87" t="str">
        <f>IF(I260="","",(I260/'2. Baseline'!$F$71/'2. Baseline'!$F$67))</f>
        <v/>
      </c>
      <c r="K260" s="73" t="str">
        <f t="shared" si="116"/>
        <v/>
      </c>
      <c r="L260" s="73" t="str">
        <f t="shared" si="120"/>
        <v/>
      </c>
      <c r="M260" s="81">
        <f t="shared" si="117"/>
        <v>285.71428571428572</v>
      </c>
      <c r="N260" s="81" t="e">
        <f t="shared" si="118"/>
        <v>#VALUE!</v>
      </c>
      <c r="O260" s="82" t="str">
        <f>IFERROR(ROUND(IF(H260/'2. Baseline'!F$13=0,"",H260/'2. Baseline'!F$13),0),"")</f>
        <v/>
      </c>
      <c r="P260" s="83" t="str">
        <f>IFERROR(O260/'2. Baseline'!F$14,"")</f>
        <v/>
      </c>
      <c r="Q260" s="84" t="e">
        <f t="shared" si="119"/>
        <v>#VALUE!</v>
      </c>
      <c r="R260" s="234" t="str">
        <f>IF(H260="","",P260/'2. Baseline'!$F$67)</f>
        <v/>
      </c>
      <c r="S260" s="234" t="str">
        <f>IF(H260="","",P260/J260/'2. Baseline'!$F$67)</f>
        <v/>
      </c>
      <c r="T260" s="101"/>
      <c r="U260" s="102"/>
      <c r="V260" s="101"/>
      <c r="W260" s="101"/>
      <c r="X260" s="90" t="str">
        <f>IFERROR(P260/W260, "")</f>
        <v/>
      </c>
      <c r="Y260" s="456"/>
      <c r="Z260" s="450"/>
      <c r="AA260" s="453"/>
      <c r="AB260" s="480"/>
      <c r="AC260" s="483"/>
      <c r="AD260" s="467"/>
      <c r="AE260" s="486"/>
      <c r="AF260" s="467"/>
      <c r="AG260" s="470"/>
      <c r="AH260" s="470"/>
      <c r="AI260" s="473"/>
      <c r="AJ260" s="467"/>
      <c r="AK260" s="467"/>
      <c r="AL260" s="467"/>
      <c r="AM260" s="467"/>
      <c r="AN260" s="470"/>
      <c r="AO260" s="470"/>
      <c r="AP260" s="470"/>
      <c r="AQ260" s="473"/>
      <c r="AR260" s="42"/>
    </row>
    <row r="261" spans="2:44" ht="14.45" customHeight="1" x14ac:dyDescent="0.25">
      <c r="B261" s="476"/>
      <c r="C261" s="478"/>
      <c r="D261" s="478"/>
      <c r="E261" s="40"/>
      <c r="F261" s="489"/>
      <c r="G261" s="489"/>
      <c r="H261" s="50"/>
      <c r="I261" s="201" t="str">
        <f>IF(H261=0,"",H261/'2. Baseline'!$F$15)</f>
        <v/>
      </c>
      <c r="J261" s="87" t="str">
        <f>IF(I261="","",(I261/'2. Baseline'!$F$71/'2. Baseline'!$F$67))</f>
        <v/>
      </c>
      <c r="K261" s="73" t="str">
        <f t="shared" si="116"/>
        <v/>
      </c>
      <c r="L261" s="73" t="str">
        <f t="shared" si="120"/>
        <v/>
      </c>
      <c r="M261" s="81">
        <f t="shared" si="117"/>
        <v>285.71428571428572</v>
      </c>
      <c r="N261" s="81" t="e">
        <f>IF(M261="","",I261/M261)</f>
        <v>#VALUE!</v>
      </c>
      <c r="O261" s="82" t="str">
        <f>IFERROR(ROUND(IF(H261/'2. Baseline'!F$13=0,"",H261/'2. Baseline'!F$13),0),"")</f>
        <v/>
      </c>
      <c r="P261" s="83" t="str">
        <f>IFERROR(O261/'2. Baseline'!F$14,"")</f>
        <v/>
      </c>
      <c r="Q261" s="85"/>
      <c r="R261" s="82" t="str">
        <f>IF(H261="","",P261/'2. Baseline'!$F$67)</f>
        <v/>
      </c>
      <c r="S261" s="82" t="str">
        <f>IF(H261="","",P261/J261/'2. Baseline'!$F$67)</f>
        <v/>
      </c>
      <c r="T261" s="101"/>
      <c r="U261" s="102"/>
      <c r="V261" s="101"/>
      <c r="W261" s="101"/>
      <c r="X261" s="90" t="str">
        <f>IFERROR(P261/W261, "")</f>
        <v/>
      </c>
      <c r="Y261" s="457"/>
      <c r="Z261" s="451"/>
      <c r="AA261" s="454"/>
      <c r="AB261" s="481"/>
      <c r="AC261" s="484"/>
      <c r="AD261" s="468"/>
      <c r="AE261" s="487"/>
      <c r="AF261" s="468"/>
      <c r="AG261" s="471"/>
      <c r="AH261" s="471"/>
      <c r="AI261" s="474"/>
      <c r="AJ261" s="468"/>
      <c r="AK261" s="468"/>
      <c r="AL261" s="468"/>
      <c r="AM261" s="468"/>
      <c r="AN261" s="471"/>
      <c r="AO261" s="471"/>
      <c r="AP261" s="471"/>
      <c r="AQ261" s="474"/>
      <c r="AR261" s="42"/>
    </row>
    <row r="262" spans="2:44" ht="14.45" customHeight="1" x14ac:dyDescent="0.25">
      <c r="B262" s="162"/>
      <c r="C262" s="25" t="s">
        <v>35</v>
      </c>
      <c r="D262" s="25"/>
      <c r="E262" s="98">
        <f>COUNTA(E252:E261)</f>
        <v>0</v>
      </c>
      <c r="F262" s="458"/>
      <c r="G262" s="459"/>
      <c r="H262" s="22">
        <f>SUM(H252:H261)</f>
        <v>0</v>
      </c>
      <c r="I262" s="96">
        <f>SUM(I252:I261)</f>
        <v>0</v>
      </c>
      <c r="J262" s="96">
        <f>SUM(J252:J261)</f>
        <v>0</v>
      </c>
      <c r="K262" s="96">
        <f>SUM(K252:K261)</f>
        <v>0</v>
      </c>
      <c r="L262" s="96">
        <f>SUM(L252:L261)</f>
        <v>0</v>
      </c>
      <c r="M262" s="97"/>
      <c r="N262" s="97" t="e">
        <f>SUM(N252:N261)</f>
        <v>#VALUE!</v>
      </c>
      <c r="O262" s="23">
        <f>SUM(O252:O261)</f>
        <v>0</v>
      </c>
      <c r="P262" s="53">
        <f>IFERROR(O262/'2. Baseline'!F$14,"")</f>
        <v>0</v>
      </c>
      <c r="Q262" s="52" t="e">
        <f>SUM(Q252:Q260)*7</f>
        <v>#VALUE!</v>
      </c>
      <c r="R262" s="96">
        <f>SUM(R252:R261)</f>
        <v>0</v>
      </c>
      <c r="S262" s="97" t="e">
        <f>IF(H262="","",P262/J262/'2. Baseline'!$F$67)</f>
        <v>#DIV/0!</v>
      </c>
      <c r="T262" s="103"/>
      <c r="U262" s="103"/>
      <c r="V262" s="104"/>
      <c r="W262" s="104"/>
      <c r="X262" s="74"/>
      <c r="Y262" s="107"/>
      <c r="Z262" s="104"/>
      <c r="AA262" s="108"/>
      <c r="AB262" s="53"/>
      <c r="AC262" s="68">
        <f t="shared" ref="AC262:AQ262" si="121">SUM(AC252:AC261)</f>
        <v>0</v>
      </c>
      <c r="AD262" s="68">
        <f t="shared" si="121"/>
        <v>0</v>
      </c>
      <c r="AE262" s="296">
        <f t="shared" si="121"/>
        <v>0</v>
      </c>
      <c r="AF262" s="93">
        <f t="shared" si="121"/>
        <v>0</v>
      </c>
      <c r="AG262" s="93">
        <f t="shared" si="121"/>
        <v>0</v>
      </c>
      <c r="AH262" s="93">
        <f t="shared" si="121"/>
        <v>0</v>
      </c>
      <c r="AI262" s="93">
        <f t="shared" si="121"/>
        <v>0</v>
      </c>
      <c r="AJ262" s="93">
        <f t="shared" si="121"/>
        <v>0</v>
      </c>
      <c r="AK262" s="93">
        <f t="shared" si="121"/>
        <v>0</v>
      </c>
      <c r="AL262" s="93">
        <f t="shared" si="121"/>
        <v>0</v>
      </c>
      <c r="AM262" s="93">
        <f t="shared" si="121"/>
        <v>0</v>
      </c>
      <c r="AN262" s="93">
        <f t="shared" si="121"/>
        <v>0</v>
      </c>
      <c r="AO262" s="93">
        <f t="shared" si="121"/>
        <v>0</v>
      </c>
      <c r="AP262" s="93">
        <f t="shared" si="121"/>
        <v>0</v>
      </c>
      <c r="AQ262" s="93">
        <f t="shared" si="121"/>
        <v>0</v>
      </c>
      <c r="AR262" s="26"/>
    </row>
    <row r="263" spans="2:44" ht="14.45" customHeight="1" thickBot="1" x14ac:dyDescent="0.3">
      <c r="B263" s="163"/>
      <c r="C263" s="62"/>
      <c r="D263" s="62"/>
      <c r="E263" s="63"/>
      <c r="F263" s="460"/>
      <c r="G263" s="461"/>
      <c r="H263" s="64"/>
      <c r="I263" s="65" t="str">
        <f>IFERROR(IF(H263/#REF!=0," ",H263/#REF!),"")</f>
        <v/>
      </c>
      <c r="J263" s="66"/>
      <c r="K263" s="66"/>
      <c r="L263" s="66"/>
      <c r="M263" s="66"/>
      <c r="N263" s="66"/>
      <c r="O263" s="24"/>
      <c r="P263" s="54"/>
      <c r="Q263" s="55"/>
      <c r="R263" s="56"/>
      <c r="S263" s="56"/>
      <c r="T263" s="105"/>
      <c r="U263" s="105"/>
      <c r="V263" s="106"/>
      <c r="W263" s="106"/>
      <c r="X263" s="75"/>
      <c r="Y263" s="109"/>
      <c r="Z263" s="106"/>
      <c r="AA263" s="110"/>
      <c r="AB263" s="54"/>
      <c r="AC263" s="57"/>
      <c r="AD263" s="67"/>
      <c r="AE263" s="67"/>
      <c r="AF263" s="67"/>
      <c r="AG263" s="67"/>
      <c r="AH263" s="67"/>
      <c r="AI263" s="67"/>
      <c r="AJ263" s="67"/>
      <c r="AK263" s="67"/>
      <c r="AL263" s="67"/>
      <c r="AM263" s="67"/>
      <c r="AN263" s="67"/>
      <c r="AO263" s="67"/>
      <c r="AP263" s="67"/>
      <c r="AQ263" s="179"/>
      <c r="AR263" s="60"/>
    </row>
    <row r="264" spans="2:44" ht="14.45" customHeight="1" x14ac:dyDescent="0.25">
      <c r="B264" s="475" t="str">
        <f>IF(C264&lt;&gt;"",B252+1,"")</f>
        <v/>
      </c>
      <c r="C264" s="477"/>
      <c r="D264" s="477"/>
      <c r="E264" s="40"/>
      <c r="F264" s="492"/>
      <c r="G264" s="492"/>
      <c r="H264" s="49"/>
      <c r="I264" s="201" t="str">
        <f>IF(H264=0,"",H264/'2. Baseline'!$F$15)</f>
        <v/>
      </c>
      <c r="J264" s="86" t="str">
        <f>IF(I264="","",(I264/'2. Baseline'!$F$71/'2. Baseline'!$F$67))</f>
        <v/>
      </c>
      <c r="K264" s="72" t="str">
        <f t="shared" ref="K264:K273" si="122">IF(J264="","",ROUNDUP(J264,0))</f>
        <v/>
      </c>
      <c r="L264" s="295" t="str">
        <f>J264</f>
        <v/>
      </c>
      <c r="M264" s="77">
        <f t="shared" ref="M264:M273" si="123">IF(I264=0,"",$M$23*10)</f>
        <v>285.71428571428572</v>
      </c>
      <c r="N264" s="77" t="e">
        <f t="shared" ref="N264:N272" si="124">I264/M264</f>
        <v>#VALUE!</v>
      </c>
      <c r="O264" s="78" t="str">
        <f>IFERROR(ROUND(IF(H264/'2. Baseline'!F$13=0,"",H264/'2. Baseline'!F$13),0),"")</f>
        <v/>
      </c>
      <c r="P264" s="79" t="str">
        <f>IFERROR(O264/'2. Baseline'!F$14,"")</f>
        <v/>
      </c>
      <c r="Q264" s="80" t="e">
        <f t="shared" ref="Q264:Q272" si="125">O264/(J264/2)/7</f>
        <v>#VALUE!</v>
      </c>
      <c r="R264" s="233" t="str">
        <f>IF(H264="","",P264/'2. Baseline'!$F$67)</f>
        <v/>
      </c>
      <c r="S264" s="233" t="str">
        <f>IF(H264="","",P264/J264/'2. Baseline'!$F$67)</f>
        <v/>
      </c>
      <c r="T264" s="99"/>
      <c r="U264" s="100"/>
      <c r="V264" s="101"/>
      <c r="W264" s="101"/>
      <c r="X264" s="89" t="str">
        <f>IFERROR(S264/W264, "n/a")</f>
        <v>n/a</v>
      </c>
      <c r="Y264" s="455"/>
      <c r="Z264" s="449"/>
      <c r="AA264" s="452"/>
      <c r="AB264" s="479" t="e">
        <f>P274/AA264</f>
        <v>#DIV/0!</v>
      </c>
      <c r="AC264" s="482">
        <f>L274</f>
        <v>0</v>
      </c>
      <c r="AD264" s="466">
        <f>AC274</f>
        <v>0</v>
      </c>
      <c r="AE264" s="485">
        <f>AD274/'2. Baseline'!$F$73</f>
        <v>0</v>
      </c>
      <c r="AF264" s="466">
        <f>L274*'2. Baseline'!$F$58</f>
        <v>0</v>
      </c>
      <c r="AG264" s="469">
        <f>J274*'2. Baseline'!$F$61</f>
        <v>0</v>
      </c>
      <c r="AH264" s="469">
        <f>AE274*'2. Baseline'!F$59*('2. Baseline'!F$50+'2. Baseline'!F$51)</f>
        <v>0</v>
      </c>
      <c r="AI264" s="472">
        <f>IF(B264&lt;&gt;"",'2. Baseline'!$F$60+1,0)</f>
        <v>0</v>
      </c>
      <c r="AJ264" s="466">
        <f>2*(AC274*('2. Baseline'!$F$67+'2. Baseline'!$F$68))</f>
        <v>0</v>
      </c>
      <c r="AK264" s="466">
        <f>2*L274</f>
        <v>0</v>
      </c>
      <c r="AL264" s="466">
        <f>2*(J274*2)</f>
        <v>0</v>
      </c>
      <c r="AM264" s="466">
        <f>J274*('2. Baseline'!F$67+'2. Baseline'!F$68)</f>
        <v>0</v>
      </c>
      <c r="AN264" s="469">
        <f>J274*'2. Baseline'!$F$80</f>
        <v>0</v>
      </c>
      <c r="AO264" s="469">
        <f>2*J274</f>
        <v>0</v>
      </c>
      <c r="AP264" s="469">
        <f>AE274*'2. Baseline'!F$78*('2. Baseline'!F$67+'2. Baseline'!F$68)</f>
        <v>0</v>
      </c>
      <c r="AQ264" s="472">
        <f>IF(B264&lt;&gt;"",'2. Baseline'!$F$60+1,0)</f>
        <v>0</v>
      </c>
      <c r="AR264" s="41"/>
    </row>
    <row r="265" spans="2:44" ht="14.45" customHeight="1" x14ac:dyDescent="0.25">
      <c r="B265" s="475"/>
      <c r="C265" s="477"/>
      <c r="D265" s="477"/>
      <c r="E265" s="40"/>
      <c r="F265" s="489"/>
      <c r="G265" s="489"/>
      <c r="H265" s="49"/>
      <c r="I265" s="201" t="str">
        <f>IF(H265=0,"",H265/'2. Baseline'!$F$15)</f>
        <v/>
      </c>
      <c r="J265" s="87" t="str">
        <f>IF(I265="","",(I265/'2. Baseline'!$F$71/'2. Baseline'!$F$67))</f>
        <v/>
      </c>
      <c r="K265" s="73" t="str">
        <f t="shared" si="122"/>
        <v/>
      </c>
      <c r="L265" s="73" t="str">
        <f t="shared" ref="L265:L273" si="126">J265</f>
        <v/>
      </c>
      <c r="M265" s="81">
        <f t="shared" si="123"/>
        <v>285.71428571428572</v>
      </c>
      <c r="N265" s="81" t="e">
        <f t="shared" si="124"/>
        <v>#VALUE!</v>
      </c>
      <c r="O265" s="82" t="str">
        <f>IFERROR(ROUND(IF(H265/'2. Baseline'!F$13=0,"",H265/'2. Baseline'!F$13),0),"")</f>
        <v/>
      </c>
      <c r="P265" s="83" t="str">
        <f>IFERROR(O265/'2. Baseline'!F$14,"")</f>
        <v/>
      </c>
      <c r="Q265" s="84" t="e">
        <f t="shared" si="125"/>
        <v>#VALUE!</v>
      </c>
      <c r="R265" s="234" t="str">
        <f>IF(H265="","",P265/'2. Baseline'!$F$67)</f>
        <v/>
      </c>
      <c r="S265" s="234" t="str">
        <f>IF(H265="","",P265/J265/'2. Baseline'!$F$67)</f>
        <v/>
      </c>
      <c r="T265" s="101"/>
      <c r="U265" s="102"/>
      <c r="V265" s="101"/>
      <c r="W265" s="101"/>
      <c r="X265" s="90" t="str">
        <f>IFERROR(S265/W265, "")</f>
        <v/>
      </c>
      <c r="Y265" s="456"/>
      <c r="Z265" s="450"/>
      <c r="AA265" s="453"/>
      <c r="AB265" s="480"/>
      <c r="AC265" s="483"/>
      <c r="AD265" s="467"/>
      <c r="AE265" s="486"/>
      <c r="AF265" s="467"/>
      <c r="AG265" s="470"/>
      <c r="AH265" s="470"/>
      <c r="AI265" s="473"/>
      <c r="AJ265" s="467"/>
      <c r="AK265" s="467"/>
      <c r="AL265" s="467"/>
      <c r="AM265" s="467"/>
      <c r="AN265" s="470"/>
      <c r="AO265" s="470"/>
      <c r="AP265" s="470"/>
      <c r="AQ265" s="473"/>
      <c r="AR265" s="42"/>
    </row>
    <row r="266" spans="2:44" ht="14.45" customHeight="1" x14ac:dyDescent="0.25">
      <c r="B266" s="475"/>
      <c r="C266" s="477"/>
      <c r="D266" s="477"/>
      <c r="E266" s="40"/>
      <c r="F266" s="489"/>
      <c r="G266" s="489"/>
      <c r="H266" s="49"/>
      <c r="I266" s="201" t="str">
        <f>IF(H266=0,"",H266/'2. Baseline'!$F$15)</f>
        <v/>
      </c>
      <c r="J266" s="88" t="str">
        <f>IF(I266="","",(I266/'2. Baseline'!$F$71/'2. Baseline'!$F$67))</f>
        <v/>
      </c>
      <c r="K266" s="91" t="str">
        <f t="shared" si="122"/>
        <v/>
      </c>
      <c r="L266" s="91" t="str">
        <f t="shared" si="126"/>
        <v/>
      </c>
      <c r="M266" s="92">
        <f t="shared" si="123"/>
        <v>285.71428571428572</v>
      </c>
      <c r="N266" s="92" t="e">
        <f t="shared" si="124"/>
        <v>#VALUE!</v>
      </c>
      <c r="O266" s="82" t="str">
        <f>IFERROR(ROUND(IF(H266/'2. Baseline'!F$13=0,"",H266/'2. Baseline'!F$13),0),"")</f>
        <v/>
      </c>
      <c r="P266" s="83" t="str">
        <f>IFERROR(O266/'2. Baseline'!F$14,"")</f>
        <v/>
      </c>
      <c r="Q266" s="84" t="e">
        <f t="shared" si="125"/>
        <v>#VALUE!</v>
      </c>
      <c r="R266" s="234" t="str">
        <f>IF(H266="","",P266/'2. Baseline'!$F$67)</f>
        <v/>
      </c>
      <c r="S266" s="234" t="str">
        <f>IF(H266="","",P266/J266/'2. Baseline'!$F$67)</f>
        <v/>
      </c>
      <c r="T266" s="101"/>
      <c r="U266" s="102"/>
      <c r="V266" s="101"/>
      <c r="W266" s="101"/>
      <c r="X266" s="90" t="str">
        <f>IFERROR(S266/W266, "")</f>
        <v/>
      </c>
      <c r="Y266" s="456"/>
      <c r="Z266" s="450"/>
      <c r="AA266" s="453"/>
      <c r="AB266" s="480"/>
      <c r="AC266" s="483"/>
      <c r="AD266" s="467"/>
      <c r="AE266" s="486"/>
      <c r="AF266" s="467"/>
      <c r="AG266" s="470"/>
      <c r="AH266" s="470"/>
      <c r="AI266" s="473"/>
      <c r="AJ266" s="467"/>
      <c r="AK266" s="467"/>
      <c r="AL266" s="467"/>
      <c r="AM266" s="467"/>
      <c r="AN266" s="470"/>
      <c r="AO266" s="470"/>
      <c r="AP266" s="470"/>
      <c r="AQ266" s="473"/>
      <c r="AR266" s="42"/>
    </row>
    <row r="267" spans="2:44" ht="14.45" customHeight="1" x14ac:dyDescent="0.25">
      <c r="B267" s="475"/>
      <c r="C267" s="477"/>
      <c r="D267" s="477"/>
      <c r="E267" s="40"/>
      <c r="F267" s="489"/>
      <c r="G267" s="489"/>
      <c r="H267" s="49"/>
      <c r="I267" s="201" t="str">
        <f>IF(H267=0,"",H267/'2. Baseline'!$F$15)</f>
        <v/>
      </c>
      <c r="J267" s="87" t="str">
        <f>IF(I267="","",(I267/'2. Baseline'!$F$71/'2. Baseline'!$F$67))</f>
        <v/>
      </c>
      <c r="K267" s="73" t="str">
        <f t="shared" si="122"/>
        <v/>
      </c>
      <c r="L267" s="73" t="str">
        <f t="shared" si="126"/>
        <v/>
      </c>
      <c r="M267" s="81">
        <f t="shared" si="123"/>
        <v>285.71428571428572</v>
      </c>
      <c r="N267" s="81" t="e">
        <f t="shared" si="124"/>
        <v>#VALUE!</v>
      </c>
      <c r="O267" s="82" t="str">
        <f>IFERROR(ROUND(IF(H267/'2. Baseline'!F$13=0,"",H267/'2. Baseline'!F$13),0),"")</f>
        <v/>
      </c>
      <c r="P267" s="83" t="str">
        <f>IFERROR(O267/'2. Baseline'!F$14,"")</f>
        <v/>
      </c>
      <c r="Q267" s="84" t="e">
        <f t="shared" si="125"/>
        <v>#VALUE!</v>
      </c>
      <c r="R267" s="234" t="str">
        <f>IF(H267="","",P267/'2. Baseline'!$F$67)</f>
        <v/>
      </c>
      <c r="S267" s="234" t="str">
        <f>IF(H267="","",P267/J267/'2. Baseline'!$F$67)</f>
        <v/>
      </c>
      <c r="T267" s="101"/>
      <c r="U267" s="102"/>
      <c r="V267" s="101"/>
      <c r="W267" s="101"/>
      <c r="X267" s="90" t="str">
        <f>IFERROR(S267/W267, "")</f>
        <v/>
      </c>
      <c r="Y267" s="456"/>
      <c r="Z267" s="450"/>
      <c r="AA267" s="453"/>
      <c r="AB267" s="480"/>
      <c r="AC267" s="483"/>
      <c r="AD267" s="467"/>
      <c r="AE267" s="486"/>
      <c r="AF267" s="467"/>
      <c r="AG267" s="470"/>
      <c r="AH267" s="470"/>
      <c r="AI267" s="473"/>
      <c r="AJ267" s="467"/>
      <c r="AK267" s="467"/>
      <c r="AL267" s="467"/>
      <c r="AM267" s="467"/>
      <c r="AN267" s="470"/>
      <c r="AO267" s="470"/>
      <c r="AP267" s="470"/>
      <c r="AQ267" s="473"/>
      <c r="AR267" s="42"/>
    </row>
    <row r="268" spans="2:44" ht="14.45" customHeight="1" x14ac:dyDescent="0.25">
      <c r="B268" s="475"/>
      <c r="C268" s="477"/>
      <c r="D268" s="477"/>
      <c r="E268" s="40"/>
      <c r="F268" s="489"/>
      <c r="G268" s="489"/>
      <c r="H268" s="50"/>
      <c r="I268" s="201" t="str">
        <f>IF(H268=0,"",H268/'2. Baseline'!$F$15)</f>
        <v/>
      </c>
      <c r="J268" s="87" t="str">
        <f>IF(I268="","",(I268/'2. Baseline'!$F$71/'2. Baseline'!$F$67))</f>
        <v/>
      </c>
      <c r="K268" s="73" t="str">
        <f t="shared" si="122"/>
        <v/>
      </c>
      <c r="L268" s="73" t="str">
        <f t="shared" si="126"/>
        <v/>
      </c>
      <c r="M268" s="81">
        <f t="shared" si="123"/>
        <v>285.71428571428572</v>
      </c>
      <c r="N268" s="81" t="e">
        <f t="shared" si="124"/>
        <v>#VALUE!</v>
      </c>
      <c r="O268" s="82" t="str">
        <f>IFERROR(ROUND(IF(H268/'2. Baseline'!F$13=0,"",H268/'2. Baseline'!F$13),0),"")</f>
        <v/>
      </c>
      <c r="P268" s="83" t="str">
        <f>IFERROR(O268/'2. Baseline'!F$14,"")</f>
        <v/>
      </c>
      <c r="Q268" s="84" t="e">
        <f t="shared" si="125"/>
        <v>#VALUE!</v>
      </c>
      <c r="R268" s="234" t="str">
        <f>IF(H268="","",P268/'2. Baseline'!$F$67)</f>
        <v/>
      </c>
      <c r="S268" s="234" t="str">
        <f>IF(H268="","",P268/J268/'2. Baseline'!$F$67)</f>
        <v/>
      </c>
      <c r="T268" s="101"/>
      <c r="U268" s="102"/>
      <c r="V268" s="101"/>
      <c r="W268" s="101"/>
      <c r="X268" s="90" t="str">
        <f>IFERROR(S268/W268, "")</f>
        <v/>
      </c>
      <c r="Y268" s="456"/>
      <c r="Z268" s="450"/>
      <c r="AA268" s="453"/>
      <c r="AB268" s="480"/>
      <c r="AC268" s="483"/>
      <c r="AD268" s="467"/>
      <c r="AE268" s="486"/>
      <c r="AF268" s="467"/>
      <c r="AG268" s="470"/>
      <c r="AH268" s="470"/>
      <c r="AI268" s="473"/>
      <c r="AJ268" s="467"/>
      <c r="AK268" s="467"/>
      <c r="AL268" s="467"/>
      <c r="AM268" s="467"/>
      <c r="AN268" s="470"/>
      <c r="AO268" s="470"/>
      <c r="AP268" s="470"/>
      <c r="AQ268" s="473"/>
      <c r="AR268" s="42"/>
    </row>
    <row r="269" spans="2:44" ht="14.45" customHeight="1" x14ac:dyDescent="0.25">
      <c r="B269" s="475"/>
      <c r="C269" s="477"/>
      <c r="D269" s="477"/>
      <c r="E269" s="40"/>
      <c r="F269" s="489"/>
      <c r="G269" s="489"/>
      <c r="H269" s="50"/>
      <c r="I269" s="201" t="str">
        <f>IF(H269=0,"",H269/'2. Baseline'!$F$15)</f>
        <v/>
      </c>
      <c r="J269" s="87" t="str">
        <f>IF(I269="","",(I269/'2. Baseline'!$F$71/'2. Baseline'!$F$67))</f>
        <v/>
      </c>
      <c r="K269" s="73" t="str">
        <f t="shared" si="122"/>
        <v/>
      </c>
      <c r="L269" s="73" t="str">
        <f t="shared" si="126"/>
        <v/>
      </c>
      <c r="M269" s="81">
        <f t="shared" si="123"/>
        <v>285.71428571428572</v>
      </c>
      <c r="N269" s="81" t="e">
        <f t="shared" si="124"/>
        <v>#VALUE!</v>
      </c>
      <c r="O269" s="82" t="str">
        <f>IFERROR(ROUND(IF(H269/'2. Baseline'!F$13=0,"",H269/'2. Baseline'!F$13),0),"")</f>
        <v/>
      </c>
      <c r="P269" s="83" t="str">
        <f>IFERROR(O269/'2. Baseline'!F$14,"")</f>
        <v/>
      </c>
      <c r="Q269" s="84" t="e">
        <f t="shared" si="125"/>
        <v>#VALUE!</v>
      </c>
      <c r="R269" s="234" t="str">
        <f>IF(H269="","",P269/'2. Baseline'!$F$67)</f>
        <v/>
      </c>
      <c r="S269" s="234" t="str">
        <f>IF(H269="","",P269/J269/'2. Baseline'!$F$67)</f>
        <v/>
      </c>
      <c r="T269" s="101"/>
      <c r="U269" s="102"/>
      <c r="V269" s="101"/>
      <c r="W269" s="101"/>
      <c r="X269" s="90" t="str">
        <f>IFERROR(P269/W269, "")</f>
        <v/>
      </c>
      <c r="Y269" s="456"/>
      <c r="Z269" s="450"/>
      <c r="AA269" s="453"/>
      <c r="AB269" s="480"/>
      <c r="AC269" s="483"/>
      <c r="AD269" s="467"/>
      <c r="AE269" s="486"/>
      <c r="AF269" s="467"/>
      <c r="AG269" s="470"/>
      <c r="AH269" s="470"/>
      <c r="AI269" s="473"/>
      <c r="AJ269" s="467"/>
      <c r="AK269" s="467"/>
      <c r="AL269" s="467"/>
      <c r="AM269" s="467"/>
      <c r="AN269" s="470"/>
      <c r="AO269" s="470"/>
      <c r="AP269" s="470"/>
      <c r="AQ269" s="473"/>
      <c r="AR269" s="42"/>
    </row>
    <row r="270" spans="2:44" ht="14.45" customHeight="1" x14ac:dyDescent="0.25">
      <c r="B270" s="475"/>
      <c r="C270" s="477"/>
      <c r="D270" s="477"/>
      <c r="E270" s="40"/>
      <c r="F270" s="489"/>
      <c r="G270" s="489"/>
      <c r="H270" s="50"/>
      <c r="I270" s="201" t="str">
        <f>IF(H270=0,"",H270/'2. Baseline'!$F$15)</f>
        <v/>
      </c>
      <c r="J270" s="87" t="str">
        <f>IF(I270="","",(I270/'2. Baseline'!$F$71/'2. Baseline'!$F$67))</f>
        <v/>
      </c>
      <c r="K270" s="73" t="str">
        <f t="shared" si="122"/>
        <v/>
      </c>
      <c r="L270" s="73" t="str">
        <f t="shared" si="126"/>
        <v/>
      </c>
      <c r="M270" s="81">
        <f t="shared" si="123"/>
        <v>285.71428571428572</v>
      </c>
      <c r="N270" s="81" t="e">
        <f t="shared" si="124"/>
        <v>#VALUE!</v>
      </c>
      <c r="O270" s="82" t="str">
        <f>IFERROR(ROUND(IF(H270/'2. Baseline'!F$13=0,"",H270/'2. Baseline'!F$13),0),"")</f>
        <v/>
      </c>
      <c r="P270" s="83" t="str">
        <f>IFERROR(O270/'2. Baseline'!F$14,"")</f>
        <v/>
      </c>
      <c r="Q270" s="84" t="e">
        <f t="shared" si="125"/>
        <v>#VALUE!</v>
      </c>
      <c r="R270" s="234" t="str">
        <f>IF(H270="","",P270/'2. Baseline'!$F$67)</f>
        <v/>
      </c>
      <c r="S270" s="234" t="str">
        <f>IF(H270="","",P270/J270/'2. Baseline'!$F$67)</f>
        <v/>
      </c>
      <c r="T270" s="101"/>
      <c r="U270" s="102"/>
      <c r="V270" s="101"/>
      <c r="W270" s="101"/>
      <c r="X270" s="90" t="str">
        <f>IFERROR(P270/W270, "")</f>
        <v/>
      </c>
      <c r="Y270" s="456"/>
      <c r="Z270" s="450"/>
      <c r="AA270" s="453"/>
      <c r="AB270" s="480"/>
      <c r="AC270" s="483"/>
      <c r="AD270" s="467"/>
      <c r="AE270" s="486"/>
      <c r="AF270" s="467"/>
      <c r="AG270" s="470"/>
      <c r="AH270" s="470"/>
      <c r="AI270" s="473"/>
      <c r="AJ270" s="467"/>
      <c r="AK270" s="467"/>
      <c r="AL270" s="467"/>
      <c r="AM270" s="467"/>
      <c r="AN270" s="470"/>
      <c r="AO270" s="470"/>
      <c r="AP270" s="470"/>
      <c r="AQ270" s="473"/>
      <c r="AR270" s="42"/>
    </row>
    <row r="271" spans="2:44" ht="14.45" customHeight="1" x14ac:dyDescent="0.25">
      <c r="B271" s="475"/>
      <c r="C271" s="477"/>
      <c r="D271" s="477"/>
      <c r="E271" s="40"/>
      <c r="F271" s="489"/>
      <c r="G271" s="489"/>
      <c r="H271" s="50"/>
      <c r="I271" s="201" t="str">
        <f>IF(H271=0,"",H271/'2. Baseline'!$F$15)</f>
        <v/>
      </c>
      <c r="J271" s="87" t="str">
        <f>IF(I271="","",(I271/'2. Baseline'!$F$71/'2. Baseline'!$F$67))</f>
        <v/>
      </c>
      <c r="K271" s="73" t="str">
        <f t="shared" si="122"/>
        <v/>
      </c>
      <c r="L271" s="73" t="str">
        <f t="shared" si="126"/>
        <v/>
      </c>
      <c r="M271" s="81">
        <f t="shared" si="123"/>
        <v>285.71428571428572</v>
      </c>
      <c r="N271" s="81" t="e">
        <f t="shared" si="124"/>
        <v>#VALUE!</v>
      </c>
      <c r="O271" s="82" t="str">
        <f>IFERROR(ROUND(IF(H271/'2. Baseline'!F$13=0,"",H271/'2. Baseline'!F$13),0),"")</f>
        <v/>
      </c>
      <c r="P271" s="83" t="str">
        <f>IFERROR(O271/'2. Baseline'!F$14,"")</f>
        <v/>
      </c>
      <c r="Q271" s="84" t="e">
        <f t="shared" si="125"/>
        <v>#VALUE!</v>
      </c>
      <c r="R271" s="234" t="str">
        <f>IF(H271="","",P271/'2. Baseline'!$F$67)</f>
        <v/>
      </c>
      <c r="S271" s="234" t="str">
        <f>IF(H271="","",P271/J271/'2. Baseline'!$F$67)</f>
        <v/>
      </c>
      <c r="T271" s="101"/>
      <c r="U271" s="102"/>
      <c r="V271" s="101"/>
      <c r="W271" s="101"/>
      <c r="X271" s="90" t="str">
        <f>IFERROR(P271/W271, "")</f>
        <v/>
      </c>
      <c r="Y271" s="456"/>
      <c r="Z271" s="450"/>
      <c r="AA271" s="453"/>
      <c r="AB271" s="480"/>
      <c r="AC271" s="483"/>
      <c r="AD271" s="467"/>
      <c r="AE271" s="486"/>
      <c r="AF271" s="467"/>
      <c r="AG271" s="470"/>
      <c r="AH271" s="470"/>
      <c r="AI271" s="473"/>
      <c r="AJ271" s="467"/>
      <c r="AK271" s="467"/>
      <c r="AL271" s="467"/>
      <c r="AM271" s="467"/>
      <c r="AN271" s="470"/>
      <c r="AO271" s="470"/>
      <c r="AP271" s="470"/>
      <c r="AQ271" s="473"/>
      <c r="AR271" s="42"/>
    </row>
    <row r="272" spans="2:44" ht="14.45" customHeight="1" x14ac:dyDescent="0.25">
      <c r="B272" s="475"/>
      <c r="C272" s="477"/>
      <c r="D272" s="477"/>
      <c r="E272" s="40"/>
      <c r="F272" s="489"/>
      <c r="G272" s="489"/>
      <c r="H272" s="50"/>
      <c r="I272" s="201" t="str">
        <f>IF(H272=0,"",H272/'2. Baseline'!$F$15)</f>
        <v/>
      </c>
      <c r="J272" s="87" t="str">
        <f>IF(I272="","",(I272/'2. Baseline'!$F$71/'2. Baseline'!$F$67))</f>
        <v/>
      </c>
      <c r="K272" s="73" t="str">
        <f t="shared" si="122"/>
        <v/>
      </c>
      <c r="L272" s="73" t="str">
        <f t="shared" si="126"/>
        <v/>
      </c>
      <c r="M272" s="81">
        <f t="shared" si="123"/>
        <v>285.71428571428572</v>
      </c>
      <c r="N272" s="81" t="e">
        <f t="shared" si="124"/>
        <v>#VALUE!</v>
      </c>
      <c r="O272" s="82" t="str">
        <f>IFERROR(ROUND(IF(H272/'2. Baseline'!F$13=0,"",H272/'2. Baseline'!F$13),0),"")</f>
        <v/>
      </c>
      <c r="P272" s="83" t="str">
        <f>IFERROR(O272/'2. Baseline'!F$14,"")</f>
        <v/>
      </c>
      <c r="Q272" s="84" t="e">
        <f t="shared" si="125"/>
        <v>#VALUE!</v>
      </c>
      <c r="R272" s="234" t="str">
        <f>IF(H272="","",P272/'2. Baseline'!$F$67)</f>
        <v/>
      </c>
      <c r="S272" s="234" t="str">
        <f>IF(H272="","",P272/J272/'2. Baseline'!$F$67)</f>
        <v/>
      </c>
      <c r="T272" s="101"/>
      <c r="U272" s="102"/>
      <c r="V272" s="101"/>
      <c r="W272" s="101"/>
      <c r="X272" s="90" t="str">
        <f>IFERROR(P272/W272, "")</f>
        <v/>
      </c>
      <c r="Y272" s="456"/>
      <c r="Z272" s="450"/>
      <c r="AA272" s="453"/>
      <c r="AB272" s="480"/>
      <c r="AC272" s="483"/>
      <c r="AD272" s="467"/>
      <c r="AE272" s="486"/>
      <c r="AF272" s="467"/>
      <c r="AG272" s="470"/>
      <c r="AH272" s="470"/>
      <c r="AI272" s="473"/>
      <c r="AJ272" s="467"/>
      <c r="AK272" s="467"/>
      <c r="AL272" s="467"/>
      <c r="AM272" s="467"/>
      <c r="AN272" s="470"/>
      <c r="AO272" s="470"/>
      <c r="AP272" s="470"/>
      <c r="AQ272" s="473"/>
      <c r="AR272" s="42"/>
    </row>
    <row r="273" spans="2:44" ht="14.45" customHeight="1" x14ac:dyDescent="0.25">
      <c r="B273" s="476"/>
      <c r="C273" s="478"/>
      <c r="D273" s="478"/>
      <c r="E273" s="40"/>
      <c r="F273" s="489"/>
      <c r="G273" s="489"/>
      <c r="H273" s="50"/>
      <c r="I273" s="201" t="str">
        <f>IF(H273=0,"",H273/'2. Baseline'!$F$15)</f>
        <v/>
      </c>
      <c r="J273" s="87" t="str">
        <f>IF(I273="","",(I273/'2. Baseline'!$F$71/'2. Baseline'!$F$67))</f>
        <v/>
      </c>
      <c r="K273" s="73" t="str">
        <f t="shared" si="122"/>
        <v/>
      </c>
      <c r="L273" s="73" t="str">
        <f t="shared" si="126"/>
        <v/>
      </c>
      <c r="M273" s="81">
        <f t="shared" si="123"/>
        <v>285.71428571428572</v>
      </c>
      <c r="N273" s="81" t="e">
        <f>IF(M273="","",I273/M273)</f>
        <v>#VALUE!</v>
      </c>
      <c r="O273" s="82" t="str">
        <f>IFERROR(ROUND(IF(H273/'2. Baseline'!F$13=0,"",H273/'2. Baseline'!F$13),0),"")</f>
        <v/>
      </c>
      <c r="P273" s="83" t="str">
        <f>IFERROR(O273/'2. Baseline'!F$14,"")</f>
        <v/>
      </c>
      <c r="Q273" s="85"/>
      <c r="R273" s="82" t="str">
        <f>IF(H273="","",P273/'2. Baseline'!$F$67)</f>
        <v/>
      </c>
      <c r="S273" s="82" t="str">
        <f>IF(H273="","",P273/J273/'2. Baseline'!$F$67)</f>
        <v/>
      </c>
      <c r="T273" s="101"/>
      <c r="U273" s="102"/>
      <c r="V273" s="101"/>
      <c r="W273" s="101"/>
      <c r="X273" s="90" t="str">
        <f>IFERROR(P273/W273, "")</f>
        <v/>
      </c>
      <c r="Y273" s="457"/>
      <c r="Z273" s="451"/>
      <c r="AA273" s="454"/>
      <c r="AB273" s="481"/>
      <c r="AC273" s="484"/>
      <c r="AD273" s="468"/>
      <c r="AE273" s="487"/>
      <c r="AF273" s="468"/>
      <c r="AG273" s="471"/>
      <c r="AH273" s="471"/>
      <c r="AI273" s="474"/>
      <c r="AJ273" s="468"/>
      <c r="AK273" s="468"/>
      <c r="AL273" s="468"/>
      <c r="AM273" s="468"/>
      <c r="AN273" s="471"/>
      <c r="AO273" s="471"/>
      <c r="AP273" s="471"/>
      <c r="AQ273" s="474"/>
      <c r="AR273" s="42"/>
    </row>
    <row r="274" spans="2:44" ht="14.45" customHeight="1" x14ac:dyDescent="0.25">
      <c r="B274" s="162"/>
      <c r="C274" s="25" t="s">
        <v>35</v>
      </c>
      <c r="D274" s="25"/>
      <c r="E274" s="98">
        <f>COUNTA(E264:E273)</f>
        <v>0</v>
      </c>
      <c r="F274" s="458"/>
      <c r="G274" s="459"/>
      <c r="H274" s="22">
        <f>SUM(H264:H273)</f>
        <v>0</v>
      </c>
      <c r="I274" s="96">
        <f>SUM(I264:I273)</f>
        <v>0</v>
      </c>
      <c r="J274" s="96">
        <f>SUM(J264:J273)</f>
        <v>0</v>
      </c>
      <c r="K274" s="96">
        <f>SUM(K264:K273)</f>
        <v>0</v>
      </c>
      <c r="L274" s="96">
        <f>SUM(L264:L273)</f>
        <v>0</v>
      </c>
      <c r="M274" s="97"/>
      <c r="N274" s="97" t="e">
        <f>SUM(N264:N273)</f>
        <v>#VALUE!</v>
      </c>
      <c r="O274" s="23">
        <f>SUM(O264:O273)</f>
        <v>0</v>
      </c>
      <c r="P274" s="53">
        <f>IFERROR(O274/'2. Baseline'!F$14,"")</f>
        <v>0</v>
      </c>
      <c r="Q274" s="52" t="e">
        <f>SUM(Q264:Q272)*7</f>
        <v>#VALUE!</v>
      </c>
      <c r="R274" s="96">
        <f>SUM(R264:R273)</f>
        <v>0</v>
      </c>
      <c r="S274" s="97" t="e">
        <f>IF(H274="","",P274/J274/'2. Baseline'!$F$67)</f>
        <v>#DIV/0!</v>
      </c>
      <c r="T274" s="103"/>
      <c r="U274" s="103"/>
      <c r="V274" s="104"/>
      <c r="W274" s="104"/>
      <c r="X274" s="74"/>
      <c r="Y274" s="107"/>
      <c r="Z274" s="104"/>
      <c r="AA274" s="108"/>
      <c r="AB274" s="53"/>
      <c r="AC274" s="68">
        <f t="shared" ref="AC274:AQ274" si="127">SUM(AC264:AC273)</f>
        <v>0</v>
      </c>
      <c r="AD274" s="68">
        <f t="shared" si="127"/>
        <v>0</v>
      </c>
      <c r="AE274" s="296">
        <f t="shared" si="127"/>
        <v>0</v>
      </c>
      <c r="AF274" s="93">
        <f t="shared" si="127"/>
        <v>0</v>
      </c>
      <c r="AG274" s="93">
        <f t="shared" si="127"/>
        <v>0</v>
      </c>
      <c r="AH274" s="93">
        <f t="shared" si="127"/>
        <v>0</v>
      </c>
      <c r="AI274" s="93">
        <f t="shared" si="127"/>
        <v>0</v>
      </c>
      <c r="AJ274" s="93">
        <f t="shared" si="127"/>
        <v>0</v>
      </c>
      <c r="AK274" s="93">
        <f t="shared" si="127"/>
        <v>0</v>
      </c>
      <c r="AL274" s="93">
        <f t="shared" si="127"/>
        <v>0</v>
      </c>
      <c r="AM274" s="93">
        <f t="shared" si="127"/>
        <v>0</v>
      </c>
      <c r="AN274" s="93">
        <f t="shared" si="127"/>
        <v>0</v>
      </c>
      <c r="AO274" s="93">
        <f t="shared" si="127"/>
        <v>0</v>
      </c>
      <c r="AP274" s="93">
        <f t="shared" si="127"/>
        <v>0</v>
      </c>
      <c r="AQ274" s="93">
        <f t="shared" si="127"/>
        <v>0</v>
      </c>
      <c r="AR274" s="26"/>
    </row>
    <row r="275" spans="2:44" ht="14.45" customHeight="1" thickBot="1" x14ac:dyDescent="0.3">
      <c r="B275" s="163"/>
      <c r="C275" s="62"/>
      <c r="D275" s="62"/>
      <c r="E275" s="63"/>
      <c r="F275" s="460"/>
      <c r="G275" s="461"/>
      <c r="H275" s="64"/>
      <c r="I275" s="65" t="str">
        <f>IFERROR(IF(H275/#REF!=0," ",H275/#REF!),"")</f>
        <v/>
      </c>
      <c r="J275" s="66"/>
      <c r="K275" s="66"/>
      <c r="L275" s="66"/>
      <c r="M275" s="66"/>
      <c r="N275" s="66"/>
      <c r="O275" s="24"/>
      <c r="P275" s="54"/>
      <c r="Q275" s="55"/>
      <c r="R275" s="56"/>
      <c r="S275" s="56"/>
      <c r="T275" s="105"/>
      <c r="U275" s="105"/>
      <c r="V275" s="106"/>
      <c r="W275" s="106"/>
      <c r="X275" s="75"/>
      <c r="Y275" s="109"/>
      <c r="Z275" s="106"/>
      <c r="AA275" s="110"/>
      <c r="AB275" s="54"/>
      <c r="AC275" s="57"/>
      <c r="AD275" s="67"/>
      <c r="AE275" s="67"/>
      <c r="AF275" s="67"/>
      <c r="AG275" s="67"/>
      <c r="AH275" s="67"/>
      <c r="AI275" s="67"/>
      <c r="AJ275" s="67"/>
      <c r="AK275" s="67"/>
      <c r="AL275" s="67"/>
      <c r="AM275" s="67"/>
      <c r="AN275" s="67"/>
      <c r="AO275" s="67"/>
      <c r="AP275" s="67"/>
      <c r="AQ275" s="179"/>
      <c r="AR275" s="60"/>
    </row>
    <row r="276" spans="2:44" ht="14.45" customHeight="1" x14ac:dyDescent="0.25">
      <c r="B276" s="475" t="str">
        <f>IF(C276&lt;&gt;"",B264+1,"")</f>
        <v/>
      </c>
      <c r="C276" s="488"/>
      <c r="D276" s="488"/>
      <c r="E276" s="40"/>
      <c r="F276" s="493"/>
      <c r="G276" s="494"/>
      <c r="H276" s="49"/>
      <c r="I276" s="201" t="str">
        <f>IF(H276=0,"",H276/'2. Baseline'!$F$15)</f>
        <v/>
      </c>
      <c r="J276" s="86" t="str">
        <f>IF(I276="","",(I276/'2. Baseline'!$F$71/'2. Baseline'!$F$67))</f>
        <v/>
      </c>
      <c r="K276" s="72" t="str">
        <f t="shared" ref="K276:K285" si="128">IF(J276="","",ROUNDUP(J276,0))</f>
        <v/>
      </c>
      <c r="L276" s="295" t="str">
        <f>J276</f>
        <v/>
      </c>
      <c r="M276" s="77">
        <f t="shared" ref="M276:M285" si="129">IF(I276=0,"",$M$23*10)</f>
        <v>285.71428571428572</v>
      </c>
      <c r="N276" s="77" t="e">
        <f t="shared" ref="N276:N284" si="130">I276/M276</f>
        <v>#VALUE!</v>
      </c>
      <c r="O276" s="78" t="str">
        <f>IFERROR(ROUND(IF(H276/'2. Baseline'!F$13=0,"",H276/'2. Baseline'!F$13),0),"")</f>
        <v/>
      </c>
      <c r="P276" s="79" t="str">
        <f>IFERROR(O276/'2. Baseline'!F$14,"")</f>
        <v/>
      </c>
      <c r="Q276" s="80" t="e">
        <f t="shared" ref="Q276:Q284" si="131">O276/(J276/2)/7</f>
        <v>#VALUE!</v>
      </c>
      <c r="R276" s="233" t="str">
        <f>IF(H276="","",P276/'2. Baseline'!$F$67)</f>
        <v/>
      </c>
      <c r="S276" s="233" t="str">
        <f>IF(H276="","",P276/J276/'2. Baseline'!$F$67)</f>
        <v/>
      </c>
      <c r="T276" s="99"/>
      <c r="U276" s="100"/>
      <c r="V276" s="101"/>
      <c r="W276" s="101"/>
      <c r="X276" s="89" t="str">
        <f>IFERROR(S276/W276, "n/a")</f>
        <v>n/a</v>
      </c>
      <c r="Y276" s="455"/>
      <c r="Z276" s="449"/>
      <c r="AA276" s="452"/>
      <c r="AB276" s="479" t="e">
        <f>P286/AA276</f>
        <v>#DIV/0!</v>
      </c>
      <c r="AC276" s="482">
        <f>L286</f>
        <v>0</v>
      </c>
      <c r="AD276" s="466">
        <f>AC286</f>
        <v>0</v>
      </c>
      <c r="AE276" s="485">
        <f>AD286/'2. Baseline'!$F$73</f>
        <v>0</v>
      </c>
      <c r="AF276" s="466">
        <f>L286*'2. Baseline'!$F$58</f>
        <v>0</v>
      </c>
      <c r="AG276" s="469">
        <f>J286*'2. Baseline'!$F$61</f>
        <v>0</v>
      </c>
      <c r="AH276" s="469">
        <f>AE286*'2. Baseline'!F$59*('2. Baseline'!F$50+'2. Baseline'!F$51)</f>
        <v>0</v>
      </c>
      <c r="AI276" s="472">
        <f>IF(B276&lt;&gt;"",'2. Baseline'!$F$60+1,0)</f>
        <v>0</v>
      </c>
      <c r="AJ276" s="466">
        <f>2*(AC286*('2. Baseline'!$F$67+'2. Baseline'!$F$68))</f>
        <v>0</v>
      </c>
      <c r="AK276" s="466">
        <f>2*L286</f>
        <v>0</v>
      </c>
      <c r="AL276" s="466">
        <f>2*(J286*2)</f>
        <v>0</v>
      </c>
      <c r="AM276" s="466">
        <f>J286*('2. Baseline'!F$67+'2. Baseline'!F$68)</f>
        <v>0</v>
      </c>
      <c r="AN276" s="469">
        <f>J286*'2. Baseline'!$F$80</f>
        <v>0</v>
      </c>
      <c r="AO276" s="469">
        <f>2*J286</f>
        <v>0</v>
      </c>
      <c r="AP276" s="469">
        <f>AE286*'2. Baseline'!F$78*('2. Baseline'!F$67+'2. Baseline'!F$68)</f>
        <v>0</v>
      </c>
      <c r="AQ276" s="472">
        <f>IF(B276&lt;&gt;"",'2. Baseline'!$F$60+1,0)</f>
        <v>0</v>
      </c>
      <c r="AR276" s="41"/>
    </row>
    <row r="277" spans="2:44" ht="14.45" customHeight="1" x14ac:dyDescent="0.25">
      <c r="B277" s="475"/>
      <c r="C277" s="477"/>
      <c r="D277" s="477"/>
      <c r="E277" s="40"/>
      <c r="F277" s="490"/>
      <c r="G277" s="491"/>
      <c r="H277" s="49"/>
      <c r="I277" s="201" t="str">
        <f>IF(H277=0,"",H277/'2. Baseline'!$F$15)</f>
        <v/>
      </c>
      <c r="J277" s="87" t="str">
        <f>IF(I277="","",(I277/'2. Baseline'!$F$71/'2. Baseline'!$F$67))</f>
        <v/>
      </c>
      <c r="K277" s="73" t="str">
        <f t="shared" si="128"/>
        <v/>
      </c>
      <c r="L277" s="73" t="str">
        <f t="shared" ref="L277:L285" si="132">J277</f>
        <v/>
      </c>
      <c r="M277" s="81">
        <f t="shared" si="129"/>
        <v>285.71428571428572</v>
      </c>
      <c r="N277" s="81" t="e">
        <f t="shared" si="130"/>
        <v>#VALUE!</v>
      </c>
      <c r="O277" s="82" t="str">
        <f>IFERROR(ROUND(IF(H277/'2. Baseline'!F$13=0,"",H277/'2. Baseline'!F$13),0),"")</f>
        <v/>
      </c>
      <c r="P277" s="83" t="str">
        <f>IFERROR(O277/'2. Baseline'!F$14,"")</f>
        <v/>
      </c>
      <c r="Q277" s="84" t="e">
        <f t="shared" si="131"/>
        <v>#VALUE!</v>
      </c>
      <c r="R277" s="234" t="str">
        <f>IF(H277="","",P277/'2. Baseline'!$F$67)</f>
        <v/>
      </c>
      <c r="S277" s="234" t="str">
        <f>IF(H277="","",P277/J277/'2. Baseline'!$F$67)</f>
        <v/>
      </c>
      <c r="T277" s="101"/>
      <c r="U277" s="102"/>
      <c r="V277" s="101"/>
      <c r="W277" s="101"/>
      <c r="X277" s="90" t="str">
        <f>IFERROR(S277/W277, "")</f>
        <v/>
      </c>
      <c r="Y277" s="456"/>
      <c r="Z277" s="450"/>
      <c r="AA277" s="453"/>
      <c r="AB277" s="480"/>
      <c r="AC277" s="483"/>
      <c r="AD277" s="467"/>
      <c r="AE277" s="486"/>
      <c r="AF277" s="467"/>
      <c r="AG277" s="470"/>
      <c r="AH277" s="470"/>
      <c r="AI277" s="473"/>
      <c r="AJ277" s="467"/>
      <c r="AK277" s="467"/>
      <c r="AL277" s="467"/>
      <c r="AM277" s="467"/>
      <c r="AN277" s="470"/>
      <c r="AO277" s="470"/>
      <c r="AP277" s="470"/>
      <c r="AQ277" s="473"/>
      <c r="AR277" s="42"/>
    </row>
    <row r="278" spans="2:44" ht="14.45" customHeight="1" x14ac:dyDescent="0.25">
      <c r="B278" s="475"/>
      <c r="C278" s="477"/>
      <c r="D278" s="477"/>
      <c r="E278" s="40"/>
      <c r="F278" s="490"/>
      <c r="G278" s="491"/>
      <c r="H278" s="49"/>
      <c r="I278" s="201" t="str">
        <f>IF(H278=0,"",H278/'2. Baseline'!$F$15)</f>
        <v/>
      </c>
      <c r="J278" s="87" t="str">
        <f>IF(I278="","",(I278/'2. Baseline'!$F$71/'2. Baseline'!$F$67))</f>
        <v/>
      </c>
      <c r="K278" s="91" t="str">
        <f t="shared" si="128"/>
        <v/>
      </c>
      <c r="L278" s="91" t="str">
        <f t="shared" si="132"/>
        <v/>
      </c>
      <c r="M278" s="92">
        <f t="shared" si="129"/>
        <v>285.71428571428572</v>
      </c>
      <c r="N278" s="92" t="e">
        <f t="shared" si="130"/>
        <v>#VALUE!</v>
      </c>
      <c r="O278" s="82" t="str">
        <f>IFERROR(ROUND(IF(H278/'2. Baseline'!F$13=0,"",H278/'2. Baseline'!F$13),0),"")</f>
        <v/>
      </c>
      <c r="P278" s="83" t="str">
        <f>IFERROR(O278/'2. Baseline'!F$14,"")</f>
        <v/>
      </c>
      <c r="Q278" s="84" t="e">
        <f t="shared" si="131"/>
        <v>#VALUE!</v>
      </c>
      <c r="R278" s="234" t="str">
        <f>IF(H278="","",P278/'2. Baseline'!$F$67)</f>
        <v/>
      </c>
      <c r="S278" s="234" t="str">
        <f>IF(H278="","",P278/J278/'2. Baseline'!$F$67)</f>
        <v/>
      </c>
      <c r="T278" s="101"/>
      <c r="U278" s="102"/>
      <c r="V278" s="101"/>
      <c r="W278" s="101"/>
      <c r="X278" s="90" t="str">
        <f>IFERROR(S278/W278, "")</f>
        <v/>
      </c>
      <c r="Y278" s="456"/>
      <c r="Z278" s="450"/>
      <c r="AA278" s="453"/>
      <c r="AB278" s="480"/>
      <c r="AC278" s="483"/>
      <c r="AD278" s="467"/>
      <c r="AE278" s="486"/>
      <c r="AF278" s="467"/>
      <c r="AG278" s="470"/>
      <c r="AH278" s="470"/>
      <c r="AI278" s="473"/>
      <c r="AJ278" s="467"/>
      <c r="AK278" s="467"/>
      <c r="AL278" s="467"/>
      <c r="AM278" s="467"/>
      <c r="AN278" s="470"/>
      <c r="AO278" s="470"/>
      <c r="AP278" s="470"/>
      <c r="AQ278" s="473"/>
      <c r="AR278" s="42"/>
    </row>
    <row r="279" spans="2:44" ht="14.45" customHeight="1" x14ac:dyDescent="0.25">
      <c r="B279" s="475"/>
      <c r="C279" s="477"/>
      <c r="D279" s="477"/>
      <c r="E279" s="40"/>
      <c r="F279" s="490"/>
      <c r="G279" s="491"/>
      <c r="H279" s="49"/>
      <c r="I279" s="201" t="str">
        <f>IF(H279=0,"",H279/'2. Baseline'!$F$15)</f>
        <v/>
      </c>
      <c r="J279" s="87" t="str">
        <f>IF(I279="","",(I279/'2. Baseline'!$F$71/'2. Baseline'!$F$67))</f>
        <v/>
      </c>
      <c r="K279" s="73" t="str">
        <f t="shared" si="128"/>
        <v/>
      </c>
      <c r="L279" s="73" t="str">
        <f t="shared" si="132"/>
        <v/>
      </c>
      <c r="M279" s="81">
        <f t="shared" si="129"/>
        <v>285.71428571428572</v>
      </c>
      <c r="N279" s="81" t="e">
        <f t="shared" si="130"/>
        <v>#VALUE!</v>
      </c>
      <c r="O279" s="82" t="str">
        <f>IFERROR(ROUND(IF(H279/'2. Baseline'!F$13=0,"",H279/'2. Baseline'!F$13),0),"")</f>
        <v/>
      </c>
      <c r="P279" s="83" t="str">
        <f>IFERROR(O279/'2. Baseline'!F$14,"")</f>
        <v/>
      </c>
      <c r="Q279" s="84" t="e">
        <f t="shared" si="131"/>
        <v>#VALUE!</v>
      </c>
      <c r="R279" s="234" t="str">
        <f>IF(H279="","",P279/'2. Baseline'!$F$67)</f>
        <v/>
      </c>
      <c r="S279" s="234" t="str">
        <f>IF(H279="","",P279/J279/'2. Baseline'!$F$67)</f>
        <v/>
      </c>
      <c r="T279" s="101"/>
      <c r="U279" s="102"/>
      <c r="V279" s="101"/>
      <c r="W279" s="101"/>
      <c r="X279" s="90" t="str">
        <f>IFERROR(S279/W279, "")</f>
        <v/>
      </c>
      <c r="Y279" s="456"/>
      <c r="Z279" s="450"/>
      <c r="AA279" s="453"/>
      <c r="AB279" s="480"/>
      <c r="AC279" s="483"/>
      <c r="AD279" s="467"/>
      <c r="AE279" s="486"/>
      <c r="AF279" s="467"/>
      <c r="AG279" s="470"/>
      <c r="AH279" s="470"/>
      <c r="AI279" s="473"/>
      <c r="AJ279" s="467"/>
      <c r="AK279" s="467"/>
      <c r="AL279" s="467"/>
      <c r="AM279" s="467"/>
      <c r="AN279" s="470"/>
      <c r="AO279" s="470"/>
      <c r="AP279" s="470"/>
      <c r="AQ279" s="473"/>
      <c r="AR279" s="42"/>
    </row>
    <row r="280" spans="2:44" ht="14.45" customHeight="1" x14ac:dyDescent="0.25">
      <c r="B280" s="475"/>
      <c r="C280" s="477"/>
      <c r="D280" s="477"/>
      <c r="E280" s="40"/>
      <c r="F280" s="490"/>
      <c r="G280" s="491"/>
      <c r="H280" s="50"/>
      <c r="I280" s="201" t="str">
        <f>IF(H280=0,"",H280/'2. Baseline'!$F$15)</f>
        <v/>
      </c>
      <c r="J280" s="87" t="str">
        <f>IF(I280="","",(I280/'2. Baseline'!$F$71/'2. Baseline'!$F$67))</f>
        <v/>
      </c>
      <c r="K280" s="73" t="str">
        <f t="shared" si="128"/>
        <v/>
      </c>
      <c r="L280" s="73" t="str">
        <f t="shared" si="132"/>
        <v/>
      </c>
      <c r="M280" s="81">
        <f t="shared" si="129"/>
        <v>285.71428571428572</v>
      </c>
      <c r="N280" s="81" t="e">
        <f t="shared" si="130"/>
        <v>#VALUE!</v>
      </c>
      <c r="O280" s="82" t="str">
        <f>IFERROR(ROUND(IF(H280/'2. Baseline'!F$13=0,"",H280/'2. Baseline'!F$13),0),"")</f>
        <v/>
      </c>
      <c r="P280" s="83" t="str">
        <f>IFERROR(O280/'2. Baseline'!F$14,"")</f>
        <v/>
      </c>
      <c r="Q280" s="84" t="e">
        <f t="shared" si="131"/>
        <v>#VALUE!</v>
      </c>
      <c r="R280" s="234" t="str">
        <f>IF(H280="","",P280/'2. Baseline'!$F$67)</f>
        <v/>
      </c>
      <c r="S280" s="234" t="str">
        <f>IF(H280="","",P280/J280/'2. Baseline'!$F$67)</f>
        <v/>
      </c>
      <c r="T280" s="101"/>
      <c r="U280" s="102"/>
      <c r="V280" s="101"/>
      <c r="W280" s="101"/>
      <c r="X280" s="90" t="str">
        <f>IFERROR(S280/W280, "")</f>
        <v/>
      </c>
      <c r="Y280" s="456"/>
      <c r="Z280" s="450"/>
      <c r="AA280" s="453"/>
      <c r="AB280" s="480"/>
      <c r="AC280" s="483"/>
      <c r="AD280" s="467"/>
      <c r="AE280" s="486"/>
      <c r="AF280" s="467"/>
      <c r="AG280" s="470"/>
      <c r="AH280" s="470"/>
      <c r="AI280" s="473"/>
      <c r="AJ280" s="467"/>
      <c r="AK280" s="467"/>
      <c r="AL280" s="467"/>
      <c r="AM280" s="467"/>
      <c r="AN280" s="470"/>
      <c r="AO280" s="470"/>
      <c r="AP280" s="470"/>
      <c r="AQ280" s="473"/>
      <c r="AR280" s="42"/>
    </row>
    <row r="281" spans="2:44" ht="14.45" customHeight="1" x14ac:dyDescent="0.25">
      <c r="B281" s="475"/>
      <c r="C281" s="477"/>
      <c r="D281" s="477"/>
      <c r="E281" s="40"/>
      <c r="F281" s="490"/>
      <c r="G281" s="491"/>
      <c r="H281" s="50"/>
      <c r="I281" s="201" t="str">
        <f>IF(H281=0,"",H281/'2. Baseline'!$F$15)</f>
        <v/>
      </c>
      <c r="J281" s="87" t="str">
        <f>IF(I281="","",(I281/'2. Baseline'!$F$71/'2. Baseline'!$F$67))</f>
        <v/>
      </c>
      <c r="K281" s="73" t="str">
        <f t="shared" si="128"/>
        <v/>
      </c>
      <c r="L281" s="73" t="str">
        <f t="shared" si="132"/>
        <v/>
      </c>
      <c r="M281" s="81">
        <f t="shared" si="129"/>
        <v>285.71428571428572</v>
      </c>
      <c r="N281" s="81" t="e">
        <f t="shared" si="130"/>
        <v>#VALUE!</v>
      </c>
      <c r="O281" s="82" t="str">
        <f>IFERROR(ROUND(IF(H281/'2. Baseline'!F$13=0,"",H281/'2. Baseline'!F$13),0),"")</f>
        <v/>
      </c>
      <c r="P281" s="83" t="str">
        <f>IFERROR(O281/'2. Baseline'!F$14,"")</f>
        <v/>
      </c>
      <c r="Q281" s="84" t="e">
        <f t="shared" si="131"/>
        <v>#VALUE!</v>
      </c>
      <c r="R281" s="234" t="str">
        <f>IF(H281="","",P281/'2. Baseline'!$F$67)</f>
        <v/>
      </c>
      <c r="S281" s="234" t="str">
        <f>IF(H281="","",P281/J281/'2. Baseline'!$F$67)</f>
        <v/>
      </c>
      <c r="T281" s="101"/>
      <c r="U281" s="102"/>
      <c r="V281" s="101"/>
      <c r="W281" s="101"/>
      <c r="X281" s="90" t="str">
        <f>IFERROR(P281/W281, "")</f>
        <v/>
      </c>
      <c r="Y281" s="456"/>
      <c r="Z281" s="450"/>
      <c r="AA281" s="453"/>
      <c r="AB281" s="480"/>
      <c r="AC281" s="483"/>
      <c r="AD281" s="467"/>
      <c r="AE281" s="486"/>
      <c r="AF281" s="467"/>
      <c r="AG281" s="470"/>
      <c r="AH281" s="470"/>
      <c r="AI281" s="473"/>
      <c r="AJ281" s="467"/>
      <c r="AK281" s="467"/>
      <c r="AL281" s="467"/>
      <c r="AM281" s="467"/>
      <c r="AN281" s="470"/>
      <c r="AO281" s="470"/>
      <c r="AP281" s="470"/>
      <c r="AQ281" s="473"/>
      <c r="AR281" s="42"/>
    </row>
    <row r="282" spans="2:44" ht="14.45" customHeight="1" x14ac:dyDescent="0.25">
      <c r="B282" s="475"/>
      <c r="C282" s="477"/>
      <c r="D282" s="477"/>
      <c r="E282" s="40"/>
      <c r="F282" s="490"/>
      <c r="G282" s="491"/>
      <c r="H282" s="49"/>
      <c r="I282" s="201" t="str">
        <f>IF(H282=0,"",H282/'2. Baseline'!$F$15)</f>
        <v/>
      </c>
      <c r="J282" s="87" t="str">
        <f>IF(I282="","",(I282/'2. Baseline'!$F$71/'2. Baseline'!$F$67))</f>
        <v/>
      </c>
      <c r="K282" s="73" t="str">
        <f t="shared" si="128"/>
        <v/>
      </c>
      <c r="L282" s="73" t="str">
        <f t="shared" si="132"/>
        <v/>
      </c>
      <c r="M282" s="81">
        <f t="shared" si="129"/>
        <v>285.71428571428572</v>
      </c>
      <c r="N282" s="81" t="e">
        <f t="shared" si="130"/>
        <v>#VALUE!</v>
      </c>
      <c r="O282" s="82" t="str">
        <f>IFERROR(ROUND(IF(H282/'2. Baseline'!F$13=0,"",H282/'2. Baseline'!F$13),0),"")</f>
        <v/>
      </c>
      <c r="P282" s="83" t="str">
        <f>IFERROR(O282/'2. Baseline'!F$14,"")</f>
        <v/>
      </c>
      <c r="Q282" s="84" t="e">
        <f t="shared" si="131"/>
        <v>#VALUE!</v>
      </c>
      <c r="R282" s="234" t="str">
        <f>IF(H282="","",P282/'2. Baseline'!$F$67)</f>
        <v/>
      </c>
      <c r="S282" s="234" t="str">
        <f>IF(H282="","",P282/J282/'2. Baseline'!$F$67)</f>
        <v/>
      </c>
      <c r="T282" s="101"/>
      <c r="U282" s="102"/>
      <c r="V282" s="101"/>
      <c r="W282" s="101"/>
      <c r="X282" s="90" t="str">
        <f>IFERROR(P282/W282, "")</f>
        <v/>
      </c>
      <c r="Y282" s="456"/>
      <c r="Z282" s="450"/>
      <c r="AA282" s="453"/>
      <c r="AB282" s="480"/>
      <c r="AC282" s="483"/>
      <c r="AD282" s="467"/>
      <c r="AE282" s="486"/>
      <c r="AF282" s="467"/>
      <c r="AG282" s="470"/>
      <c r="AH282" s="470"/>
      <c r="AI282" s="473"/>
      <c r="AJ282" s="467"/>
      <c r="AK282" s="467"/>
      <c r="AL282" s="467"/>
      <c r="AM282" s="467"/>
      <c r="AN282" s="470"/>
      <c r="AO282" s="470"/>
      <c r="AP282" s="470"/>
      <c r="AQ282" s="473"/>
      <c r="AR282" s="42"/>
    </row>
    <row r="283" spans="2:44" ht="14.45" customHeight="1" x14ac:dyDescent="0.25">
      <c r="B283" s="475"/>
      <c r="C283" s="477"/>
      <c r="D283" s="477"/>
      <c r="E283" s="40"/>
      <c r="F283" s="490"/>
      <c r="G283" s="491"/>
      <c r="H283" s="49"/>
      <c r="I283" s="201" t="str">
        <f>IF(H283=0,"",H283/'2. Baseline'!$F$15)</f>
        <v/>
      </c>
      <c r="J283" s="87" t="str">
        <f>IF(I283="","",(I283/'2. Baseline'!$F$71/'2. Baseline'!$F$67))</f>
        <v/>
      </c>
      <c r="K283" s="73" t="str">
        <f t="shared" si="128"/>
        <v/>
      </c>
      <c r="L283" s="73" t="str">
        <f t="shared" si="132"/>
        <v/>
      </c>
      <c r="M283" s="81">
        <f t="shared" si="129"/>
        <v>285.71428571428572</v>
      </c>
      <c r="N283" s="81" t="e">
        <f t="shared" si="130"/>
        <v>#VALUE!</v>
      </c>
      <c r="O283" s="82" t="str">
        <f>IFERROR(ROUND(IF(H283/'2. Baseline'!F$13=0,"",H283/'2. Baseline'!F$13),0),"")</f>
        <v/>
      </c>
      <c r="P283" s="83" t="str">
        <f>IFERROR(O283/'2. Baseline'!F$14,"")</f>
        <v/>
      </c>
      <c r="Q283" s="84" t="e">
        <f t="shared" si="131"/>
        <v>#VALUE!</v>
      </c>
      <c r="R283" s="234" t="str">
        <f>IF(H283="","",P283/'2. Baseline'!$F$67)</f>
        <v/>
      </c>
      <c r="S283" s="234" t="str">
        <f>IF(H283="","",P283/J283/'2. Baseline'!$F$67)</f>
        <v/>
      </c>
      <c r="T283" s="101"/>
      <c r="U283" s="102"/>
      <c r="V283" s="101"/>
      <c r="W283" s="101"/>
      <c r="X283" s="90" t="str">
        <f>IFERROR(P283/W283, "")</f>
        <v/>
      </c>
      <c r="Y283" s="456"/>
      <c r="Z283" s="450"/>
      <c r="AA283" s="453"/>
      <c r="AB283" s="480"/>
      <c r="AC283" s="483"/>
      <c r="AD283" s="467"/>
      <c r="AE283" s="486"/>
      <c r="AF283" s="467"/>
      <c r="AG283" s="470"/>
      <c r="AH283" s="470"/>
      <c r="AI283" s="473"/>
      <c r="AJ283" s="467"/>
      <c r="AK283" s="467"/>
      <c r="AL283" s="467"/>
      <c r="AM283" s="467"/>
      <c r="AN283" s="470"/>
      <c r="AO283" s="470"/>
      <c r="AP283" s="470"/>
      <c r="AQ283" s="473"/>
      <c r="AR283" s="42"/>
    </row>
    <row r="284" spans="2:44" ht="14.45" customHeight="1" x14ac:dyDescent="0.25">
      <c r="B284" s="475"/>
      <c r="C284" s="477"/>
      <c r="D284" s="477"/>
      <c r="E284" s="40"/>
      <c r="F284" s="490"/>
      <c r="G284" s="491"/>
      <c r="H284" s="49"/>
      <c r="I284" s="201" t="str">
        <f>IF(H284=0,"",H284/'2. Baseline'!$F$15)</f>
        <v/>
      </c>
      <c r="J284" s="87" t="str">
        <f>IF(I284="","",(I284/'2. Baseline'!$F$71/'2. Baseline'!$F$67))</f>
        <v/>
      </c>
      <c r="K284" s="73" t="str">
        <f t="shared" si="128"/>
        <v/>
      </c>
      <c r="L284" s="73" t="str">
        <f t="shared" si="132"/>
        <v/>
      </c>
      <c r="M284" s="81">
        <f t="shared" si="129"/>
        <v>285.71428571428572</v>
      </c>
      <c r="N284" s="81" t="e">
        <f t="shared" si="130"/>
        <v>#VALUE!</v>
      </c>
      <c r="O284" s="82" t="str">
        <f>IFERROR(ROUND(IF(H284/'2. Baseline'!F$13=0,"",H284/'2. Baseline'!F$13),0),"")</f>
        <v/>
      </c>
      <c r="P284" s="83" t="str">
        <f>IFERROR(O284/'2. Baseline'!F$14,"")</f>
        <v/>
      </c>
      <c r="Q284" s="84" t="e">
        <f t="shared" si="131"/>
        <v>#VALUE!</v>
      </c>
      <c r="R284" s="234" t="str">
        <f>IF(H284="","",P284/'2. Baseline'!$F$67)</f>
        <v/>
      </c>
      <c r="S284" s="234" t="str">
        <f>IF(H284="","",P284/J284/'2. Baseline'!$F$67)</f>
        <v/>
      </c>
      <c r="T284" s="101"/>
      <c r="U284" s="102"/>
      <c r="V284" s="101"/>
      <c r="W284" s="101"/>
      <c r="X284" s="90" t="str">
        <f>IFERROR(P284/W284, "")</f>
        <v/>
      </c>
      <c r="Y284" s="456"/>
      <c r="Z284" s="450"/>
      <c r="AA284" s="453"/>
      <c r="AB284" s="480"/>
      <c r="AC284" s="483"/>
      <c r="AD284" s="467"/>
      <c r="AE284" s="486"/>
      <c r="AF284" s="467"/>
      <c r="AG284" s="470"/>
      <c r="AH284" s="470"/>
      <c r="AI284" s="473"/>
      <c r="AJ284" s="467"/>
      <c r="AK284" s="467"/>
      <c r="AL284" s="467"/>
      <c r="AM284" s="467"/>
      <c r="AN284" s="470"/>
      <c r="AO284" s="470"/>
      <c r="AP284" s="470"/>
      <c r="AQ284" s="473"/>
      <c r="AR284" s="42"/>
    </row>
    <row r="285" spans="2:44" ht="14.45" customHeight="1" x14ac:dyDescent="0.25">
      <c r="B285" s="476"/>
      <c r="C285" s="478"/>
      <c r="D285" s="478"/>
      <c r="E285" s="40"/>
      <c r="F285" s="490"/>
      <c r="G285" s="491"/>
      <c r="H285" s="49"/>
      <c r="I285" s="201" t="str">
        <f>IF(H285=0,"",H285/'2. Baseline'!$F$15)</f>
        <v/>
      </c>
      <c r="J285" s="87" t="str">
        <f>IF(I285="","",(I285/'2. Baseline'!$F$71/'2. Baseline'!$F$67))</f>
        <v/>
      </c>
      <c r="K285" s="73" t="str">
        <f t="shared" si="128"/>
        <v/>
      </c>
      <c r="L285" s="73" t="str">
        <f t="shared" si="132"/>
        <v/>
      </c>
      <c r="M285" s="81">
        <f t="shared" si="129"/>
        <v>285.71428571428572</v>
      </c>
      <c r="N285" s="81" t="e">
        <f>IF(M285="","",I285/M285)</f>
        <v>#VALUE!</v>
      </c>
      <c r="O285" s="82" t="str">
        <f>IFERROR(ROUND(IF(H285/'2. Baseline'!F$13=0,"",H285/'2. Baseline'!F$13),0),"")</f>
        <v/>
      </c>
      <c r="P285" s="83" t="str">
        <f>IFERROR(O285/'2. Baseline'!F$14,"")</f>
        <v/>
      </c>
      <c r="Q285" s="85"/>
      <c r="R285" s="82" t="str">
        <f>IF(H285="","",P285/'2. Baseline'!$F$67)</f>
        <v/>
      </c>
      <c r="S285" s="82" t="str">
        <f>IF(H285="","",P285/J285/'2. Baseline'!$F$67)</f>
        <v/>
      </c>
      <c r="T285" s="101"/>
      <c r="U285" s="102"/>
      <c r="V285" s="101"/>
      <c r="W285" s="101"/>
      <c r="X285" s="90" t="str">
        <f>IFERROR(P285/W285, "")</f>
        <v/>
      </c>
      <c r="Y285" s="457"/>
      <c r="Z285" s="451"/>
      <c r="AA285" s="454"/>
      <c r="AB285" s="481"/>
      <c r="AC285" s="484"/>
      <c r="AD285" s="468"/>
      <c r="AE285" s="487"/>
      <c r="AF285" s="468"/>
      <c r="AG285" s="471"/>
      <c r="AH285" s="471"/>
      <c r="AI285" s="474"/>
      <c r="AJ285" s="468"/>
      <c r="AK285" s="468"/>
      <c r="AL285" s="468"/>
      <c r="AM285" s="468"/>
      <c r="AN285" s="471"/>
      <c r="AO285" s="471"/>
      <c r="AP285" s="471"/>
      <c r="AQ285" s="474"/>
      <c r="AR285" s="42"/>
    </row>
    <row r="286" spans="2:44" ht="14.45" customHeight="1" x14ac:dyDescent="0.25">
      <c r="B286" s="51"/>
      <c r="C286" s="25" t="s">
        <v>35</v>
      </c>
      <c r="D286" s="25"/>
      <c r="E286" s="98">
        <f>COUNTA(E276:E285)</f>
        <v>0</v>
      </c>
      <c r="F286" s="458"/>
      <c r="G286" s="459"/>
      <c r="H286" s="22">
        <f>SUM(H276:H285)</f>
        <v>0</v>
      </c>
      <c r="I286" s="96">
        <f>SUM(I276:I285)</f>
        <v>0</v>
      </c>
      <c r="J286" s="96">
        <f>SUM(J276:J285)</f>
        <v>0</v>
      </c>
      <c r="K286" s="96">
        <f>SUM(K276:K285)</f>
        <v>0</v>
      </c>
      <c r="L286" s="96">
        <f>SUM(L276:L285)</f>
        <v>0</v>
      </c>
      <c r="M286" s="97"/>
      <c r="N286" s="97" t="e">
        <f>SUM(N276:N285)</f>
        <v>#VALUE!</v>
      </c>
      <c r="O286" s="23">
        <f>SUM(O276:O285)</f>
        <v>0</v>
      </c>
      <c r="P286" s="53">
        <f>IFERROR(O286/'2. Baseline'!F$14,"")</f>
        <v>0</v>
      </c>
      <c r="Q286" s="52" t="e">
        <f>SUM(Q276:Q284)*7</f>
        <v>#VALUE!</v>
      </c>
      <c r="R286" s="96">
        <f>SUM(R276:R285)</f>
        <v>0</v>
      </c>
      <c r="S286" s="97" t="e">
        <f>IF(H286="","",P286/J286/'2. Baseline'!$F$67)</f>
        <v>#DIV/0!</v>
      </c>
      <c r="T286" s="103"/>
      <c r="U286" s="103"/>
      <c r="V286" s="104"/>
      <c r="W286" s="104"/>
      <c r="X286" s="74"/>
      <c r="Y286" s="107"/>
      <c r="Z286" s="104"/>
      <c r="AA286" s="108"/>
      <c r="AB286" s="53"/>
      <c r="AC286" s="68">
        <f t="shared" ref="AC286:AQ286" si="133">SUM(AC276:AC285)</f>
        <v>0</v>
      </c>
      <c r="AD286" s="68">
        <f t="shared" si="133"/>
        <v>0</v>
      </c>
      <c r="AE286" s="296">
        <f t="shared" si="133"/>
        <v>0</v>
      </c>
      <c r="AF286" s="93">
        <f t="shared" si="133"/>
        <v>0</v>
      </c>
      <c r="AG286" s="93">
        <f t="shared" si="133"/>
        <v>0</v>
      </c>
      <c r="AH286" s="93">
        <f t="shared" si="133"/>
        <v>0</v>
      </c>
      <c r="AI286" s="93">
        <f t="shared" si="133"/>
        <v>0</v>
      </c>
      <c r="AJ286" s="93">
        <f t="shared" si="133"/>
        <v>0</v>
      </c>
      <c r="AK286" s="93">
        <f t="shared" si="133"/>
        <v>0</v>
      </c>
      <c r="AL286" s="93">
        <f t="shared" si="133"/>
        <v>0</v>
      </c>
      <c r="AM286" s="93">
        <f t="shared" si="133"/>
        <v>0</v>
      </c>
      <c r="AN286" s="93">
        <f t="shared" si="133"/>
        <v>0</v>
      </c>
      <c r="AO286" s="93">
        <f t="shared" si="133"/>
        <v>0</v>
      </c>
      <c r="AP286" s="93">
        <f t="shared" si="133"/>
        <v>0</v>
      </c>
      <c r="AQ286" s="93">
        <f t="shared" si="133"/>
        <v>0</v>
      </c>
      <c r="AR286" s="26"/>
    </row>
    <row r="287" spans="2:44" ht="14.45" customHeight="1" thickBot="1" x14ac:dyDescent="0.3">
      <c r="B287" s="61"/>
      <c r="C287" s="62"/>
      <c r="D287" s="62"/>
      <c r="E287" s="63"/>
      <c r="F287" s="460"/>
      <c r="G287" s="461"/>
      <c r="H287" s="64"/>
      <c r="I287" s="65" t="str">
        <f>IFERROR(IF(H287/#REF!=0," ",H287/#REF!),"")</f>
        <v/>
      </c>
      <c r="J287" s="66"/>
      <c r="K287" s="66"/>
      <c r="L287" s="66"/>
      <c r="M287" s="66"/>
      <c r="N287" s="66"/>
      <c r="O287" s="24"/>
      <c r="P287" s="54"/>
      <c r="Q287" s="55"/>
      <c r="R287" s="56"/>
      <c r="S287" s="56"/>
      <c r="T287" s="105"/>
      <c r="U287" s="105"/>
      <c r="V287" s="106"/>
      <c r="W287" s="106"/>
      <c r="X287" s="75"/>
      <c r="Y287" s="109"/>
      <c r="Z287" s="106"/>
      <c r="AA287" s="110"/>
      <c r="AB287" s="54"/>
      <c r="AC287" s="57"/>
      <c r="AD287" s="67"/>
      <c r="AE287" s="67"/>
      <c r="AF287" s="67"/>
      <c r="AG287" s="67"/>
      <c r="AH287" s="67"/>
      <c r="AI287" s="67"/>
      <c r="AJ287" s="67"/>
      <c r="AK287" s="67"/>
      <c r="AL287" s="67"/>
      <c r="AM287" s="67"/>
      <c r="AN287" s="67"/>
      <c r="AO287" s="67"/>
      <c r="AP287" s="67"/>
      <c r="AQ287" s="179"/>
      <c r="AR287" s="60"/>
    </row>
    <row r="288" spans="2:44" ht="14.45" customHeight="1" x14ac:dyDescent="0.25">
      <c r="B288" s="475" t="str">
        <f>IF(C288&lt;&gt;"",B276+1,"")</f>
        <v/>
      </c>
      <c r="C288" s="477"/>
      <c r="D288" s="477"/>
      <c r="E288" s="40"/>
      <c r="F288" s="492"/>
      <c r="G288" s="492"/>
      <c r="H288" s="49"/>
      <c r="I288" s="201" t="str">
        <f>IF(H288=0,"",H288/'2. Baseline'!$F$15)</f>
        <v/>
      </c>
      <c r="J288" s="86" t="str">
        <f>IF(I288="","",(I288/'2. Baseline'!$F$71/'2. Baseline'!$F$67))</f>
        <v/>
      </c>
      <c r="K288" s="72" t="str">
        <f t="shared" ref="K288:K297" si="134">IF(J288="","",ROUNDUP(J288,0))</f>
        <v/>
      </c>
      <c r="L288" s="295" t="str">
        <f>J288</f>
        <v/>
      </c>
      <c r="M288" s="77">
        <f t="shared" ref="M288:M297" si="135">IF(I288=0,"",$M$23*10)</f>
        <v>285.71428571428572</v>
      </c>
      <c r="N288" s="77" t="e">
        <f t="shared" ref="N288:N296" si="136">I288/M288</f>
        <v>#VALUE!</v>
      </c>
      <c r="O288" s="78" t="str">
        <f>IFERROR(ROUND(IF(H288/'2. Baseline'!F$13=0,"",H288/'2. Baseline'!F$13),0),"")</f>
        <v/>
      </c>
      <c r="P288" s="79" t="str">
        <f>IFERROR(O288/'2. Baseline'!F$14,"")</f>
        <v/>
      </c>
      <c r="Q288" s="80" t="e">
        <f t="shared" ref="Q288:Q296" si="137">O288/(J288/2)/7</f>
        <v>#VALUE!</v>
      </c>
      <c r="R288" s="233" t="str">
        <f>IF(H288="","",P288/'2. Baseline'!$F$67)</f>
        <v/>
      </c>
      <c r="S288" s="233" t="str">
        <f>IF(H288="","",P288/J288/'2. Baseline'!$F$67)</f>
        <v/>
      </c>
      <c r="T288" s="99"/>
      <c r="U288" s="100"/>
      <c r="V288" s="101"/>
      <c r="W288" s="101"/>
      <c r="X288" s="89" t="str">
        <f>IFERROR(S288/W288, "n/a")</f>
        <v>n/a</v>
      </c>
      <c r="Y288" s="455"/>
      <c r="Z288" s="449"/>
      <c r="AA288" s="452"/>
      <c r="AB288" s="479" t="e">
        <f>P298/AA288</f>
        <v>#DIV/0!</v>
      </c>
      <c r="AC288" s="482">
        <f>L298</f>
        <v>0</v>
      </c>
      <c r="AD288" s="466">
        <f>AC298</f>
        <v>0</v>
      </c>
      <c r="AE288" s="485">
        <f>AD298/'2. Baseline'!$F$73</f>
        <v>0</v>
      </c>
      <c r="AF288" s="466">
        <f>L298*'2. Baseline'!$F$58</f>
        <v>0</v>
      </c>
      <c r="AG288" s="469">
        <f>J298*'2. Baseline'!$F$61</f>
        <v>0</v>
      </c>
      <c r="AH288" s="469">
        <f>AE298*'2. Baseline'!F$59*('2. Baseline'!F$50+'2. Baseline'!F$51)</f>
        <v>0</v>
      </c>
      <c r="AI288" s="472">
        <f>IF(B288&lt;&gt;"",'2. Baseline'!$F$60+1,0)</f>
        <v>0</v>
      </c>
      <c r="AJ288" s="466">
        <f>2*(AC298*('2. Baseline'!$F$67+'2. Baseline'!$F$68))</f>
        <v>0</v>
      </c>
      <c r="AK288" s="466">
        <f>2*L298</f>
        <v>0</v>
      </c>
      <c r="AL288" s="466">
        <f>2*(J298*2)</f>
        <v>0</v>
      </c>
      <c r="AM288" s="466">
        <f>J298*('2. Baseline'!F$67+'2. Baseline'!F$68)</f>
        <v>0</v>
      </c>
      <c r="AN288" s="469">
        <f>J298*'2. Baseline'!$F$80</f>
        <v>0</v>
      </c>
      <c r="AO288" s="469">
        <f>2*J298</f>
        <v>0</v>
      </c>
      <c r="AP288" s="469">
        <f>AE298*'2. Baseline'!F$78*('2. Baseline'!F$67+'2. Baseline'!F$68)</f>
        <v>0</v>
      </c>
      <c r="AQ288" s="472">
        <f>IF(B288&lt;&gt;"",'2. Baseline'!$F$60+1,0)</f>
        <v>0</v>
      </c>
      <c r="AR288" s="41"/>
    </row>
    <row r="289" spans="2:44" ht="14.45" customHeight="1" x14ac:dyDescent="0.25">
      <c r="B289" s="475"/>
      <c r="C289" s="477"/>
      <c r="D289" s="477"/>
      <c r="E289" s="40"/>
      <c r="F289" s="489"/>
      <c r="G289" s="489"/>
      <c r="H289" s="49"/>
      <c r="I289" s="201" t="str">
        <f>IF(H289=0,"",H289/'2. Baseline'!$F$15)</f>
        <v/>
      </c>
      <c r="J289" s="87" t="str">
        <f>IF(I289="","",(I289/'2. Baseline'!$F$71/'2. Baseline'!$F$67))</f>
        <v/>
      </c>
      <c r="K289" s="73" t="str">
        <f t="shared" si="134"/>
        <v/>
      </c>
      <c r="L289" s="73" t="str">
        <f t="shared" ref="L289:L297" si="138">J289</f>
        <v/>
      </c>
      <c r="M289" s="81">
        <f t="shared" si="135"/>
        <v>285.71428571428572</v>
      </c>
      <c r="N289" s="81" t="e">
        <f t="shared" si="136"/>
        <v>#VALUE!</v>
      </c>
      <c r="O289" s="82" t="str">
        <f>IFERROR(ROUND(IF(H289/'2. Baseline'!F$13=0,"",H289/'2. Baseline'!F$13),0),"")</f>
        <v/>
      </c>
      <c r="P289" s="83" t="str">
        <f>IFERROR(O289/'2. Baseline'!F$14,"")</f>
        <v/>
      </c>
      <c r="Q289" s="84" t="e">
        <f t="shared" si="137"/>
        <v>#VALUE!</v>
      </c>
      <c r="R289" s="234" t="str">
        <f>IF(H289="","",P289/'2. Baseline'!$F$67)</f>
        <v/>
      </c>
      <c r="S289" s="234" t="str">
        <f>IF(H289="","",P289/J289/'2. Baseline'!$F$67)</f>
        <v/>
      </c>
      <c r="T289" s="101"/>
      <c r="U289" s="102"/>
      <c r="V289" s="101"/>
      <c r="W289" s="101"/>
      <c r="X289" s="90" t="str">
        <f>IFERROR(S289/W289, "")</f>
        <v/>
      </c>
      <c r="Y289" s="456"/>
      <c r="Z289" s="450"/>
      <c r="AA289" s="453"/>
      <c r="AB289" s="480"/>
      <c r="AC289" s="483"/>
      <c r="AD289" s="467"/>
      <c r="AE289" s="486"/>
      <c r="AF289" s="467"/>
      <c r="AG289" s="470"/>
      <c r="AH289" s="470"/>
      <c r="AI289" s="473"/>
      <c r="AJ289" s="467"/>
      <c r="AK289" s="467"/>
      <c r="AL289" s="467"/>
      <c r="AM289" s="467"/>
      <c r="AN289" s="470"/>
      <c r="AO289" s="470"/>
      <c r="AP289" s="470"/>
      <c r="AQ289" s="473"/>
      <c r="AR289" s="42"/>
    </row>
    <row r="290" spans="2:44" ht="14.45" customHeight="1" x14ac:dyDescent="0.25">
      <c r="B290" s="475"/>
      <c r="C290" s="477"/>
      <c r="D290" s="477"/>
      <c r="E290" s="40"/>
      <c r="F290" s="489"/>
      <c r="G290" s="489"/>
      <c r="H290" s="49"/>
      <c r="I290" s="201" t="str">
        <f>IF(H290=0,"",H290/'2. Baseline'!$F$15)</f>
        <v/>
      </c>
      <c r="J290" s="88" t="str">
        <f>IF(I290="","",(I290/'2. Baseline'!$F$71/'2. Baseline'!$F$67))</f>
        <v/>
      </c>
      <c r="K290" s="91" t="str">
        <f t="shared" si="134"/>
        <v/>
      </c>
      <c r="L290" s="91" t="str">
        <f t="shared" si="138"/>
        <v/>
      </c>
      <c r="M290" s="92">
        <f t="shared" si="135"/>
        <v>285.71428571428572</v>
      </c>
      <c r="N290" s="92" t="e">
        <f t="shared" si="136"/>
        <v>#VALUE!</v>
      </c>
      <c r="O290" s="82" t="str">
        <f>IFERROR(ROUND(IF(H290/'2. Baseline'!F$13=0,"",H290/'2. Baseline'!F$13),0),"")</f>
        <v/>
      </c>
      <c r="P290" s="83" t="str">
        <f>IFERROR(O290/'2. Baseline'!F$14,"")</f>
        <v/>
      </c>
      <c r="Q290" s="84" t="e">
        <f t="shared" si="137"/>
        <v>#VALUE!</v>
      </c>
      <c r="R290" s="234" t="str">
        <f>IF(H290="","",P290/'2. Baseline'!$F$67)</f>
        <v/>
      </c>
      <c r="S290" s="234" t="str">
        <f>IF(H290="","",P290/J290/'2. Baseline'!$F$67)</f>
        <v/>
      </c>
      <c r="T290" s="101"/>
      <c r="U290" s="102"/>
      <c r="V290" s="101"/>
      <c r="W290" s="101"/>
      <c r="X290" s="90" t="str">
        <f>IFERROR(S290/W290, "")</f>
        <v/>
      </c>
      <c r="Y290" s="456"/>
      <c r="Z290" s="450"/>
      <c r="AA290" s="453"/>
      <c r="AB290" s="480"/>
      <c r="AC290" s="483"/>
      <c r="AD290" s="467"/>
      <c r="AE290" s="486"/>
      <c r="AF290" s="467"/>
      <c r="AG290" s="470"/>
      <c r="AH290" s="470"/>
      <c r="AI290" s="473"/>
      <c r="AJ290" s="467"/>
      <c r="AK290" s="467"/>
      <c r="AL290" s="467"/>
      <c r="AM290" s="467"/>
      <c r="AN290" s="470"/>
      <c r="AO290" s="470"/>
      <c r="AP290" s="470"/>
      <c r="AQ290" s="473"/>
      <c r="AR290" s="42"/>
    </row>
    <row r="291" spans="2:44" ht="14.45" customHeight="1" x14ac:dyDescent="0.25">
      <c r="B291" s="475"/>
      <c r="C291" s="477"/>
      <c r="D291" s="477"/>
      <c r="E291" s="40"/>
      <c r="F291" s="489"/>
      <c r="G291" s="489"/>
      <c r="H291" s="49"/>
      <c r="I291" s="201" t="str">
        <f>IF(H291=0,"",H291/'2. Baseline'!$F$15)</f>
        <v/>
      </c>
      <c r="J291" s="87" t="str">
        <f>IF(I291="","",(I291/'2. Baseline'!$F$71/'2. Baseline'!$F$67))</f>
        <v/>
      </c>
      <c r="K291" s="73" t="str">
        <f t="shared" si="134"/>
        <v/>
      </c>
      <c r="L291" s="73" t="str">
        <f t="shared" si="138"/>
        <v/>
      </c>
      <c r="M291" s="81">
        <f t="shared" si="135"/>
        <v>285.71428571428572</v>
      </c>
      <c r="N291" s="81" t="e">
        <f t="shared" si="136"/>
        <v>#VALUE!</v>
      </c>
      <c r="O291" s="82" t="str">
        <f>IFERROR(ROUND(IF(H291/'2. Baseline'!F$13=0,"",H291/'2. Baseline'!F$13),0),"")</f>
        <v/>
      </c>
      <c r="P291" s="83" t="str">
        <f>IFERROR(O291/'2. Baseline'!F$14,"")</f>
        <v/>
      </c>
      <c r="Q291" s="84" t="e">
        <f t="shared" si="137"/>
        <v>#VALUE!</v>
      </c>
      <c r="R291" s="234" t="str">
        <f>IF(H291="","",P291/'2. Baseline'!$F$67)</f>
        <v/>
      </c>
      <c r="S291" s="234" t="str">
        <f>IF(H291="","",P291/J291/'2. Baseline'!$F$67)</f>
        <v/>
      </c>
      <c r="T291" s="101"/>
      <c r="U291" s="102"/>
      <c r="V291" s="101"/>
      <c r="W291" s="101"/>
      <c r="X291" s="90" t="str">
        <f>IFERROR(S291/W291, "")</f>
        <v/>
      </c>
      <c r="Y291" s="456"/>
      <c r="Z291" s="450"/>
      <c r="AA291" s="453"/>
      <c r="AB291" s="480"/>
      <c r="AC291" s="483"/>
      <c r="AD291" s="467"/>
      <c r="AE291" s="486"/>
      <c r="AF291" s="467"/>
      <c r="AG291" s="470"/>
      <c r="AH291" s="470"/>
      <c r="AI291" s="473"/>
      <c r="AJ291" s="467"/>
      <c r="AK291" s="467"/>
      <c r="AL291" s="467"/>
      <c r="AM291" s="467"/>
      <c r="AN291" s="470"/>
      <c r="AO291" s="470"/>
      <c r="AP291" s="470"/>
      <c r="AQ291" s="473"/>
      <c r="AR291" s="42"/>
    </row>
    <row r="292" spans="2:44" ht="14.45" customHeight="1" x14ac:dyDescent="0.25">
      <c r="B292" s="475"/>
      <c r="C292" s="477"/>
      <c r="D292" s="477"/>
      <c r="E292" s="40"/>
      <c r="F292" s="489"/>
      <c r="G292" s="489"/>
      <c r="H292" s="50"/>
      <c r="I292" s="201" t="str">
        <f>IF(H292=0,"",H292/'2. Baseline'!$F$15)</f>
        <v/>
      </c>
      <c r="J292" s="87" t="str">
        <f>IF(I292="","",(I292/'2. Baseline'!$F$71/'2. Baseline'!$F$67))</f>
        <v/>
      </c>
      <c r="K292" s="73" t="str">
        <f t="shared" si="134"/>
        <v/>
      </c>
      <c r="L292" s="73" t="str">
        <f t="shared" si="138"/>
        <v/>
      </c>
      <c r="M292" s="81">
        <f t="shared" si="135"/>
        <v>285.71428571428572</v>
      </c>
      <c r="N292" s="81" t="e">
        <f t="shared" si="136"/>
        <v>#VALUE!</v>
      </c>
      <c r="O292" s="82" t="str">
        <f>IFERROR(ROUND(IF(H292/'2. Baseline'!F$13=0,"",H292/'2. Baseline'!F$13),0),"")</f>
        <v/>
      </c>
      <c r="P292" s="83" t="str">
        <f>IFERROR(O292/'2. Baseline'!F$14,"")</f>
        <v/>
      </c>
      <c r="Q292" s="84" t="e">
        <f t="shared" si="137"/>
        <v>#VALUE!</v>
      </c>
      <c r="R292" s="234" t="str">
        <f>IF(H292="","",P292/'2. Baseline'!$F$67)</f>
        <v/>
      </c>
      <c r="S292" s="234" t="str">
        <f>IF(H292="","",P292/J292/'2. Baseline'!$F$67)</f>
        <v/>
      </c>
      <c r="T292" s="101"/>
      <c r="U292" s="102"/>
      <c r="V292" s="101"/>
      <c r="W292" s="101"/>
      <c r="X292" s="90" t="str">
        <f>IFERROR(S292/W292, "")</f>
        <v/>
      </c>
      <c r="Y292" s="456"/>
      <c r="Z292" s="450"/>
      <c r="AA292" s="453"/>
      <c r="AB292" s="480"/>
      <c r="AC292" s="483"/>
      <c r="AD292" s="467"/>
      <c r="AE292" s="486"/>
      <c r="AF292" s="467"/>
      <c r="AG292" s="470"/>
      <c r="AH292" s="470"/>
      <c r="AI292" s="473"/>
      <c r="AJ292" s="467"/>
      <c r="AK292" s="467"/>
      <c r="AL292" s="467"/>
      <c r="AM292" s="467"/>
      <c r="AN292" s="470"/>
      <c r="AO292" s="470"/>
      <c r="AP292" s="470"/>
      <c r="AQ292" s="473"/>
      <c r="AR292" s="42"/>
    </row>
    <row r="293" spans="2:44" ht="14.45" customHeight="1" x14ac:dyDescent="0.25">
      <c r="B293" s="475"/>
      <c r="C293" s="477"/>
      <c r="D293" s="477"/>
      <c r="E293" s="40"/>
      <c r="F293" s="489"/>
      <c r="G293" s="489"/>
      <c r="H293" s="50"/>
      <c r="I293" s="201" t="str">
        <f>IF(H293=0,"",H293/'2. Baseline'!$F$15)</f>
        <v/>
      </c>
      <c r="J293" s="87" t="str">
        <f>IF(I293="","",(I293/'2. Baseline'!$F$71/'2. Baseline'!$F$67))</f>
        <v/>
      </c>
      <c r="K293" s="73" t="str">
        <f t="shared" si="134"/>
        <v/>
      </c>
      <c r="L293" s="73" t="str">
        <f t="shared" si="138"/>
        <v/>
      </c>
      <c r="M293" s="81">
        <f t="shared" si="135"/>
        <v>285.71428571428572</v>
      </c>
      <c r="N293" s="81" t="e">
        <f t="shared" si="136"/>
        <v>#VALUE!</v>
      </c>
      <c r="O293" s="82" t="str">
        <f>IFERROR(ROUND(IF(H293/'2. Baseline'!F$13=0,"",H293/'2. Baseline'!F$13),0),"")</f>
        <v/>
      </c>
      <c r="P293" s="83" t="str">
        <f>IFERROR(O293/'2. Baseline'!F$14,"")</f>
        <v/>
      </c>
      <c r="Q293" s="84" t="e">
        <f t="shared" si="137"/>
        <v>#VALUE!</v>
      </c>
      <c r="R293" s="234" t="str">
        <f>IF(H293="","",P293/'2. Baseline'!$F$67)</f>
        <v/>
      </c>
      <c r="S293" s="234" t="str">
        <f>IF(H293="","",P293/J293/'2. Baseline'!$F$67)</f>
        <v/>
      </c>
      <c r="T293" s="101"/>
      <c r="U293" s="102"/>
      <c r="V293" s="101"/>
      <c r="W293" s="101"/>
      <c r="X293" s="90" t="str">
        <f>IFERROR(P293/W293, "")</f>
        <v/>
      </c>
      <c r="Y293" s="456"/>
      <c r="Z293" s="450"/>
      <c r="AA293" s="453"/>
      <c r="AB293" s="480"/>
      <c r="AC293" s="483"/>
      <c r="AD293" s="467"/>
      <c r="AE293" s="486"/>
      <c r="AF293" s="467"/>
      <c r="AG293" s="470"/>
      <c r="AH293" s="470"/>
      <c r="AI293" s="473"/>
      <c r="AJ293" s="467"/>
      <c r="AK293" s="467"/>
      <c r="AL293" s="467"/>
      <c r="AM293" s="467"/>
      <c r="AN293" s="470"/>
      <c r="AO293" s="470"/>
      <c r="AP293" s="470"/>
      <c r="AQ293" s="473"/>
      <c r="AR293" s="42"/>
    </row>
    <row r="294" spans="2:44" ht="14.45" customHeight="1" x14ac:dyDescent="0.25">
      <c r="B294" s="475"/>
      <c r="C294" s="477"/>
      <c r="D294" s="477"/>
      <c r="E294" s="40"/>
      <c r="F294" s="489"/>
      <c r="G294" s="489"/>
      <c r="H294" s="50"/>
      <c r="I294" s="201" t="str">
        <f>IF(H294=0,"",H294/'2. Baseline'!$F$15)</f>
        <v/>
      </c>
      <c r="J294" s="87" t="str">
        <f>IF(I294="","",(I294/'2. Baseline'!$F$71/'2. Baseline'!$F$67))</f>
        <v/>
      </c>
      <c r="K294" s="73" t="str">
        <f t="shared" si="134"/>
        <v/>
      </c>
      <c r="L294" s="73" t="str">
        <f t="shared" si="138"/>
        <v/>
      </c>
      <c r="M294" s="81">
        <f t="shared" si="135"/>
        <v>285.71428571428572</v>
      </c>
      <c r="N294" s="81" t="e">
        <f t="shared" si="136"/>
        <v>#VALUE!</v>
      </c>
      <c r="O294" s="82" t="str">
        <f>IFERROR(ROUND(IF(H294/'2. Baseline'!F$13=0,"",H294/'2. Baseline'!F$13),0),"")</f>
        <v/>
      </c>
      <c r="P294" s="83" t="str">
        <f>IFERROR(O294/'2. Baseline'!F$14,"")</f>
        <v/>
      </c>
      <c r="Q294" s="84" t="e">
        <f t="shared" si="137"/>
        <v>#VALUE!</v>
      </c>
      <c r="R294" s="234" t="str">
        <f>IF(H294="","",P294/'2. Baseline'!$F$67)</f>
        <v/>
      </c>
      <c r="S294" s="234" t="str">
        <f>IF(H294="","",P294/J294/'2. Baseline'!$F$67)</f>
        <v/>
      </c>
      <c r="T294" s="101"/>
      <c r="U294" s="102"/>
      <c r="V294" s="101"/>
      <c r="W294" s="101"/>
      <c r="X294" s="90" t="str">
        <f>IFERROR(P294/W294, "")</f>
        <v/>
      </c>
      <c r="Y294" s="456"/>
      <c r="Z294" s="450"/>
      <c r="AA294" s="453"/>
      <c r="AB294" s="480"/>
      <c r="AC294" s="483"/>
      <c r="AD294" s="467"/>
      <c r="AE294" s="486"/>
      <c r="AF294" s="467"/>
      <c r="AG294" s="470"/>
      <c r="AH294" s="470"/>
      <c r="AI294" s="473"/>
      <c r="AJ294" s="467"/>
      <c r="AK294" s="467"/>
      <c r="AL294" s="467"/>
      <c r="AM294" s="467"/>
      <c r="AN294" s="470"/>
      <c r="AO294" s="470"/>
      <c r="AP294" s="470"/>
      <c r="AQ294" s="473"/>
      <c r="AR294" s="42"/>
    </row>
    <row r="295" spans="2:44" ht="14.45" customHeight="1" x14ac:dyDescent="0.25">
      <c r="B295" s="475"/>
      <c r="C295" s="477"/>
      <c r="D295" s="477"/>
      <c r="E295" s="40"/>
      <c r="F295" s="489"/>
      <c r="G295" s="489"/>
      <c r="H295" s="50"/>
      <c r="I295" s="201" t="str">
        <f>IF(H295=0,"",H295/'2. Baseline'!$F$15)</f>
        <v/>
      </c>
      <c r="J295" s="87" t="str">
        <f>IF(I295="","",(I295/'2. Baseline'!$F$71/'2. Baseline'!$F$67))</f>
        <v/>
      </c>
      <c r="K295" s="73" t="str">
        <f t="shared" si="134"/>
        <v/>
      </c>
      <c r="L295" s="73" t="str">
        <f t="shared" si="138"/>
        <v/>
      </c>
      <c r="M295" s="81">
        <f t="shared" si="135"/>
        <v>285.71428571428572</v>
      </c>
      <c r="N295" s="81" t="e">
        <f t="shared" si="136"/>
        <v>#VALUE!</v>
      </c>
      <c r="O295" s="82" t="str">
        <f>IFERROR(ROUND(IF(H295/'2. Baseline'!F$13=0,"",H295/'2. Baseline'!F$13),0),"")</f>
        <v/>
      </c>
      <c r="P295" s="83" t="str">
        <f>IFERROR(O295/'2. Baseline'!F$14,"")</f>
        <v/>
      </c>
      <c r="Q295" s="84" t="e">
        <f t="shared" si="137"/>
        <v>#VALUE!</v>
      </c>
      <c r="R295" s="234" t="str">
        <f>IF(H295="","",P295/'2. Baseline'!$F$67)</f>
        <v/>
      </c>
      <c r="S295" s="234" t="str">
        <f>IF(H295="","",P295/J295/'2. Baseline'!$F$67)</f>
        <v/>
      </c>
      <c r="T295" s="101"/>
      <c r="U295" s="102"/>
      <c r="V295" s="101"/>
      <c r="W295" s="101"/>
      <c r="X295" s="90" t="str">
        <f>IFERROR(P295/W295, "")</f>
        <v/>
      </c>
      <c r="Y295" s="456"/>
      <c r="Z295" s="450"/>
      <c r="AA295" s="453"/>
      <c r="AB295" s="480"/>
      <c r="AC295" s="483"/>
      <c r="AD295" s="467"/>
      <c r="AE295" s="486"/>
      <c r="AF295" s="467"/>
      <c r="AG295" s="470"/>
      <c r="AH295" s="470"/>
      <c r="AI295" s="473"/>
      <c r="AJ295" s="467"/>
      <c r="AK295" s="467"/>
      <c r="AL295" s="467"/>
      <c r="AM295" s="467"/>
      <c r="AN295" s="470"/>
      <c r="AO295" s="470"/>
      <c r="AP295" s="470"/>
      <c r="AQ295" s="473"/>
      <c r="AR295" s="42"/>
    </row>
    <row r="296" spans="2:44" ht="14.45" customHeight="1" x14ac:dyDescent="0.25">
      <c r="B296" s="475"/>
      <c r="C296" s="477"/>
      <c r="D296" s="477"/>
      <c r="E296" s="40"/>
      <c r="F296" s="489"/>
      <c r="G296" s="489"/>
      <c r="H296" s="50"/>
      <c r="I296" s="201" t="str">
        <f>IF(H296=0,"",H296/'2. Baseline'!$F$15)</f>
        <v/>
      </c>
      <c r="J296" s="87" t="str">
        <f>IF(I296="","",(I296/'2. Baseline'!$F$71/'2. Baseline'!$F$67))</f>
        <v/>
      </c>
      <c r="K296" s="73" t="str">
        <f t="shared" si="134"/>
        <v/>
      </c>
      <c r="L296" s="73" t="str">
        <f t="shared" si="138"/>
        <v/>
      </c>
      <c r="M296" s="81">
        <f t="shared" si="135"/>
        <v>285.71428571428572</v>
      </c>
      <c r="N296" s="81" t="e">
        <f t="shared" si="136"/>
        <v>#VALUE!</v>
      </c>
      <c r="O296" s="82" t="str">
        <f>IFERROR(ROUND(IF(H296/'2. Baseline'!F$13=0,"",H296/'2. Baseline'!F$13),0),"")</f>
        <v/>
      </c>
      <c r="P296" s="83" t="str">
        <f>IFERROR(O296/'2. Baseline'!F$14,"")</f>
        <v/>
      </c>
      <c r="Q296" s="84" t="e">
        <f t="shared" si="137"/>
        <v>#VALUE!</v>
      </c>
      <c r="R296" s="234" t="str">
        <f>IF(H296="","",P296/'2. Baseline'!$F$67)</f>
        <v/>
      </c>
      <c r="S296" s="234" t="str">
        <f>IF(H296="","",P296/J296/'2. Baseline'!$F$67)</f>
        <v/>
      </c>
      <c r="T296" s="101"/>
      <c r="U296" s="102"/>
      <c r="V296" s="101"/>
      <c r="W296" s="101"/>
      <c r="X296" s="90" t="str">
        <f>IFERROR(P296/W296, "")</f>
        <v/>
      </c>
      <c r="Y296" s="456"/>
      <c r="Z296" s="450"/>
      <c r="AA296" s="453"/>
      <c r="AB296" s="480"/>
      <c r="AC296" s="483"/>
      <c r="AD296" s="467"/>
      <c r="AE296" s="486"/>
      <c r="AF296" s="467"/>
      <c r="AG296" s="470"/>
      <c r="AH296" s="470"/>
      <c r="AI296" s="473"/>
      <c r="AJ296" s="467"/>
      <c r="AK296" s="467"/>
      <c r="AL296" s="467"/>
      <c r="AM296" s="467"/>
      <c r="AN296" s="470"/>
      <c r="AO296" s="470"/>
      <c r="AP296" s="470"/>
      <c r="AQ296" s="473"/>
      <c r="AR296" s="42"/>
    </row>
    <row r="297" spans="2:44" ht="14.45" customHeight="1" x14ac:dyDescent="0.25">
      <c r="B297" s="476"/>
      <c r="C297" s="478"/>
      <c r="D297" s="478"/>
      <c r="E297" s="40"/>
      <c r="F297" s="489"/>
      <c r="G297" s="489"/>
      <c r="H297" s="50"/>
      <c r="I297" s="201" t="str">
        <f>IF(H297=0,"",H297/'2. Baseline'!$F$15)</f>
        <v/>
      </c>
      <c r="J297" s="87" t="str">
        <f>IF(I297="","",(I297/'2. Baseline'!$F$71/'2. Baseline'!$F$67))</f>
        <v/>
      </c>
      <c r="K297" s="73" t="str">
        <f t="shared" si="134"/>
        <v/>
      </c>
      <c r="L297" s="73" t="str">
        <f t="shared" si="138"/>
        <v/>
      </c>
      <c r="M297" s="81">
        <f t="shared" si="135"/>
        <v>285.71428571428572</v>
      </c>
      <c r="N297" s="81" t="e">
        <f>IF(M297="","",I297/M297)</f>
        <v>#VALUE!</v>
      </c>
      <c r="O297" s="82" t="str">
        <f>IFERROR(ROUND(IF(H297/'2. Baseline'!F$13=0,"",H297/'2. Baseline'!F$13),0),"")</f>
        <v/>
      </c>
      <c r="P297" s="83" t="str">
        <f>IFERROR(O297/'2. Baseline'!F$14,"")</f>
        <v/>
      </c>
      <c r="Q297" s="85"/>
      <c r="R297" s="82" t="str">
        <f>IF(H297="","",P297/'2. Baseline'!$F$67)</f>
        <v/>
      </c>
      <c r="S297" s="82" t="str">
        <f>IF(H297="","",P297/J297/'2. Baseline'!$F$67)</f>
        <v/>
      </c>
      <c r="T297" s="101"/>
      <c r="U297" s="102"/>
      <c r="V297" s="101"/>
      <c r="W297" s="101"/>
      <c r="X297" s="90" t="str">
        <f>IFERROR(P297/W297, "")</f>
        <v/>
      </c>
      <c r="Y297" s="457"/>
      <c r="Z297" s="451"/>
      <c r="AA297" s="454"/>
      <c r="AB297" s="481"/>
      <c r="AC297" s="484"/>
      <c r="AD297" s="468"/>
      <c r="AE297" s="487"/>
      <c r="AF297" s="468"/>
      <c r="AG297" s="471"/>
      <c r="AH297" s="471"/>
      <c r="AI297" s="474"/>
      <c r="AJ297" s="468"/>
      <c r="AK297" s="468"/>
      <c r="AL297" s="468"/>
      <c r="AM297" s="468"/>
      <c r="AN297" s="471"/>
      <c r="AO297" s="471"/>
      <c r="AP297" s="471"/>
      <c r="AQ297" s="474"/>
      <c r="AR297" s="42"/>
    </row>
    <row r="298" spans="2:44" ht="14.45" customHeight="1" x14ac:dyDescent="0.25">
      <c r="B298" s="162"/>
      <c r="C298" s="25" t="s">
        <v>35</v>
      </c>
      <c r="D298" s="25"/>
      <c r="E298" s="98">
        <f>COUNTA(E288:E297)</f>
        <v>0</v>
      </c>
      <c r="F298" s="458"/>
      <c r="G298" s="459"/>
      <c r="H298" s="22">
        <f>SUM(H288:H297)</f>
        <v>0</v>
      </c>
      <c r="I298" s="96">
        <f>SUM(I288:I297)</f>
        <v>0</v>
      </c>
      <c r="J298" s="96">
        <f>SUM(J288:J297)</f>
        <v>0</v>
      </c>
      <c r="K298" s="96">
        <f>SUM(K288:K297)</f>
        <v>0</v>
      </c>
      <c r="L298" s="96">
        <f>SUM(L288:L297)</f>
        <v>0</v>
      </c>
      <c r="M298" s="97"/>
      <c r="N298" s="97" t="e">
        <f>SUM(N288:N297)</f>
        <v>#VALUE!</v>
      </c>
      <c r="O298" s="23">
        <f>SUM(O288:O297)</f>
        <v>0</v>
      </c>
      <c r="P298" s="53">
        <f>IFERROR(O298/'2. Baseline'!F$14,"")</f>
        <v>0</v>
      </c>
      <c r="Q298" s="52" t="e">
        <f>SUM(Q288:Q296)*7</f>
        <v>#VALUE!</v>
      </c>
      <c r="R298" s="96">
        <f>SUM(R288:R297)</f>
        <v>0</v>
      </c>
      <c r="S298" s="97" t="e">
        <f>IF(H298="","",P298/J298/'2. Baseline'!$F$67)</f>
        <v>#DIV/0!</v>
      </c>
      <c r="T298" s="103"/>
      <c r="U298" s="103"/>
      <c r="V298" s="104"/>
      <c r="W298" s="104"/>
      <c r="X298" s="74"/>
      <c r="Y298" s="107"/>
      <c r="Z298" s="104"/>
      <c r="AA298" s="108"/>
      <c r="AB298" s="53"/>
      <c r="AC298" s="68">
        <f t="shared" ref="AC298:AQ298" si="139">SUM(AC288:AC297)</f>
        <v>0</v>
      </c>
      <c r="AD298" s="68">
        <f t="shared" si="139"/>
        <v>0</v>
      </c>
      <c r="AE298" s="296">
        <f t="shared" si="139"/>
        <v>0</v>
      </c>
      <c r="AF298" s="93">
        <f t="shared" si="139"/>
        <v>0</v>
      </c>
      <c r="AG298" s="93">
        <f t="shared" si="139"/>
        <v>0</v>
      </c>
      <c r="AH298" s="93">
        <f t="shared" si="139"/>
        <v>0</v>
      </c>
      <c r="AI298" s="93">
        <f t="shared" si="139"/>
        <v>0</v>
      </c>
      <c r="AJ298" s="93">
        <f t="shared" si="139"/>
        <v>0</v>
      </c>
      <c r="AK298" s="93">
        <f t="shared" si="139"/>
        <v>0</v>
      </c>
      <c r="AL298" s="93">
        <f t="shared" si="139"/>
        <v>0</v>
      </c>
      <c r="AM298" s="93">
        <f t="shared" si="139"/>
        <v>0</v>
      </c>
      <c r="AN298" s="93">
        <f t="shared" si="139"/>
        <v>0</v>
      </c>
      <c r="AO298" s="93">
        <f t="shared" si="139"/>
        <v>0</v>
      </c>
      <c r="AP298" s="93">
        <f t="shared" si="139"/>
        <v>0</v>
      </c>
      <c r="AQ298" s="93">
        <f t="shared" si="139"/>
        <v>0</v>
      </c>
      <c r="AR298" s="26"/>
    </row>
    <row r="299" spans="2:44" ht="14.45" customHeight="1" thickBot="1" x14ac:dyDescent="0.3">
      <c r="B299" s="163"/>
      <c r="C299" s="62"/>
      <c r="D299" s="62"/>
      <c r="E299" s="63"/>
      <c r="F299" s="460"/>
      <c r="G299" s="461"/>
      <c r="H299" s="64"/>
      <c r="I299" s="65" t="str">
        <f>IFERROR(IF(H299/#REF!=0," ",H299/#REF!),"")</f>
        <v/>
      </c>
      <c r="J299" s="66"/>
      <c r="K299" s="66"/>
      <c r="L299" s="66"/>
      <c r="M299" s="66"/>
      <c r="N299" s="66"/>
      <c r="O299" s="24"/>
      <c r="P299" s="54"/>
      <c r="Q299" s="55"/>
      <c r="R299" s="56"/>
      <c r="S299" s="56"/>
      <c r="T299" s="105"/>
      <c r="U299" s="105"/>
      <c r="V299" s="106"/>
      <c r="W299" s="106"/>
      <c r="X299" s="75"/>
      <c r="Y299" s="109"/>
      <c r="Z299" s="106"/>
      <c r="AA299" s="110"/>
      <c r="AB299" s="54"/>
      <c r="AC299" s="57"/>
      <c r="AD299" s="67"/>
      <c r="AE299" s="67"/>
      <c r="AF299" s="67"/>
      <c r="AG299" s="67"/>
      <c r="AH299" s="67"/>
      <c r="AI299" s="67"/>
      <c r="AJ299" s="67"/>
      <c r="AK299" s="67"/>
      <c r="AL299" s="67"/>
      <c r="AM299" s="67"/>
      <c r="AN299" s="67"/>
      <c r="AO299" s="67"/>
      <c r="AP299" s="67"/>
      <c r="AQ299" s="179"/>
      <c r="AR299" s="60"/>
    </row>
    <row r="300" spans="2:44" ht="14.45" customHeight="1" x14ac:dyDescent="0.25">
      <c r="B300" s="475" t="str">
        <f>IF(C300&lt;&gt;"",B288+1,"")</f>
        <v/>
      </c>
      <c r="C300" s="477"/>
      <c r="D300" s="477"/>
      <c r="E300" s="40"/>
      <c r="F300" s="492"/>
      <c r="G300" s="492"/>
      <c r="H300" s="49"/>
      <c r="I300" s="201" t="str">
        <f>IF(H300=0,"",H300/'2. Baseline'!$F$15)</f>
        <v/>
      </c>
      <c r="J300" s="86" t="str">
        <f>IF(I300="","",(I300/'2. Baseline'!$F$71/'2. Baseline'!$F$67))</f>
        <v/>
      </c>
      <c r="K300" s="72" t="str">
        <f t="shared" ref="K300:K309" si="140">IF(J300="","",ROUNDUP(J300,0))</f>
        <v/>
      </c>
      <c r="L300" s="295" t="str">
        <f>J300</f>
        <v/>
      </c>
      <c r="M300" s="77">
        <f t="shared" ref="M300:M309" si="141">IF(I300=0,"",$M$23*10)</f>
        <v>285.71428571428572</v>
      </c>
      <c r="N300" s="77" t="e">
        <f t="shared" ref="N300:N308" si="142">I300/M300</f>
        <v>#VALUE!</v>
      </c>
      <c r="O300" s="78" t="str">
        <f>IFERROR(ROUND(IF(H300/'2. Baseline'!F$13=0,"",H300/'2. Baseline'!F$13),0),"")</f>
        <v/>
      </c>
      <c r="P300" s="79" t="str">
        <f>IFERROR(O300/'2. Baseline'!F$14,"")</f>
        <v/>
      </c>
      <c r="Q300" s="80" t="e">
        <f t="shared" ref="Q300:Q308" si="143">O300/(J300/2)/7</f>
        <v>#VALUE!</v>
      </c>
      <c r="R300" s="233" t="str">
        <f>IF(H300="","",P300/'2. Baseline'!$F$67)</f>
        <v/>
      </c>
      <c r="S300" s="233" t="str">
        <f>IF(H300="","",P300/J300/'2. Baseline'!$F$67)</f>
        <v/>
      </c>
      <c r="T300" s="99"/>
      <c r="U300" s="100"/>
      <c r="V300" s="101"/>
      <c r="W300" s="101"/>
      <c r="X300" s="89" t="str">
        <f>IFERROR(S300/W300, "n/a")</f>
        <v>n/a</v>
      </c>
      <c r="Y300" s="455"/>
      <c r="Z300" s="449"/>
      <c r="AA300" s="452"/>
      <c r="AB300" s="479" t="e">
        <f>P310/AA300</f>
        <v>#DIV/0!</v>
      </c>
      <c r="AC300" s="482">
        <f>L310</f>
        <v>0</v>
      </c>
      <c r="AD300" s="466">
        <f>AC310</f>
        <v>0</v>
      </c>
      <c r="AE300" s="485">
        <f>AD310/'2. Baseline'!$F$73</f>
        <v>0</v>
      </c>
      <c r="AF300" s="466">
        <f>L310*'2. Baseline'!$F$58</f>
        <v>0</v>
      </c>
      <c r="AG300" s="469">
        <f>J310*'2. Baseline'!$F$61</f>
        <v>0</v>
      </c>
      <c r="AH300" s="469">
        <f>AE310*'2. Baseline'!F$59*('2. Baseline'!F$50+'2. Baseline'!F$51)</f>
        <v>0</v>
      </c>
      <c r="AI300" s="472">
        <f>IF(B300&lt;&gt;"",'2. Baseline'!$F$60+1,0)</f>
        <v>0</v>
      </c>
      <c r="AJ300" s="466">
        <f>2*(AC310*('2. Baseline'!$F$67+'2. Baseline'!$F$68))</f>
        <v>0</v>
      </c>
      <c r="AK300" s="466">
        <f>2*L310</f>
        <v>0</v>
      </c>
      <c r="AL300" s="466">
        <f>2*(J310*2)</f>
        <v>0</v>
      </c>
      <c r="AM300" s="466">
        <f>J310*('2. Baseline'!F$67+'2. Baseline'!F$68)</f>
        <v>0</v>
      </c>
      <c r="AN300" s="469">
        <f>J310*'2. Baseline'!$F$80</f>
        <v>0</v>
      </c>
      <c r="AO300" s="469">
        <f>2*J310</f>
        <v>0</v>
      </c>
      <c r="AP300" s="469">
        <f>AE310*'2. Baseline'!F$78*('2. Baseline'!F$67+'2. Baseline'!F$68)</f>
        <v>0</v>
      </c>
      <c r="AQ300" s="472">
        <f>IF(B300&lt;&gt;"",'2. Baseline'!$F$60+1,0)</f>
        <v>0</v>
      </c>
      <c r="AR300" s="41"/>
    </row>
    <row r="301" spans="2:44" ht="14.45" customHeight="1" x14ac:dyDescent="0.25">
      <c r="B301" s="475"/>
      <c r="C301" s="477"/>
      <c r="D301" s="477"/>
      <c r="E301" s="40"/>
      <c r="F301" s="489"/>
      <c r="G301" s="489"/>
      <c r="H301" s="49"/>
      <c r="I301" s="201" t="str">
        <f>IF(H301=0,"",H301/'2. Baseline'!$F$15)</f>
        <v/>
      </c>
      <c r="J301" s="87" t="str">
        <f>IF(I301="","",(I301/'2. Baseline'!$F$71/'2. Baseline'!$F$67))</f>
        <v/>
      </c>
      <c r="K301" s="73" t="str">
        <f t="shared" si="140"/>
        <v/>
      </c>
      <c r="L301" s="73" t="str">
        <f t="shared" ref="L301:L309" si="144">J301</f>
        <v/>
      </c>
      <c r="M301" s="81">
        <f t="shared" si="141"/>
        <v>285.71428571428572</v>
      </c>
      <c r="N301" s="81" t="e">
        <f t="shared" si="142"/>
        <v>#VALUE!</v>
      </c>
      <c r="O301" s="82" t="str">
        <f>IFERROR(ROUND(IF(H301/'2. Baseline'!F$13=0,"",H301/'2. Baseline'!F$13),0),"")</f>
        <v/>
      </c>
      <c r="P301" s="83" t="str">
        <f>IFERROR(O301/'2. Baseline'!F$14,"")</f>
        <v/>
      </c>
      <c r="Q301" s="84" t="e">
        <f t="shared" si="143"/>
        <v>#VALUE!</v>
      </c>
      <c r="R301" s="234" t="str">
        <f>IF(H301="","",P301/'2. Baseline'!$F$67)</f>
        <v/>
      </c>
      <c r="S301" s="234" t="str">
        <f>IF(H301="","",P301/J301/'2. Baseline'!$F$67)</f>
        <v/>
      </c>
      <c r="T301" s="101"/>
      <c r="U301" s="102"/>
      <c r="V301" s="101"/>
      <c r="W301" s="101"/>
      <c r="X301" s="90" t="str">
        <f>IFERROR(S301/W301, "")</f>
        <v/>
      </c>
      <c r="Y301" s="456"/>
      <c r="Z301" s="450"/>
      <c r="AA301" s="453"/>
      <c r="AB301" s="480"/>
      <c r="AC301" s="483"/>
      <c r="AD301" s="467"/>
      <c r="AE301" s="486"/>
      <c r="AF301" s="467"/>
      <c r="AG301" s="470"/>
      <c r="AH301" s="470"/>
      <c r="AI301" s="473"/>
      <c r="AJ301" s="467"/>
      <c r="AK301" s="467"/>
      <c r="AL301" s="467"/>
      <c r="AM301" s="467"/>
      <c r="AN301" s="470"/>
      <c r="AO301" s="470"/>
      <c r="AP301" s="470"/>
      <c r="AQ301" s="473"/>
      <c r="AR301" s="42"/>
    </row>
    <row r="302" spans="2:44" ht="14.45" customHeight="1" x14ac:dyDescent="0.25">
      <c r="B302" s="475"/>
      <c r="C302" s="477"/>
      <c r="D302" s="477"/>
      <c r="E302" s="40"/>
      <c r="F302" s="489"/>
      <c r="G302" s="489"/>
      <c r="H302" s="49"/>
      <c r="I302" s="201" t="str">
        <f>IF(H302=0,"",H302/'2. Baseline'!$F$15)</f>
        <v/>
      </c>
      <c r="J302" s="88" t="str">
        <f>IF(I302="","",(I302/'2. Baseline'!$F$71/'2. Baseline'!$F$67))</f>
        <v/>
      </c>
      <c r="K302" s="91" t="str">
        <f t="shared" si="140"/>
        <v/>
      </c>
      <c r="L302" s="91" t="str">
        <f t="shared" si="144"/>
        <v/>
      </c>
      <c r="M302" s="92">
        <f t="shared" si="141"/>
        <v>285.71428571428572</v>
      </c>
      <c r="N302" s="92" t="e">
        <f t="shared" si="142"/>
        <v>#VALUE!</v>
      </c>
      <c r="O302" s="82" t="str">
        <f>IFERROR(ROUND(IF(H302/'2. Baseline'!F$13=0,"",H302/'2. Baseline'!F$13),0),"")</f>
        <v/>
      </c>
      <c r="P302" s="83" t="str">
        <f>IFERROR(O302/'2. Baseline'!F$14,"")</f>
        <v/>
      </c>
      <c r="Q302" s="84" t="e">
        <f t="shared" si="143"/>
        <v>#VALUE!</v>
      </c>
      <c r="R302" s="234" t="str">
        <f>IF(H302="","",P302/'2. Baseline'!$F$67)</f>
        <v/>
      </c>
      <c r="S302" s="234" t="str">
        <f>IF(H302="","",P302/J302/'2. Baseline'!$F$67)</f>
        <v/>
      </c>
      <c r="T302" s="101"/>
      <c r="U302" s="102"/>
      <c r="V302" s="101"/>
      <c r="W302" s="101"/>
      <c r="X302" s="90" t="str">
        <f>IFERROR(S302/W302, "")</f>
        <v/>
      </c>
      <c r="Y302" s="456"/>
      <c r="Z302" s="450"/>
      <c r="AA302" s="453"/>
      <c r="AB302" s="480"/>
      <c r="AC302" s="483"/>
      <c r="AD302" s="467"/>
      <c r="AE302" s="486"/>
      <c r="AF302" s="467"/>
      <c r="AG302" s="470"/>
      <c r="AH302" s="470"/>
      <c r="AI302" s="473"/>
      <c r="AJ302" s="467"/>
      <c r="AK302" s="467"/>
      <c r="AL302" s="467"/>
      <c r="AM302" s="467"/>
      <c r="AN302" s="470"/>
      <c r="AO302" s="470"/>
      <c r="AP302" s="470"/>
      <c r="AQ302" s="473"/>
      <c r="AR302" s="42"/>
    </row>
    <row r="303" spans="2:44" ht="14.45" customHeight="1" x14ac:dyDescent="0.25">
      <c r="B303" s="475"/>
      <c r="C303" s="477"/>
      <c r="D303" s="477"/>
      <c r="E303" s="40"/>
      <c r="F303" s="489"/>
      <c r="G303" s="489"/>
      <c r="H303" s="49"/>
      <c r="I303" s="201" t="str">
        <f>IF(H303=0,"",H303/'2. Baseline'!$F$15)</f>
        <v/>
      </c>
      <c r="J303" s="87" t="str">
        <f>IF(I303="","",(I303/'2. Baseline'!$F$71/'2. Baseline'!$F$67))</f>
        <v/>
      </c>
      <c r="K303" s="73" t="str">
        <f t="shared" si="140"/>
        <v/>
      </c>
      <c r="L303" s="73" t="str">
        <f t="shared" si="144"/>
        <v/>
      </c>
      <c r="M303" s="81">
        <f t="shared" si="141"/>
        <v>285.71428571428572</v>
      </c>
      <c r="N303" s="81" t="e">
        <f t="shared" si="142"/>
        <v>#VALUE!</v>
      </c>
      <c r="O303" s="82" t="str">
        <f>IFERROR(ROUND(IF(H303/'2. Baseline'!F$13=0,"",H303/'2. Baseline'!F$13),0),"")</f>
        <v/>
      </c>
      <c r="P303" s="83" t="str">
        <f>IFERROR(O303/'2. Baseline'!F$14,"")</f>
        <v/>
      </c>
      <c r="Q303" s="84" t="e">
        <f t="shared" si="143"/>
        <v>#VALUE!</v>
      </c>
      <c r="R303" s="234" t="str">
        <f>IF(H303="","",P303/'2. Baseline'!$F$67)</f>
        <v/>
      </c>
      <c r="S303" s="234" t="str">
        <f>IF(H303="","",P303/J303/'2. Baseline'!$F$67)</f>
        <v/>
      </c>
      <c r="T303" s="101"/>
      <c r="U303" s="102"/>
      <c r="V303" s="101"/>
      <c r="W303" s="101"/>
      <c r="X303" s="90" t="str">
        <f>IFERROR(S303/W303, "")</f>
        <v/>
      </c>
      <c r="Y303" s="456"/>
      <c r="Z303" s="450"/>
      <c r="AA303" s="453"/>
      <c r="AB303" s="480"/>
      <c r="AC303" s="483"/>
      <c r="AD303" s="467"/>
      <c r="AE303" s="486"/>
      <c r="AF303" s="467"/>
      <c r="AG303" s="470"/>
      <c r="AH303" s="470"/>
      <c r="AI303" s="473"/>
      <c r="AJ303" s="467"/>
      <c r="AK303" s="467"/>
      <c r="AL303" s="467"/>
      <c r="AM303" s="467"/>
      <c r="AN303" s="470"/>
      <c r="AO303" s="470"/>
      <c r="AP303" s="470"/>
      <c r="AQ303" s="473"/>
      <c r="AR303" s="42"/>
    </row>
    <row r="304" spans="2:44" ht="14.45" customHeight="1" x14ac:dyDescent="0.25">
      <c r="B304" s="475"/>
      <c r="C304" s="477"/>
      <c r="D304" s="477"/>
      <c r="E304" s="40"/>
      <c r="F304" s="489"/>
      <c r="G304" s="489"/>
      <c r="H304" s="50"/>
      <c r="I304" s="201" t="str">
        <f>IF(H304=0,"",H304/'2. Baseline'!$F$15)</f>
        <v/>
      </c>
      <c r="J304" s="87" t="str">
        <f>IF(I304="","",(I304/'2. Baseline'!$F$71/'2. Baseline'!$F$67))</f>
        <v/>
      </c>
      <c r="K304" s="73" t="str">
        <f t="shared" si="140"/>
        <v/>
      </c>
      <c r="L304" s="73" t="str">
        <f t="shared" si="144"/>
        <v/>
      </c>
      <c r="M304" s="81">
        <f t="shared" si="141"/>
        <v>285.71428571428572</v>
      </c>
      <c r="N304" s="81" t="e">
        <f t="shared" si="142"/>
        <v>#VALUE!</v>
      </c>
      <c r="O304" s="82" t="str">
        <f>IFERROR(ROUND(IF(H304/'2. Baseline'!F$13=0,"",H304/'2. Baseline'!F$13),0),"")</f>
        <v/>
      </c>
      <c r="P304" s="83" t="str">
        <f>IFERROR(O304/'2. Baseline'!F$14,"")</f>
        <v/>
      </c>
      <c r="Q304" s="84" t="e">
        <f t="shared" si="143"/>
        <v>#VALUE!</v>
      </c>
      <c r="R304" s="234" t="str">
        <f>IF(H304="","",P304/'2. Baseline'!$F$67)</f>
        <v/>
      </c>
      <c r="S304" s="234" t="str">
        <f>IF(H304="","",P304/J304/'2. Baseline'!$F$67)</f>
        <v/>
      </c>
      <c r="T304" s="101"/>
      <c r="U304" s="102"/>
      <c r="V304" s="101"/>
      <c r="W304" s="101"/>
      <c r="X304" s="90" t="str">
        <f>IFERROR(S304/W304, "")</f>
        <v/>
      </c>
      <c r="Y304" s="456"/>
      <c r="Z304" s="450"/>
      <c r="AA304" s="453"/>
      <c r="AB304" s="480"/>
      <c r="AC304" s="483"/>
      <c r="AD304" s="467"/>
      <c r="AE304" s="486"/>
      <c r="AF304" s="467"/>
      <c r="AG304" s="470"/>
      <c r="AH304" s="470"/>
      <c r="AI304" s="473"/>
      <c r="AJ304" s="467"/>
      <c r="AK304" s="467"/>
      <c r="AL304" s="467"/>
      <c r="AM304" s="467"/>
      <c r="AN304" s="470"/>
      <c r="AO304" s="470"/>
      <c r="AP304" s="470"/>
      <c r="AQ304" s="473"/>
      <c r="AR304" s="42"/>
    </row>
    <row r="305" spans="2:44" ht="14.45" customHeight="1" x14ac:dyDescent="0.25">
      <c r="B305" s="475"/>
      <c r="C305" s="477"/>
      <c r="D305" s="477"/>
      <c r="E305" s="40"/>
      <c r="F305" s="489"/>
      <c r="G305" s="489"/>
      <c r="H305" s="50"/>
      <c r="I305" s="201" t="str">
        <f>IF(H305=0,"",H305/'2. Baseline'!$F$15)</f>
        <v/>
      </c>
      <c r="J305" s="87" t="str">
        <f>IF(I305="","",(I305/'2. Baseline'!$F$71/'2. Baseline'!$F$67))</f>
        <v/>
      </c>
      <c r="K305" s="73" t="str">
        <f t="shared" si="140"/>
        <v/>
      </c>
      <c r="L305" s="73" t="str">
        <f t="shared" si="144"/>
        <v/>
      </c>
      <c r="M305" s="81">
        <f t="shared" si="141"/>
        <v>285.71428571428572</v>
      </c>
      <c r="N305" s="81" t="e">
        <f t="shared" si="142"/>
        <v>#VALUE!</v>
      </c>
      <c r="O305" s="82" t="str">
        <f>IFERROR(ROUND(IF(H305/'2. Baseline'!F$13=0,"",H305/'2. Baseline'!F$13),0),"")</f>
        <v/>
      </c>
      <c r="P305" s="83" t="str">
        <f>IFERROR(O305/'2. Baseline'!F$14,"")</f>
        <v/>
      </c>
      <c r="Q305" s="84" t="e">
        <f t="shared" si="143"/>
        <v>#VALUE!</v>
      </c>
      <c r="R305" s="234" t="str">
        <f>IF(H305="","",P305/'2. Baseline'!$F$67)</f>
        <v/>
      </c>
      <c r="S305" s="234" t="str">
        <f>IF(H305="","",P305/J305/'2. Baseline'!$F$67)</f>
        <v/>
      </c>
      <c r="T305" s="101"/>
      <c r="U305" s="102"/>
      <c r="V305" s="101"/>
      <c r="W305" s="101"/>
      <c r="X305" s="90" t="str">
        <f>IFERROR(P305/W305, "")</f>
        <v/>
      </c>
      <c r="Y305" s="456"/>
      <c r="Z305" s="450"/>
      <c r="AA305" s="453"/>
      <c r="AB305" s="480"/>
      <c r="AC305" s="483"/>
      <c r="AD305" s="467"/>
      <c r="AE305" s="486"/>
      <c r="AF305" s="467"/>
      <c r="AG305" s="470"/>
      <c r="AH305" s="470"/>
      <c r="AI305" s="473"/>
      <c r="AJ305" s="467"/>
      <c r="AK305" s="467"/>
      <c r="AL305" s="467"/>
      <c r="AM305" s="467"/>
      <c r="AN305" s="470"/>
      <c r="AO305" s="470"/>
      <c r="AP305" s="470"/>
      <c r="AQ305" s="473"/>
      <c r="AR305" s="42"/>
    </row>
    <row r="306" spans="2:44" ht="14.45" customHeight="1" x14ac:dyDescent="0.25">
      <c r="B306" s="475"/>
      <c r="C306" s="477"/>
      <c r="D306" s="477"/>
      <c r="E306" s="40"/>
      <c r="F306" s="489"/>
      <c r="G306" s="489"/>
      <c r="H306" s="50"/>
      <c r="I306" s="201" t="str">
        <f>IF(H306=0,"",H306/'2. Baseline'!$F$15)</f>
        <v/>
      </c>
      <c r="J306" s="87" t="str">
        <f>IF(I306="","",(I306/'2. Baseline'!$F$71/'2. Baseline'!$F$67))</f>
        <v/>
      </c>
      <c r="K306" s="73" t="str">
        <f t="shared" si="140"/>
        <v/>
      </c>
      <c r="L306" s="73" t="str">
        <f t="shared" si="144"/>
        <v/>
      </c>
      <c r="M306" s="81">
        <f t="shared" si="141"/>
        <v>285.71428571428572</v>
      </c>
      <c r="N306" s="81" t="e">
        <f t="shared" si="142"/>
        <v>#VALUE!</v>
      </c>
      <c r="O306" s="82" t="str">
        <f>IFERROR(ROUND(IF(H306/'2. Baseline'!F$13=0,"",H306/'2. Baseline'!F$13),0),"")</f>
        <v/>
      </c>
      <c r="P306" s="83" t="str">
        <f>IFERROR(O306/'2. Baseline'!F$14,"")</f>
        <v/>
      </c>
      <c r="Q306" s="84" t="e">
        <f t="shared" si="143"/>
        <v>#VALUE!</v>
      </c>
      <c r="R306" s="234" t="str">
        <f>IF(H306="","",P306/'2. Baseline'!$F$67)</f>
        <v/>
      </c>
      <c r="S306" s="234" t="str">
        <f>IF(H306="","",P306/J306/'2. Baseline'!$F$67)</f>
        <v/>
      </c>
      <c r="T306" s="101"/>
      <c r="U306" s="102"/>
      <c r="V306" s="101"/>
      <c r="W306" s="101"/>
      <c r="X306" s="90" t="str">
        <f>IFERROR(P306/W306, "")</f>
        <v/>
      </c>
      <c r="Y306" s="456"/>
      <c r="Z306" s="450"/>
      <c r="AA306" s="453"/>
      <c r="AB306" s="480"/>
      <c r="AC306" s="483"/>
      <c r="AD306" s="467"/>
      <c r="AE306" s="486"/>
      <c r="AF306" s="467"/>
      <c r="AG306" s="470"/>
      <c r="AH306" s="470"/>
      <c r="AI306" s="473"/>
      <c r="AJ306" s="467"/>
      <c r="AK306" s="467"/>
      <c r="AL306" s="467"/>
      <c r="AM306" s="467"/>
      <c r="AN306" s="470"/>
      <c r="AO306" s="470"/>
      <c r="AP306" s="470"/>
      <c r="AQ306" s="473"/>
      <c r="AR306" s="42"/>
    </row>
    <row r="307" spans="2:44" ht="14.45" customHeight="1" x14ac:dyDescent="0.25">
      <c r="B307" s="475"/>
      <c r="C307" s="477"/>
      <c r="D307" s="477"/>
      <c r="E307" s="40"/>
      <c r="F307" s="489"/>
      <c r="G307" s="489"/>
      <c r="H307" s="50"/>
      <c r="I307" s="201" t="str">
        <f>IF(H307=0,"",H307/'2. Baseline'!$F$15)</f>
        <v/>
      </c>
      <c r="J307" s="87" t="str">
        <f>IF(I307="","",(I307/'2. Baseline'!$F$71/'2. Baseline'!$F$67))</f>
        <v/>
      </c>
      <c r="K307" s="73" t="str">
        <f t="shared" si="140"/>
        <v/>
      </c>
      <c r="L307" s="73" t="str">
        <f t="shared" si="144"/>
        <v/>
      </c>
      <c r="M307" s="81">
        <f t="shared" si="141"/>
        <v>285.71428571428572</v>
      </c>
      <c r="N307" s="81" t="e">
        <f t="shared" si="142"/>
        <v>#VALUE!</v>
      </c>
      <c r="O307" s="82" t="str">
        <f>IFERROR(ROUND(IF(H307/'2. Baseline'!F$13=0,"",H307/'2. Baseline'!F$13),0),"")</f>
        <v/>
      </c>
      <c r="P307" s="83" t="str">
        <f>IFERROR(O307/'2. Baseline'!F$14,"")</f>
        <v/>
      </c>
      <c r="Q307" s="84" t="e">
        <f t="shared" si="143"/>
        <v>#VALUE!</v>
      </c>
      <c r="R307" s="234" t="str">
        <f>IF(H307="","",P307/'2. Baseline'!$F$67)</f>
        <v/>
      </c>
      <c r="S307" s="234" t="str">
        <f>IF(H307="","",P307/J307/'2. Baseline'!$F$67)</f>
        <v/>
      </c>
      <c r="T307" s="101"/>
      <c r="U307" s="102"/>
      <c r="V307" s="101"/>
      <c r="W307" s="101"/>
      <c r="X307" s="90" t="str">
        <f>IFERROR(P307/W307, "")</f>
        <v/>
      </c>
      <c r="Y307" s="456"/>
      <c r="Z307" s="450"/>
      <c r="AA307" s="453"/>
      <c r="AB307" s="480"/>
      <c r="AC307" s="483"/>
      <c r="AD307" s="467"/>
      <c r="AE307" s="486"/>
      <c r="AF307" s="467"/>
      <c r="AG307" s="470"/>
      <c r="AH307" s="470"/>
      <c r="AI307" s="473"/>
      <c r="AJ307" s="467"/>
      <c r="AK307" s="467"/>
      <c r="AL307" s="467"/>
      <c r="AM307" s="467"/>
      <c r="AN307" s="470"/>
      <c r="AO307" s="470"/>
      <c r="AP307" s="470"/>
      <c r="AQ307" s="473"/>
      <c r="AR307" s="42"/>
    </row>
    <row r="308" spans="2:44" ht="14.45" customHeight="1" x14ac:dyDescent="0.25">
      <c r="B308" s="475"/>
      <c r="C308" s="477"/>
      <c r="D308" s="477"/>
      <c r="E308" s="40"/>
      <c r="F308" s="489"/>
      <c r="G308" s="489"/>
      <c r="H308" s="50"/>
      <c r="I308" s="201" t="str">
        <f>IF(H308=0,"",H308/'2. Baseline'!$F$15)</f>
        <v/>
      </c>
      <c r="J308" s="87" t="str">
        <f>IF(I308="","",(I308/'2. Baseline'!$F$71/'2. Baseline'!$F$67))</f>
        <v/>
      </c>
      <c r="K308" s="73" t="str">
        <f t="shared" si="140"/>
        <v/>
      </c>
      <c r="L308" s="73" t="str">
        <f t="shared" si="144"/>
        <v/>
      </c>
      <c r="M308" s="81">
        <f t="shared" si="141"/>
        <v>285.71428571428572</v>
      </c>
      <c r="N308" s="81" t="e">
        <f t="shared" si="142"/>
        <v>#VALUE!</v>
      </c>
      <c r="O308" s="82" t="str">
        <f>IFERROR(ROUND(IF(H308/'2. Baseline'!F$13=0,"",H308/'2. Baseline'!F$13),0),"")</f>
        <v/>
      </c>
      <c r="P308" s="83" t="str">
        <f>IFERROR(O308/'2. Baseline'!F$14,"")</f>
        <v/>
      </c>
      <c r="Q308" s="84" t="e">
        <f t="shared" si="143"/>
        <v>#VALUE!</v>
      </c>
      <c r="R308" s="234" t="str">
        <f>IF(H308="","",P308/'2. Baseline'!$F$67)</f>
        <v/>
      </c>
      <c r="S308" s="234" t="str">
        <f>IF(H308="","",P308/J308/'2. Baseline'!$F$67)</f>
        <v/>
      </c>
      <c r="T308" s="101"/>
      <c r="U308" s="102"/>
      <c r="V308" s="101"/>
      <c r="W308" s="101"/>
      <c r="X308" s="90" t="str">
        <f>IFERROR(P308/W308, "")</f>
        <v/>
      </c>
      <c r="Y308" s="456"/>
      <c r="Z308" s="450"/>
      <c r="AA308" s="453"/>
      <c r="AB308" s="480"/>
      <c r="AC308" s="483"/>
      <c r="AD308" s="467"/>
      <c r="AE308" s="486"/>
      <c r="AF308" s="467"/>
      <c r="AG308" s="470"/>
      <c r="AH308" s="470"/>
      <c r="AI308" s="473"/>
      <c r="AJ308" s="467"/>
      <c r="AK308" s="467"/>
      <c r="AL308" s="467"/>
      <c r="AM308" s="467"/>
      <c r="AN308" s="470"/>
      <c r="AO308" s="470"/>
      <c r="AP308" s="470"/>
      <c r="AQ308" s="473"/>
      <c r="AR308" s="42"/>
    </row>
    <row r="309" spans="2:44" ht="14.45" customHeight="1" x14ac:dyDescent="0.25">
      <c r="B309" s="476"/>
      <c r="C309" s="478"/>
      <c r="D309" s="478"/>
      <c r="E309" s="40"/>
      <c r="F309" s="489"/>
      <c r="G309" s="489"/>
      <c r="H309" s="50"/>
      <c r="I309" s="201" t="str">
        <f>IF(H309=0,"",H309/'2. Baseline'!$F$15)</f>
        <v/>
      </c>
      <c r="J309" s="87" t="str">
        <f>IF(I309="","",(I309/'2. Baseline'!$F$71/'2. Baseline'!$F$67))</f>
        <v/>
      </c>
      <c r="K309" s="73" t="str">
        <f t="shared" si="140"/>
        <v/>
      </c>
      <c r="L309" s="73" t="str">
        <f t="shared" si="144"/>
        <v/>
      </c>
      <c r="M309" s="81">
        <f t="shared" si="141"/>
        <v>285.71428571428572</v>
      </c>
      <c r="N309" s="81" t="e">
        <f>IF(M309="","",I309/M309)</f>
        <v>#VALUE!</v>
      </c>
      <c r="O309" s="82" t="str">
        <f>IFERROR(ROUND(IF(H309/'2. Baseline'!F$13=0,"",H309/'2. Baseline'!F$13),0),"")</f>
        <v/>
      </c>
      <c r="P309" s="83" t="str">
        <f>IFERROR(O309/'2. Baseline'!F$14,"")</f>
        <v/>
      </c>
      <c r="Q309" s="85"/>
      <c r="R309" s="82" t="str">
        <f>IF(H309="","",P309/'2. Baseline'!$F$67)</f>
        <v/>
      </c>
      <c r="S309" s="82" t="str">
        <f>IF(H309="","",P309/J309/'2. Baseline'!$F$67)</f>
        <v/>
      </c>
      <c r="T309" s="101"/>
      <c r="U309" s="102"/>
      <c r="V309" s="101"/>
      <c r="W309" s="101"/>
      <c r="X309" s="90" t="str">
        <f>IFERROR(P309/W309, "")</f>
        <v/>
      </c>
      <c r="Y309" s="457"/>
      <c r="Z309" s="451"/>
      <c r="AA309" s="454"/>
      <c r="AB309" s="481"/>
      <c r="AC309" s="484"/>
      <c r="AD309" s="468"/>
      <c r="AE309" s="487"/>
      <c r="AF309" s="468"/>
      <c r="AG309" s="471"/>
      <c r="AH309" s="471"/>
      <c r="AI309" s="474"/>
      <c r="AJ309" s="468"/>
      <c r="AK309" s="468"/>
      <c r="AL309" s="468"/>
      <c r="AM309" s="468"/>
      <c r="AN309" s="471"/>
      <c r="AO309" s="471"/>
      <c r="AP309" s="471"/>
      <c r="AQ309" s="474"/>
      <c r="AR309" s="42"/>
    </row>
    <row r="310" spans="2:44" ht="14.45" customHeight="1" x14ac:dyDescent="0.25">
      <c r="B310" s="162"/>
      <c r="C310" s="25" t="s">
        <v>35</v>
      </c>
      <c r="D310" s="25"/>
      <c r="E310" s="98">
        <f>COUNTA(E300:E309)</f>
        <v>0</v>
      </c>
      <c r="F310" s="458"/>
      <c r="G310" s="459"/>
      <c r="H310" s="22">
        <f>SUM(H300:H309)</f>
        <v>0</v>
      </c>
      <c r="I310" s="96">
        <f>SUM(I300:I309)</f>
        <v>0</v>
      </c>
      <c r="J310" s="96">
        <f>SUM(J300:J309)</f>
        <v>0</v>
      </c>
      <c r="K310" s="96">
        <f>SUM(K300:K309)</f>
        <v>0</v>
      </c>
      <c r="L310" s="96">
        <f>SUM(L300:L309)</f>
        <v>0</v>
      </c>
      <c r="M310" s="97"/>
      <c r="N310" s="97" t="e">
        <f>SUM(N300:N309)</f>
        <v>#VALUE!</v>
      </c>
      <c r="O310" s="23">
        <f>SUM(O300:O309)</f>
        <v>0</v>
      </c>
      <c r="P310" s="53">
        <f>IFERROR(O310/'2. Baseline'!F$14,"")</f>
        <v>0</v>
      </c>
      <c r="Q310" s="52" t="e">
        <f>SUM(Q300:Q308)*7</f>
        <v>#VALUE!</v>
      </c>
      <c r="R310" s="96">
        <f>SUM(R300:R309)</f>
        <v>0</v>
      </c>
      <c r="S310" s="97" t="e">
        <f>IF(H310="","",P310/J310/'2. Baseline'!$F$67)</f>
        <v>#DIV/0!</v>
      </c>
      <c r="T310" s="103"/>
      <c r="U310" s="103"/>
      <c r="V310" s="104"/>
      <c r="W310" s="104"/>
      <c r="X310" s="74"/>
      <c r="Y310" s="107"/>
      <c r="Z310" s="104"/>
      <c r="AA310" s="108"/>
      <c r="AB310" s="53"/>
      <c r="AC310" s="68">
        <f t="shared" ref="AC310:AQ310" si="145">SUM(AC300:AC309)</f>
        <v>0</v>
      </c>
      <c r="AD310" s="68">
        <f t="shared" si="145"/>
        <v>0</v>
      </c>
      <c r="AE310" s="296">
        <f t="shared" si="145"/>
        <v>0</v>
      </c>
      <c r="AF310" s="93">
        <f t="shared" si="145"/>
        <v>0</v>
      </c>
      <c r="AG310" s="93">
        <f t="shared" si="145"/>
        <v>0</v>
      </c>
      <c r="AH310" s="93">
        <f t="shared" si="145"/>
        <v>0</v>
      </c>
      <c r="AI310" s="93">
        <f t="shared" si="145"/>
        <v>0</v>
      </c>
      <c r="AJ310" s="93">
        <f t="shared" si="145"/>
        <v>0</v>
      </c>
      <c r="AK310" s="93">
        <f t="shared" si="145"/>
        <v>0</v>
      </c>
      <c r="AL310" s="93">
        <f t="shared" si="145"/>
        <v>0</v>
      </c>
      <c r="AM310" s="93">
        <f t="shared" si="145"/>
        <v>0</v>
      </c>
      <c r="AN310" s="93">
        <f t="shared" si="145"/>
        <v>0</v>
      </c>
      <c r="AO310" s="93">
        <f t="shared" si="145"/>
        <v>0</v>
      </c>
      <c r="AP310" s="93">
        <f t="shared" si="145"/>
        <v>0</v>
      </c>
      <c r="AQ310" s="93">
        <f t="shared" si="145"/>
        <v>0</v>
      </c>
      <c r="AR310" s="26"/>
    </row>
    <row r="311" spans="2:44" ht="14.45" customHeight="1" thickBot="1" x14ac:dyDescent="0.3">
      <c r="B311" s="163"/>
      <c r="C311" s="62"/>
      <c r="D311" s="62"/>
      <c r="E311" s="63"/>
      <c r="F311" s="460"/>
      <c r="G311" s="461"/>
      <c r="H311" s="64"/>
      <c r="I311" s="65" t="str">
        <f>IFERROR(IF(H311/#REF!=0," ",H311/#REF!),"")</f>
        <v/>
      </c>
      <c r="J311" s="66"/>
      <c r="K311" s="66"/>
      <c r="L311" s="66"/>
      <c r="M311" s="66"/>
      <c r="N311" s="66"/>
      <c r="O311" s="24"/>
      <c r="P311" s="54"/>
      <c r="Q311" s="55"/>
      <c r="R311" s="56"/>
      <c r="S311" s="56"/>
      <c r="T311" s="105"/>
      <c r="U311" s="105"/>
      <c r="V311" s="106"/>
      <c r="W311" s="106"/>
      <c r="X311" s="75"/>
      <c r="Y311" s="109"/>
      <c r="Z311" s="106"/>
      <c r="AA311" s="110"/>
      <c r="AB311" s="54"/>
      <c r="AC311" s="57"/>
      <c r="AD311" s="67"/>
      <c r="AE311" s="67"/>
      <c r="AF311" s="67"/>
      <c r="AG311" s="67"/>
      <c r="AH311" s="67"/>
      <c r="AI311" s="67"/>
      <c r="AJ311" s="67"/>
      <c r="AK311" s="67"/>
      <c r="AL311" s="67"/>
      <c r="AM311" s="67"/>
      <c r="AN311" s="67"/>
      <c r="AO311" s="67"/>
      <c r="AP311" s="67"/>
      <c r="AQ311" s="179"/>
      <c r="AR311" s="60"/>
    </row>
    <row r="312" spans="2:44" ht="14.45" customHeight="1" x14ac:dyDescent="0.25">
      <c r="B312" s="475" t="str">
        <f>IF(C312&lt;&gt;"",B300+1,"")</f>
        <v/>
      </c>
      <c r="C312" s="488"/>
      <c r="D312" s="488"/>
      <c r="E312" s="40"/>
      <c r="F312" s="493"/>
      <c r="G312" s="494"/>
      <c r="H312" s="49"/>
      <c r="I312" s="201" t="str">
        <f>IF(H312=0,"",H312/'2. Baseline'!$F$15)</f>
        <v/>
      </c>
      <c r="J312" s="86" t="str">
        <f>IF(I312="","",(I312/'2. Baseline'!$F$71/'2. Baseline'!$F$67))</f>
        <v/>
      </c>
      <c r="K312" s="72" t="str">
        <f t="shared" ref="K312:K321" si="146">IF(J312="","",ROUNDUP(J312,0))</f>
        <v/>
      </c>
      <c r="L312" s="295" t="str">
        <f>J312</f>
        <v/>
      </c>
      <c r="M312" s="77">
        <f t="shared" ref="M312:M321" si="147">IF(I312=0,"",$M$23*10)</f>
        <v>285.71428571428572</v>
      </c>
      <c r="N312" s="77" t="e">
        <f t="shared" ref="N312:N320" si="148">I312/M312</f>
        <v>#VALUE!</v>
      </c>
      <c r="O312" s="78" t="str">
        <f>IFERROR(ROUND(IF(H312/'2. Baseline'!F$13=0,"",H312/'2. Baseline'!F$13),0),"")</f>
        <v/>
      </c>
      <c r="P312" s="79" t="str">
        <f>IFERROR(O312/'2. Baseline'!F$14,"")</f>
        <v/>
      </c>
      <c r="Q312" s="80" t="e">
        <f t="shared" ref="Q312:Q320" si="149">O312/(J312/2)/7</f>
        <v>#VALUE!</v>
      </c>
      <c r="R312" s="233" t="str">
        <f>IF(H312="","",P312/'2. Baseline'!$F$67)</f>
        <v/>
      </c>
      <c r="S312" s="233" t="str">
        <f>IF(H312="","",P312/J312/'2. Baseline'!$F$67)</f>
        <v/>
      </c>
      <c r="T312" s="99"/>
      <c r="U312" s="100"/>
      <c r="V312" s="101"/>
      <c r="W312" s="101"/>
      <c r="X312" s="89" t="str">
        <f>IFERROR(S312/W312, "n/a")</f>
        <v>n/a</v>
      </c>
      <c r="Y312" s="455"/>
      <c r="Z312" s="449"/>
      <c r="AA312" s="452"/>
      <c r="AB312" s="479" t="e">
        <f>P322/AA312</f>
        <v>#DIV/0!</v>
      </c>
      <c r="AC312" s="482">
        <f>L322</f>
        <v>0</v>
      </c>
      <c r="AD312" s="466">
        <f>AC322</f>
        <v>0</v>
      </c>
      <c r="AE312" s="485">
        <f>AD322/'2. Baseline'!$F$73</f>
        <v>0</v>
      </c>
      <c r="AF312" s="466">
        <f>L322*'2. Baseline'!$F$58</f>
        <v>0</v>
      </c>
      <c r="AG312" s="469">
        <f>J322*'2. Baseline'!$F$61</f>
        <v>0</v>
      </c>
      <c r="AH312" s="469">
        <f>AE322*'2. Baseline'!F$59*('2. Baseline'!F$50+'2. Baseline'!F$51)</f>
        <v>0</v>
      </c>
      <c r="AI312" s="472">
        <f>IF(B312&lt;&gt;"",'2. Baseline'!$F$60+1,0)</f>
        <v>0</v>
      </c>
      <c r="AJ312" s="466">
        <f>2*(AC322*('2. Baseline'!$F$67+'2. Baseline'!$F$68))</f>
        <v>0</v>
      </c>
      <c r="AK312" s="466">
        <f>2*L322</f>
        <v>0</v>
      </c>
      <c r="AL312" s="466">
        <f>2*(J322*2)</f>
        <v>0</v>
      </c>
      <c r="AM312" s="466">
        <f>J322*('2. Baseline'!F$67+'2. Baseline'!F$68)</f>
        <v>0</v>
      </c>
      <c r="AN312" s="469">
        <f>J322*'2. Baseline'!$F$80</f>
        <v>0</v>
      </c>
      <c r="AO312" s="469">
        <f>2*J322</f>
        <v>0</v>
      </c>
      <c r="AP312" s="469">
        <f>AE322*'2. Baseline'!F$78*('2. Baseline'!F$67+'2. Baseline'!F$68)</f>
        <v>0</v>
      </c>
      <c r="AQ312" s="472">
        <f>IF(B312&lt;&gt;"",'2. Baseline'!$F$60+1,0)</f>
        <v>0</v>
      </c>
      <c r="AR312" s="41"/>
    </row>
    <row r="313" spans="2:44" ht="14.45" customHeight="1" x14ac:dyDescent="0.25">
      <c r="B313" s="475"/>
      <c r="C313" s="477"/>
      <c r="D313" s="477"/>
      <c r="E313" s="40"/>
      <c r="F313" s="490"/>
      <c r="G313" s="491"/>
      <c r="H313" s="49"/>
      <c r="I313" s="201" t="str">
        <f>IF(H313=0,"",H313/'2. Baseline'!$F$15)</f>
        <v/>
      </c>
      <c r="J313" s="87" t="str">
        <f>IF(I313="","",(I313/'2. Baseline'!$F$71/'2. Baseline'!$F$67))</f>
        <v/>
      </c>
      <c r="K313" s="73" t="str">
        <f t="shared" si="146"/>
        <v/>
      </c>
      <c r="L313" s="73" t="str">
        <f t="shared" ref="L313:L321" si="150">J313</f>
        <v/>
      </c>
      <c r="M313" s="81">
        <f t="shared" si="147"/>
        <v>285.71428571428572</v>
      </c>
      <c r="N313" s="81" t="e">
        <f t="shared" si="148"/>
        <v>#VALUE!</v>
      </c>
      <c r="O313" s="82" t="str">
        <f>IFERROR(ROUND(IF(H313/'2. Baseline'!F$13=0,"",H313/'2. Baseline'!F$13),0),"")</f>
        <v/>
      </c>
      <c r="P313" s="83" t="str">
        <f>IFERROR(O313/'2. Baseline'!F$14,"")</f>
        <v/>
      </c>
      <c r="Q313" s="84" t="e">
        <f t="shared" si="149"/>
        <v>#VALUE!</v>
      </c>
      <c r="R313" s="234" t="str">
        <f>IF(H313="","",P313/'2. Baseline'!$F$67)</f>
        <v/>
      </c>
      <c r="S313" s="234" t="str">
        <f>IF(H313="","",P313/J313/'2. Baseline'!$F$67)</f>
        <v/>
      </c>
      <c r="T313" s="101"/>
      <c r="U313" s="102"/>
      <c r="V313" s="101"/>
      <c r="W313" s="101"/>
      <c r="X313" s="90" t="str">
        <f>IFERROR(S313/W313, "")</f>
        <v/>
      </c>
      <c r="Y313" s="456"/>
      <c r="Z313" s="450"/>
      <c r="AA313" s="453"/>
      <c r="AB313" s="480"/>
      <c r="AC313" s="483"/>
      <c r="AD313" s="467"/>
      <c r="AE313" s="486"/>
      <c r="AF313" s="467"/>
      <c r="AG313" s="470"/>
      <c r="AH313" s="470"/>
      <c r="AI313" s="473"/>
      <c r="AJ313" s="467"/>
      <c r="AK313" s="467"/>
      <c r="AL313" s="467"/>
      <c r="AM313" s="467"/>
      <c r="AN313" s="470"/>
      <c r="AO313" s="470"/>
      <c r="AP313" s="470"/>
      <c r="AQ313" s="473"/>
      <c r="AR313" s="42"/>
    </row>
    <row r="314" spans="2:44" ht="14.45" customHeight="1" x14ac:dyDescent="0.25">
      <c r="B314" s="475"/>
      <c r="C314" s="477"/>
      <c r="D314" s="477"/>
      <c r="E314" s="40"/>
      <c r="F314" s="490"/>
      <c r="G314" s="491"/>
      <c r="H314" s="49"/>
      <c r="I314" s="201" t="str">
        <f>IF(H314=0,"",H314/'2. Baseline'!$F$15)</f>
        <v/>
      </c>
      <c r="J314" s="87" t="str">
        <f>IF(I314="","",(I314/'2. Baseline'!$F$71/'2. Baseline'!$F$67))</f>
        <v/>
      </c>
      <c r="K314" s="91" t="str">
        <f t="shared" si="146"/>
        <v/>
      </c>
      <c r="L314" s="91" t="str">
        <f t="shared" si="150"/>
        <v/>
      </c>
      <c r="M314" s="92">
        <f t="shared" si="147"/>
        <v>285.71428571428572</v>
      </c>
      <c r="N314" s="92" t="e">
        <f t="shared" si="148"/>
        <v>#VALUE!</v>
      </c>
      <c r="O314" s="82" t="str">
        <f>IFERROR(ROUND(IF(H314/'2. Baseline'!F$13=0,"",H314/'2. Baseline'!F$13),0),"")</f>
        <v/>
      </c>
      <c r="P314" s="83" t="str">
        <f>IFERROR(O314/'2. Baseline'!F$14,"")</f>
        <v/>
      </c>
      <c r="Q314" s="84" t="e">
        <f t="shared" si="149"/>
        <v>#VALUE!</v>
      </c>
      <c r="R314" s="234" t="str">
        <f>IF(H314="","",P314/'2. Baseline'!$F$67)</f>
        <v/>
      </c>
      <c r="S314" s="234" t="str">
        <f>IF(H314="","",P314/J314/'2. Baseline'!$F$67)</f>
        <v/>
      </c>
      <c r="T314" s="101"/>
      <c r="U314" s="102"/>
      <c r="V314" s="101"/>
      <c r="W314" s="101"/>
      <c r="X314" s="90" t="str">
        <f>IFERROR(S314/W314, "")</f>
        <v/>
      </c>
      <c r="Y314" s="456"/>
      <c r="Z314" s="450"/>
      <c r="AA314" s="453"/>
      <c r="AB314" s="480"/>
      <c r="AC314" s="483"/>
      <c r="AD314" s="467"/>
      <c r="AE314" s="486"/>
      <c r="AF314" s="467"/>
      <c r="AG314" s="470"/>
      <c r="AH314" s="470"/>
      <c r="AI314" s="473"/>
      <c r="AJ314" s="467"/>
      <c r="AK314" s="467"/>
      <c r="AL314" s="467"/>
      <c r="AM314" s="467"/>
      <c r="AN314" s="470"/>
      <c r="AO314" s="470"/>
      <c r="AP314" s="470"/>
      <c r="AQ314" s="473"/>
      <c r="AR314" s="42"/>
    </row>
    <row r="315" spans="2:44" ht="14.45" customHeight="1" x14ac:dyDescent="0.25">
      <c r="B315" s="475"/>
      <c r="C315" s="477"/>
      <c r="D315" s="477"/>
      <c r="E315" s="40"/>
      <c r="F315" s="490"/>
      <c r="G315" s="491"/>
      <c r="H315" s="49"/>
      <c r="I315" s="201" t="str">
        <f>IF(H315=0,"",H315/'2. Baseline'!$F$15)</f>
        <v/>
      </c>
      <c r="J315" s="87" t="str">
        <f>IF(I315="","",(I315/'2. Baseline'!$F$71/'2. Baseline'!$F$67))</f>
        <v/>
      </c>
      <c r="K315" s="73" t="str">
        <f t="shared" si="146"/>
        <v/>
      </c>
      <c r="L315" s="73" t="str">
        <f t="shared" si="150"/>
        <v/>
      </c>
      <c r="M315" s="81">
        <f t="shared" si="147"/>
        <v>285.71428571428572</v>
      </c>
      <c r="N315" s="81" t="e">
        <f t="shared" si="148"/>
        <v>#VALUE!</v>
      </c>
      <c r="O315" s="82" t="str">
        <f>IFERROR(ROUND(IF(H315/'2. Baseline'!F$13=0,"",H315/'2. Baseline'!F$13),0),"")</f>
        <v/>
      </c>
      <c r="P315" s="83" t="str">
        <f>IFERROR(O315/'2. Baseline'!F$14,"")</f>
        <v/>
      </c>
      <c r="Q315" s="84" t="e">
        <f t="shared" si="149"/>
        <v>#VALUE!</v>
      </c>
      <c r="R315" s="234" t="str">
        <f>IF(H315="","",P315/'2. Baseline'!$F$67)</f>
        <v/>
      </c>
      <c r="S315" s="234" t="str">
        <f>IF(H315="","",P315/J315/'2. Baseline'!$F$67)</f>
        <v/>
      </c>
      <c r="T315" s="101"/>
      <c r="U315" s="102"/>
      <c r="V315" s="101"/>
      <c r="W315" s="101"/>
      <c r="X315" s="90" t="str">
        <f>IFERROR(S315/W315, "")</f>
        <v/>
      </c>
      <c r="Y315" s="456"/>
      <c r="Z315" s="450"/>
      <c r="AA315" s="453"/>
      <c r="AB315" s="480"/>
      <c r="AC315" s="483"/>
      <c r="AD315" s="467"/>
      <c r="AE315" s="486"/>
      <c r="AF315" s="467"/>
      <c r="AG315" s="470"/>
      <c r="AH315" s="470"/>
      <c r="AI315" s="473"/>
      <c r="AJ315" s="467"/>
      <c r="AK315" s="467"/>
      <c r="AL315" s="467"/>
      <c r="AM315" s="467"/>
      <c r="AN315" s="470"/>
      <c r="AO315" s="470"/>
      <c r="AP315" s="470"/>
      <c r="AQ315" s="473"/>
      <c r="AR315" s="42"/>
    </row>
    <row r="316" spans="2:44" ht="14.45" customHeight="1" x14ac:dyDescent="0.25">
      <c r="B316" s="475"/>
      <c r="C316" s="477"/>
      <c r="D316" s="477"/>
      <c r="E316" s="40"/>
      <c r="F316" s="490"/>
      <c r="G316" s="491"/>
      <c r="H316" s="50"/>
      <c r="I316" s="201" t="str">
        <f>IF(H316=0,"",H316/'2. Baseline'!$F$15)</f>
        <v/>
      </c>
      <c r="J316" s="87" t="str">
        <f>IF(I316="","",(I316/'2. Baseline'!$F$71/'2. Baseline'!$F$67))</f>
        <v/>
      </c>
      <c r="K316" s="73" t="str">
        <f t="shared" si="146"/>
        <v/>
      </c>
      <c r="L316" s="73" t="str">
        <f t="shared" si="150"/>
        <v/>
      </c>
      <c r="M316" s="81">
        <f t="shared" si="147"/>
        <v>285.71428571428572</v>
      </c>
      <c r="N316" s="81" t="e">
        <f t="shared" si="148"/>
        <v>#VALUE!</v>
      </c>
      <c r="O316" s="82" t="str">
        <f>IFERROR(ROUND(IF(H316/'2. Baseline'!F$13=0,"",H316/'2. Baseline'!F$13),0),"")</f>
        <v/>
      </c>
      <c r="P316" s="83" t="str">
        <f>IFERROR(O316/'2. Baseline'!F$14,"")</f>
        <v/>
      </c>
      <c r="Q316" s="84" t="e">
        <f t="shared" si="149"/>
        <v>#VALUE!</v>
      </c>
      <c r="R316" s="234" t="str">
        <f>IF(H316="","",P316/'2. Baseline'!$F$67)</f>
        <v/>
      </c>
      <c r="S316" s="234" t="str">
        <f>IF(H316="","",P316/J316/'2. Baseline'!$F$67)</f>
        <v/>
      </c>
      <c r="T316" s="101"/>
      <c r="U316" s="102"/>
      <c r="V316" s="101"/>
      <c r="W316" s="101"/>
      <c r="X316" s="90" t="str">
        <f>IFERROR(S316/W316, "")</f>
        <v/>
      </c>
      <c r="Y316" s="456"/>
      <c r="Z316" s="450"/>
      <c r="AA316" s="453"/>
      <c r="AB316" s="480"/>
      <c r="AC316" s="483"/>
      <c r="AD316" s="467"/>
      <c r="AE316" s="486"/>
      <c r="AF316" s="467"/>
      <c r="AG316" s="470"/>
      <c r="AH316" s="470"/>
      <c r="AI316" s="473"/>
      <c r="AJ316" s="467"/>
      <c r="AK316" s="467"/>
      <c r="AL316" s="467"/>
      <c r="AM316" s="467"/>
      <c r="AN316" s="470"/>
      <c r="AO316" s="470"/>
      <c r="AP316" s="470"/>
      <c r="AQ316" s="473"/>
      <c r="AR316" s="42"/>
    </row>
    <row r="317" spans="2:44" ht="14.45" customHeight="1" x14ac:dyDescent="0.25">
      <c r="B317" s="475"/>
      <c r="C317" s="477"/>
      <c r="D317" s="477"/>
      <c r="E317" s="40"/>
      <c r="F317" s="490"/>
      <c r="G317" s="491"/>
      <c r="H317" s="50"/>
      <c r="I317" s="201" t="str">
        <f>IF(H317=0,"",H317/'2. Baseline'!$F$15)</f>
        <v/>
      </c>
      <c r="J317" s="87" t="str">
        <f>IF(I317="","",(I317/'2. Baseline'!$F$71/'2. Baseline'!$F$67))</f>
        <v/>
      </c>
      <c r="K317" s="73" t="str">
        <f t="shared" si="146"/>
        <v/>
      </c>
      <c r="L317" s="73" t="str">
        <f t="shared" si="150"/>
        <v/>
      </c>
      <c r="M317" s="81">
        <f t="shared" si="147"/>
        <v>285.71428571428572</v>
      </c>
      <c r="N317" s="81" t="e">
        <f t="shared" si="148"/>
        <v>#VALUE!</v>
      </c>
      <c r="O317" s="82" t="str">
        <f>IFERROR(ROUND(IF(H317/'2. Baseline'!F$13=0,"",H317/'2. Baseline'!F$13),0),"")</f>
        <v/>
      </c>
      <c r="P317" s="83" t="str">
        <f>IFERROR(O317/'2. Baseline'!F$14,"")</f>
        <v/>
      </c>
      <c r="Q317" s="84" t="e">
        <f t="shared" si="149"/>
        <v>#VALUE!</v>
      </c>
      <c r="R317" s="234" t="str">
        <f>IF(H317="","",P317/'2. Baseline'!$F$67)</f>
        <v/>
      </c>
      <c r="S317" s="234" t="str">
        <f>IF(H317="","",P317/J317/'2. Baseline'!$F$67)</f>
        <v/>
      </c>
      <c r="T317" s="101"/>
      <c r="U317" s="102"/>
      <c r="V317" s="101"/>
      <c r="W317" s="101"/>
      <c r="X317" s="90" t="str">
        <f>IFERROR(P317/W317, "")</f>
        <v/>
      </c>
      <c r="Y317" s="456"/>
      <c r="Z317" s="450"/>
      <c r="AA317" s="453"/>
      <c r="AB317" s="480"/>
      <c r="AC317" s="483"/>
      <c r="AD317" s="467"/>
      <c r="AE317" s="486"/>
      <c r="AF317" s="467"/>
      <c r="AG317" s="470"/>
      <c r="AH317" s="470"/>
      <c r="AI317" s="473"/>
      <c r="AJ317" s="467"/>
      <c r="AK317" s="467"/>
      <c r="AL317" s="467"/>
      <c r="AM317" s="467"/>
      <c r="AN317" s="470"/>
      <c r="AO317" s="470"/>
      <c r="AP317" s="470"/>
      <c r="AQ317" s="473"/>
      <c r="AR317" s="42"/>
    </row>
    <row r="318" spans="2:44" ht="14.45" customHeight="1" x14ac:dyDescent="0.25">
      <c r="B318" s="475"/>
      <c r="C318" s="477"/>
      <c r="D318" s="477"/>
      <c r="E318" s="40"/>
      <c r="F318" s="490"/>
      <c r="G318" s="491"/>
      <c r="H318" s="49"/>
      <c r="I318" s="201" t="str">
        <f>IF(H318=0,"",H318/'2. Baseline'!$F$15)</f>
        <v/>
      </c>
      <c r="J318" s="87" t="str">
        <f>IF(I318="","",(I318/'2. Baseline'!$F$71/'2. Baseline'!$F$67))</f>
        <v/>
      </c>
      <c r="K318" s="73" t="str">
        <f t="shared" si="146"/>
        <v/>
      </c>
      <c r="L318" s="73" t="str">
        <f t="shared" si="150"/>
        <v/>
      </c>
      <c r="M318" s="81">
        <f t="shared" si="147"/>
        <v>285.71428571428572</v>
      </c>
      <c r="N318" s="81" t="e">
        <f t="shared" si="148"/>
        <v>#VALUE!</v>
      </c>
      <c r="O318" s="82" t="str">
        <f>IFERROR(ROUND(IF(H318/'2. Baseline'!F$13=0,"",H318/'2. Baseline'!F$13),0),"")</f>
        <v/>
      </c>
      <c r="P318" s="83" t="str">
        <f>IFERROR(O318/'2. Baseline'!F$14,"")</f>
        <v/>
      </c>
      <c r="Q318" s="84" t="e">
        <f t="shared" si="149"/>
        <v>#VALUE!</v>
      </c>
      <c r="R318" s="234" t="str">
        <f>IF(H318="","",P318/'2. Baseline'!$F$67)</f>
        <v/>
      </c>
      <c r="S318" s="234" t="str">
        <f>IF(H318="","",P318/J318/'2. Baseline'!$F$67)</f>
        <v/>
      </c>
      <c r="T318" s="101"/>
      <c r="U318" s="102"/>
      <c r="V318" s="101"/>
      <c r="W318" s="101"/>
      <c r="X318" s="90" t="str">
        <f>IFERROR(P318/W318, "")</f>
        <v/>
      </c>
      <c r="Y318" s="456"/>
      <c r="Z318" s="450"/>
      <c r="AA318" s="453"/>
      <c r="AB318" s="480"/>
      <c r="AC318" s="483"/>
      <c r="AD318" s="467"/>
      <c r="AE318" s="486"/>
      <c r="AF318" s="467"/>
      <c r="AG318" s="470"/>
      <c r="AH318" s="470"/>
      <c r="AI318" s="473"/>
      <c r="AJ318" s="467"/>
      <c r="AK318" s="467"/>
      <c r="AL318" s="467"/>
      <c r="AM318" s="467"/>
      <c r="AN318" s="470"/>
      <c r="AO318" s="470"/>
      <c r="AP318" s="470"/>
      <c r="AQ318" s="473"/>
      <c r="AR318" s="42"/>
    </row>
    <row r="319" spans="2:44" ht="14.45" customHeight="1" x14ac:dyDescent="0.25">
      <c r="B319" s="475"/>
      <c r="C319" s="477"/>
      <c r="D319" s="477"/>
      <c r="E319" s="40"/>
      <c r="F319" s="490"/>
      <c r="G319" s="491"/>
      <c r="H319" s="49"/>
      <c r="I319" s="201" t="str">
        <f>IF(H319=0,"",H319/'2. Baseline'!$F$15)</f>
        <v/>
      </c>
      <c r="J319" s="87" t="str">
        <f>IF(I319="","",(I319/'2. Baseline'!$F$71/'2. Baseline'!$F$67))</f>
        <v/>
      </c>
      <c r="K319" s="73" t="str">
        <f t="shared" si="146"/>
        <v/>
      </c>
      <c r="L319" s="73" t="str">
        <f t="shared" si="150"/>
        <v/>
      </c>
      <c r="M319" s="81">
        <f t="shared" si="147"/>
        <v>285.71428571428572</v>
      </c>
      <c r="N319" s="81" t="e">
        <f t="shared" si="148"/>
        <v>#VALUE!</v>
      </c>
      <c r="O319" s="82" t="str">
        <f>IFERROR(ROUND(IF(H319/'2. Baseline'!F$13=0,"",H319/'2. Baseline'!F$13),0),"")</f>
        <v/>
      </c>
      <c r="P319" s="83" t="str">
        <f>IFERROR(O319/'2. Baseline'!F$14,"")</f>
        <v/>
      </c>
      <c r="Q319" s="84" t="e">
        <f t="shared" si="149"/>
        <v>#VALUE!</v>
      </c>
      <c r="R319" s="234" t="str">
        <f>IF(H319="","",P319/'2. Baseline'!$F$67)</f>
        <v/>
      </c>
      <c r="S319" s="234" t="str">
        <f>IF(H319="","",P319/J319/'2. Baseline'!$F$67)</f>
        <v/>
      </c>
      <c r="T319" s="101"/>
      <c r="U319" s="102"/>
      <c r="V319" s="101"/>
      <c r="W319" s="101"/>
      <c r="X319" s="90" t="str">
        <f>IFERROR(P319/W319, "")</f>
        <v/>
      </c>
      <c r="Y319" s="456"/>
      <c r="Z319" s="450"/>
      <c r="AA319" s="453"/>
      <c r="AB319" s="480"/>
      <c r="AC319" s="483"/>
      <c r="AD319" s="467"/>
      <c r="AE319" s="486"/>
      <c r="AF319" s="467"/>
      <c r="AG319" s="470"/>
      <c r="AH319" s="470"/>
      <c r="AI319" s="473"/>
      <c r="AJ319" s="467"/>
      <c r="AK319" s="467"/>
      <c r="AL319" s="467"/>
      <c r="AM319" s="467"/>
      <c r="AN319" s="470"/>
      <c r="AO319" s="470"/>
      <c r="AP319" s="470"/>
      <c r="AQ319" s="473"/>
      <c r="AR319" s="42"/>
    </row>
    <row r="320" spans="2:44" ht="14.45" customHeight="1" x14ac:dyDescent="0.25">
      <c r="B320" s="475"/>
      <c r="C320" s="477"/>
      <c r="D320" s="477"/>
      <c r="E320" s="40"/>
      <c r="F320" s="490"/>
      <c r="G320" s="491"/>
      <c r="H320" s="49"/>
      <c r="I320" s="201" t="str">
        <f>IF(H320=0,"",H320/'2. Baseline'!$F$15)</f>
        <v/>
      </c>
      <c r="J320" s="87" t="str">
        <f>IF(I320="","",(I320/'2. Baseline'!$F$71/'2. Baseline'!$F$67))</f>
        <v/>
      </c>
      <c r="K320" s="73" t="str">
        <f t="shared" si="146"/>
        <v/>
      </c>
      <c r="L320" s="73" t="str">
        <f t="shared" si="150"/>
        <v/>
      </c>
      <c r="M320" s="81">
        <f t="shared" si="147"/>
        <v>285.71428571428572</v>
      </c>
      <c r="N320" s="81" t="e">
        <f t="shared" si="148"/>
        <v>#VALUE!</v>
      </c>
      <c r="O320" s="82" t="str">
        <f>IFERROR(ROUND(IF(H320/'2. Baseline'!F$13=0,"",H320/'2. Baseline'!F$13),0),"")</f>
        <v/>
      </c>
      <c r="P320" s="83" t="str">
        <f>IFERROR(O320/'2. Baseline'!F$14,"")</f>
        <v/>
      </c>
      <c r="Q320" s="84" t="e">
        <f t="shared" si="149"/>
        <v>#VALUE!</v>
      </c>
      <c r="R320" s="234" t="str">
        <f>IF(H320="","",P320/'2. Baseline'!$F$67)</f>
        <v/>
      </c>
      <c r="S320" s="234" t="str">
        <f>IF(H320="","",P320/J320/'2. Baseline'!$F$67)</f>
        <v/>
      </c>
      <c r="T320" s="101"/>
      <c r="U320" s="102"/>
      <c r="V320" s="101"/>
      <c r="W320" s="101"/>
      <c r="X320" s="90" t="str">
        <f>IFERROR(P320/W320, "")</f>
        <v/>
      </c>
      <c r="Y320" s="456"/>
      <c r="Z320" s="450"/>
      <c r="AA320" s="453"/>
      <c r="AB320" s="480"/>
      <c r="AC320" s="483"/>
      <c r="AD320" s="467"/>
      <c r="AE320" s="486"/>
      <c r="AF320" s="467"/>
      <c r="AG320" s="470"/>
      <c r="AH320" s="470"/>
      <c r="AI320" s="473"/>
      <c r="AJ320" s="467"/>
      <c r="AK320" s="467"/>
      <c r="AL320" s="467"/>
      <c r="AM320" s="467"/>
      <c r="AN320" s="470"/>
      <c r="AO320" s="470"/>
      <c r="AP320" s="470"/>
      <c r="AQ320" s="473"/>
      <c r="AR320" s="42"/>
    </row>
    <row r="321" spans="2:44" ht="14.45" customHeight="1" x14ac:dyDescent="0.25">
      <c r="B321" s="476"/>
      <c r="C321" s="478"/>
      <c r="D321" s="478"/>
      <c r="E321" s="40"/>
      <c r="F321" s="490"/>
      <c r="G321" s="491"/>
      <c r="H321" s="49"/>
      <c r="I321" s="201" t="str">
        <f>IF(H321=0,"",H321/'2. Baseline'!$F$15)</f>
        <v/>
      </c>
      <c r="J321" s="87" t="str">
        <f>IF(I321="","",(I321/'2. Baseline'!$F$71/'2. Baseline'!$F$67))</f>
        <v/>
      </c>
      <c r="K321" s="73" t="str">
        <f t="shared" si="146"/>
        <v/>
      </c>
      <c r="L321" s="73" t="str">
        <f t="shared" si="150"/>
        <v/>
      </c>
      <c r="M321" s="81">
        <f t="shared" si="147"/>
        <v>285.71428571428572</v>
      </c>
      <c r="N321" s="81" t="e">
        <f>IF(M321="","",I321/M321)</f>
        <v>#VALUE!</v>
      </c>
      <c r="O321" s="82" t="str">
        <f>IFERROR(ROUND(IF(H321/'2. Baseline'!F$13=0,"",H321/'2. Baseline'!F$13),0),"")</f>
        <v/>
      </c>
      <c r="P321" s="83" t="str">
        <f>IFERROR(O321/'2. Baseline'!F$14,"")</f>
        <v/>
      </c>
      <c r="Q321" s="85"/>
      <c r="R321" s="82" t="str">
        <f>IF(H321="","",P321/'2. Baseline'!$F$67)</f>
        <v/>
      </c>
      <c r="S321" s="82" t="str">
        <f>IF(H321="","",P321/J321/'2. Baseline'!$F$67)</f>
        <v/>
      </c>
      <c r="T321" s="101"/>
      <c r="U321" s="102"/>
      <c r="V321" s="101"/>
      <c r="W321" s="101"/>
      <c r="X321" s="90" t="str">
        <f>IFERROR(P321/W321, "")</f>
        <v/>
      </c>
      <c r="Y321" s="457"/>
      <c r="Z321" s="451"/>
      <c r="AA321" s="454"/>
      <c r="AB321" s="481"/>
      <c r="AC321" s="484"/>
      <c r="AD321" s="468"/>
      <c r="AE321" s="487"/>
      <c r="AF321" s="468"/>
      <c r="AG321" s="471"/>
      <c r="AH321" s="471"/>
      <c r="AI321" s="474"/>
      <c r="AJ321" s="468"/>
      <c r="AK321" s="468"/>
      <c r="AL321" s="468"/>
      <c r="AM321" s="468"/>
      <c r="AN321" s="471"/>
      <c r="AO321" s="471"/>
      <c r="AP321" s="471"/>
      <c r="AQ321" s="474"/>
      <c r="AR321" s="42"/>
    </row>
    <row r="322" spans="2:44" ht="14.45" customHeight="1" x14ac:dyDescent="0.25">
      <c r="B322" s="51"/>
      <c r="C322" s="25" t="s">
        <v>35</v>
      </c>
      <c r="D322" s="25"/>
      <c r="E322" s="98">
        <f>COUNTA(E312:E321)</f>
        <v>0</v>
      </c>
      <c r="F322" s="458"/>
      <c r="G322" s="459"/>
      <c r="H322" s="22">
        <f>SUM(H312:H321)</f>
        <v>0</v>
      </c>
      <c r="I322" s="96">
        <f>SUM(I312:I321)</f>
        <v>0</v>
      </c>
      <c r="J322" s="96">
        <f>SUM(J312:J321)</f>
        <v>0</v>
      </c>
      <c r="K322" s="96">
        <f>SUM(K312:K321)</f>
        <v>0</v>
      </c>
      <c r="L322" s="96">
        <f>SUM(L312:L321)</f>
        <v>0</v>
      </c>
      <c r="M322" s="97"/>
      <c r="N322" s="97" t="e">
        <f>SUM(N312:N321)</f>
        <v>#VALUE!</v>
      </c>
      <c r="O322" s="23">
        <f>SUM(O312:O321)</f>
        <v>0</v>
      </c>
      <c r="P322" s="53">
        <f>IFERROR(O322/'2. Baseline'!F$14,"")</f>
        <v>0</v>
      </c>
      <c r="Q322" s="52" t="e">
        <f>SUM(Q312:Q320)*7</f>
        <v>#VALUE!</v>
      </c>
      <c r="R322" s="96">
        <f>SUM(R312:R321)</f>
        <v>0</v>
      </c>
      <c r="S322" s="97" t="e">
        <f>IF(H322="","",P322/J322/'2. Baseline'!$F$67)</f>
        <v>#DIV/0!</v>
      </c>
      <c r="T322" s="103"/>
      <c r="U322" s="103"/>
      <c r="V322" s="104"/>
      <c r="W322" s="104"/>
      <c r="X322" s="74"/>
      <c r="Y322" s="107"/>
      <c r="Z322" s="104"/>
      <c r="AA322" s="108"/>
      <c r="AB322" s="53"/>
      <c r="AC322" s="68">
        <f t="shared" ref="AC322:AQ322" si="151">SUM(AC312:AC321)</f>
        <v>0</v>
      </c>
      <c r="AD322" s="68">
        <f t="shared" si="151"/>
        <v>0</v>
      </c>
      <c r="AE322" s="296">
        <f t="shared" si="151"/>
        <v>0</v>
      </c>
      <c r="AF322" s="93">
        <f t="shared" si="151"/>
        <v>0</v>
      </c>
      <c r="AG322" s="93">
        <f t="shared" si="151"/>
        <v>0</v>
      </c>
      <c r="AH322" s="93">
        <f t="shared" si="151"/>
        <v>0</v>
      </c>
      <c r="AI322" s="93">
        <f t="shared" si="151"/>
        <v>0</v>
      </c>
      <c r="AJ322" s="93">
        <f t="shared" si="151"/>
        <v>0</v>
      </c>
      <c r="AK322" s="93">
        <f t="shared" si="151"/>
        <v>0</v>
      </c>
      <c r="AL322" s="93">
        <f t="shared" si="151"/>
        <v>0</v>
      </c>
      <c r="AM322" s="93">
        <f t="shared" si="151"/>
        <v>0</v>
      </c>
      <c r="AN322" s="93">
        <f t="shared" si="151"/>
        <v>0</v>
      </c>
      <c r="AO322" s="93">
        <f t="shared" si="151"/>
        <v>0</v>
      </c>
      <c r="AP322" s="93">
        <f t="shared" si="151"/>
        <v>0</v>
      </c>
      <c r="AQ322" s="93">
        <f t="shared" si="151"/>
        <v>0</v>
      </c>
      <c r="AR322" s="26"/>
    </row>
    <row r="323" spans="2:44" ht="14.45" customHeight="1" thickBot="1" x14ac:dyDescent="0.3">
      <c r="B323" s="61"/>
      <c r="C323" s="62"/>
      <c r="D323" s="62"/>
      <c r="E323" s="63"/>
      <c r="F323" s="460"/>
      <c r="G323" s="461"/>
      <c r="H323" s="64"/>
      <c r="I323" s="65" t="str">
        <f>IFERROR(IF(H323/#REF!=0," ",H323/#REF!),"")</f>
        <v/>
      </c>
      <c r="J323" s="66"/>
      <c r="K323" s="66"/>
      <c r="L323" s="66"/>
      <c r="M323" s="66"/>
      <c r="N323" s="66"/>
      <c r="O323" s="24"/>
      <c r="P323" s="54"/>
      <c r="Q323" s="55"/>
      <c r="R323" s="56"/>
      <c r="S323" s="56"/>
      <c r="T323" s="105"/>
      <c r="U323" s="105"/>
      <c r="V323" s="106"/>
      <c r="W323" s="106"/>
      <c r="X323" s="75"/>
      <c r="Y323" s="109"/>
      <c r="Z323" s="106"/>
      <c r="AA323" s="110"/>
      <c r="AB323" s="54"/>
      <c r="AC323" s="57"/>
      <c r="AD323" s="67"/>
      <c r="AE323" s="67"/>
      <c r="AF323" s="67"/>
      <c r="AG323" s="67"/>
      <c r="AH323" s="67"/>
      <c r="AI323" s="67"/>
      <c r="AJ323" s="67"/>
      <c r="AK323" s="67"/>
      <c r="AL323" s="67"/>
      <c r="AM323" s="67"/>
      <c r="AN323" s="67"/>
      <c r="AO323" s="67"/>
      <c r="AP323" s="67"/>
      <c r="AQ323" s="179"/>
      <c r="AR323" s="60"/>
    </row>
    <row r="324" spans="2:44" ht="14.45" customHeight="1" x14ac:dyDescent="0.25">
      <c r="B324" s="475" t="str">
        <f>IF(C324&lt;&gt;"",B312+1,"")</f>
        <v/>
      </c>
      <c r="C324" s="477"/>
      <c r="D324" s="477"/>
      <c r="E324" s="40"/>
      <c r="F324" s="492"/>
      <c r="G324" s="492"/>
      <c r="H324" s="49"/>
      <c r="I324" s="201" t="str">
        <f>IF(H324=0,"",H324/'2. Baseline'!$F$15)</f>
        <v/>
      </c>
      <c r="J324" s="86" t="str">
        <f>IF(I324="","",(I324/'2. Baseline'!$F$71/'2. Baseline'!$F$67))</f>
        <v/>
      </c>
      <c r="K324" s="72" t="str">
        <f t="shared" ref="K324:K333" si="152">IF(J324="","",ROUNDUP(J324,0))</f>
        <v/>
      </c>
      <c r="L324" s="295" t="str">
        <f>J324</f>
        <v/>
      </c>
      <c r="M324" s="77">
        <f t="shared" ref="M324:M333" si="153">IF(I324=0,"",$M$23*10)</f>
        <v>285.71428571428572</v>
      </c>
      <c r="N324" s="77" t="e">
        <f t="shared" ref="N324:N332" si="154">I324/M324</f>
        <v>#VALUE!</v>
      </c>
      <c r="O324" s="78" t="str">
        <f>IFERROR(ROUND(IF(H324/'2. Baseline'!F$13=0,"",H324/'2. Baseline'!F$13),0),"")</f>
        <v/>
      </c>
      <c r="P324" s="79" t="str">
        <f>IFERROR(O324/'2. Baseline'!F$14,"")</f>
        <v/>
      </c>
      <c r="Q324" s="80" t="e">
        <f t="shared" ref="Q324:Q332" si="155">O324/(J324/2)/7</f>
        <v>#VALUE!</v>
      </c>
      <c r="R324" s="233" t="str">
        <f>IF(H324="","",P324/'2. Baseline'!$F$67)</f>
        <v/>
      </c>
      <c r="S324" s="233" t="str">
        <f>IF(H324="","",P324/J324/'2. Baseline'!$F$67)</f>
        <v/>
      </c>
      <c r="T324" s="99"/>
      <c r="U324" s="100"/>
      <c r="V324" s="101"/>
      <c r="W324" s="101"/>
      <c r="X324" s="89" t="str">
        <f>IFERROR(S324/W324, "n/a")</f>
        <v>n/a</v>
      </c>
      <c r="Y324" s="455"/>
      <c r="Z324" s="449"/>
      <c r="AA324" s="452"/>
      <c r="AB324" s="479" t="e">
        <f>P334/AA324</f>
        <v>#DIV/0!</v>
      </c>
      <c r="AC324" s="482">
        <f>L334</f>
        <v>0</v>
      </c>
      <c r="AD324" s="466">
        <f>AC334</f>
        <v>0</v>
      </c>
      <c r="AE324" s="485">
        <f>AD334/'2. Baseline'!$F$73</f>
        <v>0</v>
      </c>
      <c r="AF324" s="466">
        <f>L334*'2. Baseline'!$F$58</f>
        <v>0</v>
      </c>
      <c r="AG324" s="469">
        <f>J334*'2. Baseline'!$F$61</f>
        <v>0</v>
      </c>
      <c r="AH324" s="469">
        <f>AE334*'2. Baseline'!F$59*('2. Baseline'!F$50+'2. Baseline'!F$51)</f>
        <v>0</v>
      </c>
      <c r="AI324" s="472">
        <f>IF(B324&lt;&gt;"",'2. Baseline'!$F$60+1,0)</f>
        <v>0</v>
      </c>
      <c r="AJ324" s="466">
        <f>2*(AC334*('2. Baseline'!$F$67+'2. Baseline'!$F$68))</f>
        <v>0</v>
      </c>
      <c r="AK324" s="466">
        <f>2*L334</f>
        <v>0</v>
      </c>
      <c r="AL324" s="466">
        <f>2*(J334*2)</f>
        <v>0</v>
      </c>
      <c r="AM324" s="466">
        <f>J334*('2. Baseline'!F$67+'2. Baseline'!F$68)</f>
        <v>0</v>
      </c>
      <c r="AN324" s="469">
        <f>J334*'2. Baseline'!$F$80</f>
        <v>0</v>
      </c>
      <c r="AO324" s="469">
        <f>2*J334</f>
        <v>0</v>
      </c>
      <c r="AP324" s="469">
        <f>AE334*'2. Baseline'!F$78*('2. Baseline'!F$67+'2. Baseline'!F$68)</f>
        <v>0</v>
      </c>
      <c r="AQ324" s="472">
        <f>IF(B324&lt;&gt;"",'2. Baseline'!$F$60+1,0)</f>
        <v>0</v>
      </c>
      <c r="AR324" s="41"/>
    </row>
    <row r="325" spans="2:44" ht="14.45" customHeight="1" x14ac:dyDescent="0.25">
      <c r="B325" s="475"/>
      <c r="C325" s="477"/>
      <c r="D325" s="477"/>
      <c r="E325" s="40"/>
      <c r="F325" s="489"/>
      <c r="G325" s="489"/>
      <c r="H325" s="49"/>
      <c r="I325" s="201" t="str">
        <f>IF(H325=0,"",H325/'2. Baseline'!$F$15)</f>
        <v/>
      </c>
      <c r="J325" s="87" t="str">
        <f>IF(I325="","",(I325/'2. Baseline'!$F$71/'2. Baseline'!$F$67))</f>
        <v/>
      </c>
      <c r="K325" s="73" t="str">
        <f t="shared" si="152"/>
        <v/>
      </c>
      <c r="L325" s="73" t="str">
        <f t="shared" ref="L325:L333" si="156">J325</f>
        <v/>
      </c>
      <c r="M325" s="81">
        <f t="shared" si="153"/>
        <v>285.71428571428572</v>
      </c>
      <c r="N325" s="81" t="e">
        <f t="shared" si="154"/>
        <v>#VALUE!</v>
      </c>
      <c r="O325" s="82" t="str">
        <f>IFERROR(ROUND(IF(H325/'2. Baseline'!F$13=0,"",H325/'2. Baseline'!F$13),0),"")</f>
        <v/>
      </c>
      <c r="P325" s="83" t="str">
        <f>IFERROR(O325/'2. Baseline'!F$14,"")</f>
        <v/>
      </c>
      <c r="Q325" s="84" t="e">
        <f t="shared" si="155"/>
        <v>#VALUE!</v>
      </c>
      <c r="R325" s="234" t="str">
        <f>IF(H325="","",P325/'2. Baseline'!$F$67)</f>
        <v/>
      </c>
      <c r="S325" s="234" t="str">
        <f>IF(H325="","",P325/J325/'2. Baseline'!$F$67)</f>
        <v/>
      </c>
      <c r="T325" s="101"/>
      <c r="U325" s="102"/>
      <c r="V325" s="101"/>
      <c r="W325" s="101"/>
      <c r="X325" s="90" t="str">
        <f>IFERROR(S325/W325, "")</f>
        <v/>
      </c>
      <c r="Y325" s="456"/>
      <c r="Z325" s="450"/>
      <c r="AA325" s="453"/>
      <c r="AB325" s="480"/>
      <c r="AC325" s="483"/>
      <c r="AD325" s="467"/>
      <c r="AE325" s="486"/>
      <c r="AF325" s="467"/>
      <c r="AG325" s="470"/>
      <c r="AH325" s="470"/>
      <c r="AI325" s="473"/>
      <c r="AJ325" s="467"/>
      <c r="AK325" s="467"/>
      <c r="AL325" s="467"/>
      <c r="AM325" s="467"/>
      <c r="AN325" s="470"/>
      <c r="AO325" s="470"/>
      <c r="AP325" s="470"/>
      <c r="AQ325" s="473"/>
      <c r="AR325" s="42"/>
    </row>
    <row r="326" spans="2:44" ht="14.45" customHeight="1" x14ac:dyDescent="0.25">
      <c r="B326" s="475"/>
      <c r="C326" s="477"/>
      <c r="D326" s="477"/>
      <c r="E326" s="40"/>
      <c r="F326" s="489"/>
      <c r="G326" s="489"/>
      <c r="H326" s="49"/>
      <c r="I326" s="201" t="str">
        <f>IF(H326=0,"",H326/'2. Baseline'!$F$15)</f>
        <v/>
      </c>
      <c r="J326" s="88" t="str">
        <f>IF(I326="","",(I326/'2. Baseline'!$F$71/'2. Baseline'!$F$67))</f>
        <v/>
      </c>
      <c r="K326" s="91" t="str">
        <f t="shared" si="152"/>
        <v/>
      </c>
      <c r="L326" s="91" t="str">
        <f t="shared" si="156"/>
        <v/>
      </c>
      <c r="M326" s="92">
        <f t="shared" si="153"/>
        <v>285.71428571428572</v>
      </c>
      <c r="N326" s="92" t="e">
        <f t="shared" si="154"/>
        <v>#VALUE!</v>
      </c>
      <c r="O326" s="82" t="str">
        <f>IFERROR(ROUND(IF(H326/'2. Baseline'!F$13=0,"",H326/'2. Baseline'!F$13),0),"")</f>
        <v/>
      </c>
      <c r="P326" s="83" t="str">
        <f>IFERROR(O326/'2. Baseline'!F$14,"")</f>
        <v/>
      </c>
      <c r="Q326" s="84" t="e">
        <f t="shared" si="155"/>
        <v>#VALUE!</v>
      </c>
      <c r="R326" s="234" t="str">
        <f>IF(H326="","",P326/'2. Baseline'!$F$67)</f>
        <v/>
      </c>
      <c r="S326" s="234" t="str">
        <f>IF(H326="","",P326/J326/'2. Baseline'!$F$67)</f>
        <v/>
      </c>
      <c r="T326" s="101"/>
      <c r="U326" s="102"/>
      <c r="V326" s="101"/>
      <c r="W326" s="101"/>
      <c r="X326" s="90" t="str">
        <f>IFERROR(S326/W326, "")</f>
        <v/>
      </c>
      <c r="Y326" s="456"/>
      <c r="Z326" s="450"/>
      <c r="AA326" s="453"/>
      <c r="AB326" s="480"/>
      <c r="AC326" s="483"/>
      <c r="AD326" s="467"/>
      <c r="AE326" s="486"/>
      <c r="AF326" s="467"/>
      <c r="AG326" s="470"/>
      <c r="AH326" s="470"/>
      <c r="AI326" s="473"/>
      <c r="AJ326" s="467"/>
      <c r="AK326" s="467"/>
      <c r="AL326" s="467"/>
      <c r="AM326" s="467"/>
      <c r="AN326" s="470"/>
      <c r="AO326" s="470"/>
      <c r="AP326" s="470"/>
      <c r="AQ326" s="473"/>
      <c r="AR326" s="42"/>
    </row>
    <row r="327" spans="2:44" ht="14.45" customHeight="1" x14ac:dyDescent="0.25">
      <c r="B327" s="475"/>
      <c r="C327" s="477"/>
      <c r="D327" s="477"/>
      <c r="E327" s="40"/>
      <c r="F327" s="489"/>
      <c r="G327" s="489"/>
      <c r="H327" s="49"/>
      <c r="I327" s="201" t="str">
        <f>IF(H327=0,"",H327/'2. Baseline'!$F$15)</f>
        <v/>
      </c>
      <c r="J327" s="87" t="str">
        <f>IF(I327="","",(I327/'2. Baseline'!$F$71/'2. Baseline'!$F$67))</f>
        <v/>
      </c>
      <c r="K327" s="73" t="str">
        <f t="shared" si="152"/>
        <v/>
      </c>
      <c r="L327" s="73" t="str">
        <f t="shared" si="156"/>
        <v/>
      </c>
      <c r="M327" s="81">
        <f t="shared" si="153"/>
        <v>285.71428571428572</v>
      </c>
      <c r="N327" s="81" t="e">
        <f t="shared" si="154"/>
        <v>#VALUE!</v>
      </c>
      <c r="O327" s="82" t="str">
        <f>IFERROR(ROUND(IF(H327/'2. Baseline'!F$13=0,"",H327/'2. Baseline'!F$13),0),"")</f>
        <v/>
      </c>
      <c r="P327" s="83" t="str">
        <f>IFERROR(O327/'2. Baseline'!F$14,"")</f>
        <v/>
      </c>
      <c r="Q327" s="84" t="e">
        <f t="shared" si="155"/>
        <v>#VALUE!</v>
      </c>
      <c r="R327" s="234" t="str">
        <f>IF(H327="","",P327/'2. Baseline'!$F$67)</f>
        <v/>
      </c>
      <c r="S327" s="234" t="str">
        <f>IF(H327="","",P327/J327/'2. Baseline'!$F$67)</f>
        <v/>
      </c>
      <c r="T327" s="101"/>
      <c r="U327" s="102"/>
      <c r="V327" s="101"/>
      <c r="W327" s="101"/>
      <c r="X327" s="90" t="str">
        <f>IFERROR(S327/W327, "")</f>
        <v/>
      </c>
      <c r="Y327" s="456"/>
      <c r="Z327" s="450"/>
      <c r="AA327" s="453"/>
      <c r="AB327" s="480"/>
      <c r="AC327" s="483"/>
      <c r="AD327" s="467"/>
      <c r="AE327" s="486"/>
      <c r="AF327" s="467"/>
      <c r="AG327" s="470"/>
      <c r="AH327" s="470"/>
      <c r="AI327" s="473"/>
      <c r="AJ327" s="467"/>
      <c r="AK327" s="467"/>
      <c r="AL327" s="467"/>
      <c r="AM327" s="467"/>
      <c r="AN327" s="470"/>
      <c r="AO327" s="470"/>
      <c r="AP327" s="470"/>
      <c r="AQ327" s="473"/>
      <c r="AR327" s="42"/>
    </row>
    <row r="328" spans="2:44" ht="14.45" customHeight="1" x14ac:dyDescent="0.25">
      <c r="B328" s="475"/>
      <c r="C328" s="477"/>
      <c r="D328" s="477"/>
      <c r="E328" s="40"/>
      <c r="F328" s="489"/>
      <c r="G328" s="489"/>
      <c r="H328" s="50"/>
      <c r="I328" s="201" t="str">
        <f>IF(H328=0,"",H328/'2. Baseline'!$F$15)</f>
        <v/>
      </c>
      <c r="J328" s="87" t="str">
        <f>IF(I328="","",(I328/'2. Baseline'!$F$71/'2. Baseline'!$F$67))</f>
        <v/>
      </c>
      <c r="K328" s="73" t="str">
        <f t="shared" si="152"/>
        <v/>
      </c>
      <c r="L328" s="73" t="str">
        <f t="shared" si="156"/>
        <v/>
      </c>
      <c r="M328" s="81">
        <f t="shared" si="153"/>
        <v>285.71428571428572</v>
      </c>
      <c r="N328" s="81" t="e">
        <f t="shared" si="154"/>
        <v>#VALUE!</v>
      </c>
      <c r="O328" s="82" t="str">
        <f>IFERROR(ROUND(IF(H328/'2. Baseline'!F$13=0,"",H328/'2. Baseline'!F$13),0),"")</f>
        <v/>
      </c>
      <c r="P328" s="83" t="str">
        <f>IFERROR(O328/'2. Baseline'!F$14,"")</f>
        <v/>
      </c>
      <c r="Q328" s="84" t="e">
        <f t="shared" si="155"/>
        <v>#VALUE!</v>
      </c>
      <c r="R328" s="234" t="str">
        <f>IF(H328="","",P328/'2. Baseline'!$F$67)</f>
        <v/>
      </c>
      <c r="S328" s="234" t="str">
        <f>IF(H328="","",P328/J328/'2. Baseline'!$F$67)</f>
        <v/>
      </c>
      <c r="T328" s="101"/>
      <c r="U328" s="102"/>
      <c r="V328" s="101"/>
      <c r="W328" s="101"/>
      <c r="X328" s="90" t="str">
        <f>IFERROR(S328/W328, "")</f>
        <v/>
      </c>
      <c r="Y328" s="456"/>
      <c r="Z328" s="450"/>
      <c r="AA328" s="453"/>
      <c r="AB328" s="480"/>
      <c r="AC328" s="483"/>
      <c r="AD328" s="467"/>
      <c r="AE328" s="486"/>
      <c r="AF328" s="467"/>
      <c r="AG328" s="470"/>
      <c r="AH328" s="470"/>
      <c r="AI328" s="473"/>
      <c r="AJ328" s="467"/>
      <c r="AK328" s="467"/>
      <c r="AL328" s="467"/>
      <c r="AM328" s="467"/>
      <c r="AN328" s="470"/>
      <c r="AO328" s="470"/>
      <c r="AP328" s="470"/>
      <c r="AQ328" s="473"/>
      <c r="AR328" s="42"/>
    </row>
    <row r="329" spans="2:44" ht="14.45" customHeight="1" x14ac:dyDescent="0.25">
      <c r="B329" s="475"/>
      <c r="C329" s="477"/>
      <c r="D329" s="477"/>
      <c r="E329" s="40"/>
      <c r="F329" s="489"/>
      <c r="G329" s="489"/>
      <c r="H329" s="50"/>
      <c r="I329" s="201" t="str">
        <f>IF(H329=0,"",H329/'2. Baseline'!$F$15)</f>
        <v/>
      </c>
      <c r="J329" s="87" t="str">
        <f>IF(I329="","",(I329/'2. Baseline'!$F$71/'2. Baseline'!$F$67))</f>
        <v/>
      </c>
      <c r="K329" s="73" t="str">
        <f t="shared" si="152"/>
        <v/>
      </c>
      <c r="L329" s="73" t="str">
        <f t="shared" si="156"/>
        <v/>
      </c>
      <c r="M329" s="81">
        <f t="shared" si="153"/>
        <v>285.71428571428572</v>
      </c>
      <c r="N329" s="81" t="e">
        <f t="shared" si="154"/>
        <v>#VALUE!</v>
      </c>
      <c r="O329" s="82" t="str">
        <f>IFERROR(ROUND(IF(H329/'2. Baseline'!F$13=0,"",H329/'2. Baseline'!F$13),0),"")</f>
        <v/>
      </c>
      <c r="P329" s="83" t="str">
        <f>IFERROR(O329/'2. Baseline'!F$14,"")</f>
        <v/>
      </c>
      <c r="Q329" s="84" t="e">
        <f t="shared" si="155"/>
        <v>#VALUE!</v>
      </c>
      <c r="R329" s="234" t="str">
        <f>IF(H329="","",P329/'2. Baseline'!$F$67)</f>
        <v/>
      </c>
      <c r="S329" s="234" t="str">
        <f>IF(H329="","",P329/J329/'2. Baseline'!$F$67)</f>
        <v/>
      </c>
      <c r="T329" s="101"/>
      <c r="U329" s="102"/>
      <c r="V329" s="101"/>
      <c r="W329" s="101"/>
      <c r="X329" s="90" t="str">
        <f>IFERROR(P329/W329, "")</f>
        <v/>
      </c>
      <c r="Y329" s="456"/>
      <c r="Z329" s="450"/>
      <c r="AA329" s="453"/>
      <c r="AB329" s="480"/>
      <c r="AC329" s="483"/>
      <c r="AD329" s="467"/>
      <c r="AE329" s="486"/>
      <c r="AF329" s="467"/>
      <c r="AG329" s="470"/>
      <c r="AH329" s="470"/>
      <c r="AI329" s="473"/>
      <c r="AJ329" s="467"/>
      <c r="AK329" s="467"/>
      <c r="AL329" s="467"/>
      <c r="AM329" s="467"/>
      <c r="AN329" s="470"/>
      <c r="AO329" s="470"/>
      <c r="AP329" s="470"/>
      <c r="AQ329" s="473"/>
      <c r="AR329" s="42"/>
    </row>
    <row r="330" spans="2:44" ht="14.45" customHeight="1" x14ac:dyDescent="0.25">
      <c r="B330" s="475"/>
      <c r="C330" s="477"/>
      <c r="D330" s="477"/>
      <c r="E330" s="40"/>
      <c r="F330" s="489"/>
      <c r="G330" s="489"/>
      <c r="H330" s="50"/>
      <c r="I330" s="201" t="str">
        <f>IF(H330=0,"",H330/'2. Baseline'!$F$15)</f>
        <v/>
      </c>
      <c r="J330" s="87" t="str">
        <f>IF(I330="","",(I330/'2. Baseline'!$F$71/'2. Baseline'!$F$67))</f>
        <v/>
      </c>
      <c r="K330" s="73" t="str">
        <f t="shared" si="152"/>
        <v/>
      </c>
      <c r="L330" s="73" t="str">
        <f t="shared" si="156"/>
        <v/>
      </c>
      <c r="M330" s="81">
        <f t="shared" si="153"/>
        <v>285.71428571428572</v>
      </c>
      <c r="N330" s="81" t="e">
        <f t="shared" si="154"/>
        <v>#VALUE!</v>
      </c>
      <c r="O330" s="82" t="str">
        <f>IFERROR(ROUND(IF(H330/'2. Baseline'!F$13=0,"",H330/'2. Baseline'!F$13),0),"")</f>
        <v/>
      </c>
      <c r="P330" s="83" t="str">
        <f>IFERROR(O330/'2. Baseline'!F$14,"")</f>
        <v/>
      </c>
      <c r="Q330" s="84" t="e">
        <f t="shared" si="155"/>
        <v>#VALUE!</v>
      </c>
      <c r="R330" s="234" t="str">
        <f>IF(H330="","",P330/'2. Baseline'!$F$67)</f>
        <v/>
      </c>
      <c r="S330" s="234" t="str">
        <f>IF(H330="","",P330/J330/'2. Baseline'!$F$67)</f>
        <v/>
      </c>
      <c r="T330" s="101"/>
      <c r="U330" s="102"/>
      <c r="V330" s="101"/>
      <c r="W330" s="101"/>
      <c r="X330" s="90" t="str">
        <f>IFERROR(P330/W330, "")</f>
        <v/>
      </c>
      <c r="Y330" s="456"/>
      <c r="Z330" s="450"/>
      <c r="AA330" s="453"/>
      <c r="AB330" s="480"/>
      <c r="AC330" s="483"/>
      <c r="AD330" s="467"/>
      <c r="AE330" s="486"/>
      <c r="AF330" s="467"/>
      <c r="AG330" s="470"/>
      <c r="AH330" s="470"/>
      <c r="AI330" s="473"/>
      <c r="AJ330" s="467"/>
      <c r="AK330" s="467"/>
      <c r="AL330" s="467"/>
      <c r="AM330" s="467"/>
      <c r="AN330" s="470"/>
      <c r="AO330" s="470"/>
      <c r="AP330" s="470"/>
      <c r="AQ330" s="473"/>
      <c r="AR330" s="42"/>
    </row>
    <row r="331" spans="2:44" ht="14.45" customHeight="1" x14ac:dyDescent="0.25">
      <c r="B331" s="475"/>
      <c r="C331" s="477"/>
      <c r="D331" s="477"/>
      <c r="E331" s="40"/>
      <c r="F331" s="489"/>
      <c r="G331" s="489"/>
      <c r="H331" s="50"/>
      <c r="I331" s="201" t="str">
        <f>IF(H331=0,"",H331/'2. Baseline'!$F$15)</f>
        <v/>
      </c>
      <c r="J331" s="87" t="str">
        <f>IF(I331="","",(I331/'2. Baseline'!$F$71/'2. Baseline'!$F$67))</f>
        <v/>
      </c>
      <c r="K331" s="73" t="str">
        <f t="shared" si="152"/>
        <v/>
      </c>
      <c r="L331" s="73" t="str">
        <f t="shared" si="156"/>
        <v/>
      </c>
      <c r="M331" s="81">
        <f t="shared" si="153"/>
        <v>285.71428571428572</v>
      </c>
      <c r="N331" s="81" t="e">
        <f t="shared" si="154"/>
        <v>#VALUE!</v>
      </c>
      <c r="O331" s="82" t="str">
        <f>IFERROR(ROUND(IF(H331/'2. Baseline'!F$13=0,"",H331/'2. Baseline'!F$13),0),"")</f>
        <v/>
      </c>
      <c r="P331" s="83" t="str">
        <f>IFERROR(O331/'2. Baseline'!F$14,"")</f>
        <v/>
      </c>
      <c r="Q331" s="84" t="e">
        <f t="shared" si="155"/>
        <v>#VALUE!</v>
      </c>
      <c r="R331" s="234" t="str">
        <f>IF(H331="","",P331/'2. Baseline'!$F$67)</f>
        <v/>
      </c>
      <c r="S331" s="234" t="str">
        <f>IF(H331="","",P331/J331/'2. Baseline'!$F$67)</f>
        <v/>
      </c>
      <c r="T331" s="101"/>
      <c r="U331" s="102"/>
      <c r="V331" s="101"/>
      <c r="W331" s="101"/>
      <c r="X331" s="90" t="str">
        <f>IFERROR(P331/W331, "")</f>
        <v/>
      </c>
      <c r="Y331" s="456"/>
      <c r="Z331" s="450"/>
      <c r="AA331" s="453"/>
      <c r="AB331" s="480"/>
      <c r="AC331" s="483"/>
      <c r="AD331" s="467"/>
      <c r="AE331" s="486"/>
      <c r="AF331" s="467"/>
      <c r="AG331" s="470"/>
      <c r="AH331" s="470"/>
      <c r="AI331" s="473"/>
      <c r="AJ331" s="467"/>
      <c r="AK331" s="467"/>
      <c r="AL331" s="467"/>
      <c r="AM331" s="467"/>
      <c r="AN331" s="470"/>
      <c r="AO331" s="470"/>
      <c r="AP331" s="470"/>
      <c r="AQ331" s="473"/>
      <c r="AR331" s="42"/>
    </row>
    <row r="332" spans="2:44" ht="14.45" customHeight="1" x14ac:dyDescent="0.25">
      <c r="B332" s="475"/>
      <c r="C332" s="477"/>
      <c r="D332" s="477"/>
      <c r="E332" s="40"/>
      <c r="F332" s="489"/>
      <c r="G332" s="489"/>
      <c r="H332" s="50"/>
      <c r="I332" s="201" t="str">
        <f>IF(H332=0,"",H332/'2. Baseline'!$F$15)</f>
        <v/>
      </c>
      <c r="J332" s="87" t="str">
        <f>IF(I332="","",(I332/'2. Baseline'!$F$71/'2. Baseline'!$F$67))</f>
        <v/>
      </c>
      <c r="K332" s="73" t="str">
        <f t="shared" si="152"/>
        <v/>
      </c>
      <c r="L332" s="73" t="str">
        <f t="shared" si="156"/>
        <v/>
      </c>
      <c r="M332" s="81">
        <f t="shared" si="153"/>
        <v>285.71428571428572</v>
      </c>
      <c r="N332" s="81" t="e">
        <f t="shared" si="154"/>
        <v>#VALUE!</v>
      </c>
      <c r="O332" s="82" t="str">
        <f>IFERROR(ROUND(IF(H332/'2. Baseline'!F$13=0,"",H332/'2. Baseline'!F$13),0),"")</f>
        <v/>
      </c>
      <c r="P332" s="83" t="str">
        <f>IFERROR(O332/'2. Baseline'!F$14,"")</f>
        <v/>
      </c>
      <c r="Q332" s="84" t="e">
        <f t="shared" si="155"/>
        <v>#VALUE!</v>
      </c>
      <c r="R332" s="234" t="str">
        <f>IF(H332="","",P332/'2. Baseline'!$F$67)</f>
        <v/>
      </c>
      <c r="S332" s="234" t="str">
        <f>IF(H332="","",P332/J332/'2. Baseline'!$F$67)</f>
        <v/>
      </c>
      <c r="T332" s="101"/>
      <c r="U332" s="102"/>
      <c r="V332" s="101"/>
      <c r="W332" s="101"/>
      <c r="X332" s="90" t="str">
        <f>IFERROR(P332/W332, "")</f>
        <v/>
      </c>
      <c r="Y332" s="456"/>
      <c r="Z332" s="450"/>
      <c r="AA332" s="453"/>
      <c r="AB332" s="480"/>
      <c r="AC332" s="483"/>
      <c r="AD332" s="467"/>
      <c r="AE332" s="486"/>
      <c r="AF332" s="467"/>
      <c r="AG332" s="470"/>
      <c r="AH332" s="470"/>
      <c r="AI332" s="473"/>
      <c r="AJ332" s="467"/>
      <c r="AK332" s="467"/>
      <c r="AL332" s="467"/>
      <c r="AM332" s="467"/>
      <c r="AN332" s="470"/>
      <c r="AO332" s="470"/>
      <c r="AP332" s="470"/>
      <c r="AQ332" s="473"/>
      <c r="AR332" s="42"/>
    </row>
    <row r="333" spans="2:44" ht="14.45" customHeight="1" x14ac:dyDescent="0.25">
      <c r="B333" s="476"/>
      <c r="C333" s="478"/>
      <c r="D333" s="478"/>
      <c r="E333" s="40"/>
      <c r="F333" s="489"/>
      <c r="G333" s="489"/>
      <c r="H333" s="50"/>
      <c r="I333" s="201" t="str">
        <f>IF(H333=0,"",H333/'2. Baseline'!$F$15)</f>
        <v/>
      </c>
      <c r="J333" s="87" t="str">
        <f>IF(I333="","",(I333/'2. Baseline'!$F$71/'2. Baseline'!$F$67))</f>
        <v/>
      </c>
      <c r="K333" s="73" t="str">
        <f t="shared" si="152"/>
        <v/>
      </c>
      <c r="L333" s="73" t="str">
        <f t="shared" si="156"/>
        <v/>
      </c>
      <c r="M333" s="81">
        <f t="shared" si="153"/>
        <v>285.71428571428572</v>
      </c>
      <c r="N333" s="81" t="e">
        <f>IF(M333="","",I333/M333)</f>
        <v>#VALUE!</v>
      </c>
      <c r="O333" s="82" t="str">
        <f>IFERROR(ROUND(IF(H333/'2. Baseline'!F$13=0,"",H333/'2. Baseline'!F$13),0),"")</f>
        <v/>
      </c>
      <c r="P333" s="83" t="str">
        <f>IFERROR(O333/'2. Baseline'!F$14,"")</f>
        <v/>
      </c>
      <c r="Q333" s="85"/>
      <c r="R333" s="82" t="str">
        <f>IF(H333="","",P333/'2. Baseline'!$F$67)</f>
        <v/>
      </c>
      <c r="S333" s="82" t="str">
        <f>IF(H333="","",P333/J333/'2. Baseline'!$F$67)</f>
        <v/>
      </c>
      <c r="T333" s="101"/>
      <c r="U333" s="102"/>
      <c r="V333" s="101"/>
      <c r="W333" s="101"/>
      <c r="X333" s="90" t="str">
        <f>IFERROR(P333/W333, "")</f>
        <v/>
      </c>
      <c r="Y333" s="457"/>
      <c r="Z333" s="451"/>
      <c r="AA333" s="454"/>
      <c r="AB333" s="481"/>
      <c r="AC333" s="484"/>
      <c r="AD333" s="468"/>
      <c r="AE333" s="487"/>
      <c r="AF333" s="468"/>
      <c r="AG333" s="471"/>
      <c r="AH333" s="471"/>
      <c r="AI333" s="474"/>
      <c r="AJ333" s="468"/>
      <c r="AK333" s="468"/>
      <c r="AL333" s="468"/>
      <c r="AM333" s="468"/>
      <c r="AN333" s="471"/>
      <c r="AO333" s="471"/>
      <c r="AP333" s="471"/>
      <c r="AQ333" s="474"/>
      <c r="AR333" s="42"/>
    </row>
    <row r="334" spans="2:44" ht="14.45" customHeight="1" x14ac:dyDescent="0.25">
      <c r="B334" s="51"/>
      <c r="C334" s="25" t="s">
        <v>35</v>
      </c>
      <c r="D334" s="25"/>
      <c r="E334" s="98">
        <f>COUNTA(E324:E333)</f>
        <v>0</v>
      </c>
      <c r="F334" s="458"/>
      <c r="G334" s="459"/>
      <c r="H334" s="22">
        <f>SUM(H324:H333)</f>
        <v>0</v>
      </c>
      <c r="I334" s="96">
        <f>SUM(I324:I333)</f>
        <v>0</v>
      </c>
      <c r="J334" s="96">
        <f>SUM(J324:J333)</f>
        <v>0</v>
      </c>
      <c r="K334" s="96">
        <f>SUM(K324:K333)</f>
        <v>0</v>
      </c>
      <c r="L334" s="96">
        <f>SUM(L324:L333)</f>
        <v>0</v>
      </c>
      <c r="M334" s="97"/>
      <c r="N334" s="97" t="e">
        <f>SUM(N324:N333)</f>
        <v>#VALUE!</v>
      </c>
      <c r="O334" s="23">
        <f>SUM(O324:O333)</f>
        <v>0</v>
      </c>
      <c r="P334" s="53">
        <f>IFERROR(O334/'2. Baseline'!F$14,"")</f>
        <v>0</v>
      </c>
      <c r="Q334" s="52" t="e">
        <f>SUM(Q324:Q332)*7</f>
        <v>#VALUE!</v>
      </c>
      <c r="R334" s="96">
        <f>SUM(R324:R333)</f>
        <v>0</v>
      </c>
      <c r="S334" s="97" t="e">
        <f>IF(H334="","",P334/J334/'2. Baseline'!$F$67)</f>
        <v>#DIV/0!</v>
      </c>
      <c r="T334" s="103"/>
      <c r="U334" s="103"/>
      <c r="V334" s="104"/>
      <c r="W334" s="104"/>
      <c r="X334" s="74"/>
      <c r="Y334" s="107"/>
      <c r="Z334" s="104"/>
      <c r="AA334" s="108"/>
      <c r="AB334" s="53"/>
      <c r="AC334" s="68">
        <f t="shared" ref="AC334:AQ334" si="157">SUM(AC324:AC333)</f>
        <v>0</v>
      </c>
      <c r="AD334" s="68">
        <f t="shared" si="157"/>
        <v>0</v>
      </c>
      <c r="AE334" s="296">
        <f t="shared" si="157"/>
        <v>0</v>
      </c>
      <c r="AF334" s="93">
        <f t="shared" si="157"/>
        <v>0</v>
      </c>
      <c r="AG334" s="93">
        <f t="shared" si="157"/>
        <v>0</v>
      </c>
      <c r="AH334" s="93">
        <f t="shared" si="157"/>
        <v>0</v>
      </c>
      <c r="AI334" s="93">
        <f t="shared" si="157"/>
        <v>0</v>
      </c>
      <c r="AJ334" s="93">
        <f t="shared" si="157"/>
        <v>0</v>
      </c>
      <c r="AK334" s="93">
        <f t="shared" si="157"/>
        <v>0</v>
      </c>
      <c r="AL334" s="93">
        <f t="shared" si="157"/>
        <v>0</v>
      </c>
      <c r="AM334" s="93">
        <f t="shared" si="157"/>
        <v>0</v>
      </c>
      <c r="AN334" s="93">
        <f t="shared" si="157"/>
        <v>0</v>
      </c>
      <c r="AO334" s="93">
        <f t="shared" si="157"/>
        <v>0</v>
      </c>
      <c r="AP334" s="93">
        <f t="shared" si="157"/>
        <v>0</v>
      </c>
      <c r="AQ334" s="93">
        <f t="shared" si="157"/>
        <v>0</v>
      </c>
      <c r="AR334" s="26"/>
    </row>
    <row r="335" spans="2:44" ht="14.45" customHeight="1" thickBot="1" x14ac:dyDescent="0.3">
      <c r="B335" s="61"/>
      <c r="C335" s="62"/>
      <c r="D335" s="62"/>
      <c r="E335" s="63"/>
      <c r="F335" s="460"/>
      <c r="G335" s="461"/>
      <c r="H335" s="64"/>
      <c r="I335" s="65" t="str">
        <f>IFERROR(IF(H335/#REF!=0," ",H335/#REF!),"")</f>
        <v/>
      </c>
      <c r="J335" s="66"/>
      <c r="K335" s="66"/>
      <c r="L335" s="66"/>
      <c r="M335" s="66"/>
      <c r="N335" s="66"/>
      <c r="O335" s="24"/>
      <c r="P335" s="54"/>
      <c r="Q335" s="55"/>
      <c r="R335" s="56"/>
      <c r="S335" s="56"/>
      <c r="T335" s="105"/>
      <c r="U335" s="105"/>
      <c r="V335" s="106"/>
      <c r="W335" s="106"/>
      <c r="X335" s="75"/>
      <c r="Y335" s="109"/>
      <c r="Z335" s="106"/>
      <c r="AA335" s="110"/>
      <c r="AB335" s="54"/>
      <c r="AC335" s="57"/>
      <c r="AD335" s="67"/>
      <c r="AE335" s="67"/>
      <c r="AF335" s="67"/>
      <c r="AG335" s="67"/>
      <c r="AH335" s="67"/>
      <c r="AI335" s="67"/>
      <c r="AJ335" s="67"/>
      <c r="AK335" s="67"/>
      <c r="AL335" s="67"/>
      <c r="AM335" s="67"/>
      <c r="AN335" s="67"/>
      <c r="AO335" s="67"/>
      <c r="AP335" s="67"/>
      <c r="AQ335" s="179"/>
      <c r="AR335" s="60"/>
    </row>
    <row r="336" spans="2:44" ht="14.45" customHeight="1" x14ac:dyDescent="0.25">
      <c r="B336" s="475" t="str">
        <f>IF(C336&lt;&gt;"",B324+1,"")</f>
        <v/>
      </c>
      <c r="C336" s="477"/>
      <c r="D336" s="477"/>
      <c r="E336" s="40"/>
      <c r="F336" s="492"/>
      <c r="G336" s="492"/>
      <c r="H336" s="49"/>
      <c r="I336" s="201" t="str">
        <f>IF(H336=0,"",H336/'2. Baseline'!$F$15)</f>
        <v/>
      </c>
      <c r="J336" s="86" t="str">
        <f>IF(I336="","",(I336/'2. Baseline'!$F$71/'2. Baseline'!$F$67))</f>
        <v/>
      </c>
      <c r="K336" s="72" t="str">
        <f t="shared" ref="K336:K345" si="158">IF(J336="","",ROUNDUP(J336,0))</f>
        <v/>
      </c>
      <c r="L336" s="295" t="str">
        <f>J336</f>
        <v/>
      </c>
      <c r="M336" s="77">
        <f t="shared" ref="M336:M345" si="159">IF(I336=0,"",$M$23*10)</f>
        <v>285.71428571428572</v>
      </c>
      <c r="N336" s="77" t="e">
        <f t="shared" ref="N336:N344" si="160">I336/M336</f>
        <v>#VALUE!</v>
      </c>
      <c r="O336" s="78" t="str">
        <f>IFERROR(ROUND(IF(H336/'2. Baseline'!F$13=0,"",H336/'2. Baseline'!F$13),0),"")</f>
        <v/>
      </c>
      <c r="P336" s="79" t="str">
        <f>IFERROR(O336/'2. Baseline'!F$14,"")</f>
        <v/>
      </c>
      <c r="Q336" s="80" t="e">
        <f t="shared" ref="Q336:Q344" si="161">O336/(J336/2)/7</f>
        <v>#VALUE!</v>
      </c>
      <c r="R336" s="233" t="str">
        <f>IF(H336="","",P336/'2. Baseline'!$F$67)</f>
        <v/>
      </c>
      <c r="S336" s="233" t="str">
        <f>IF(H336="","",P336/J336/'2. Baseline'!$F$67)</f>
        <v/>
      </c>
      <c r="T336" s="99"/>
      <c r="U336" s="100"/>
      <c r="V336" s="101"/>
      <c r="W336" s="101"/>
      <c r="X336" s="89" t="str">
        <f>IFERROR(S336/W336, "n/a")</f>
        <v>n/a</v>
      </c>
      <c r="Y336" s="455"/>
      <c r="Z336" s="449"/>
      <c r="AA336" s="452"/>
      <c r="AB336" s="479" t="e">
        <f>P346/AA336</f>
        <v>#DIV/0!</v>
      </c>
      <c r="AC336" s="482">
        <f>L346</f>
        <v>0</v>
      </c>
      <c r="AD336" s="466">
        <f>AC346</f>
        <v>0</v>
      </c>
      <c r="AE336" s="485">
        <f>AD346/'2. Baseline'!$F$73</f>
        <v>0</v>
      </c>
      <c r="AF336" s="466">
        <f>L346*'2. Baseline'!$F$58</f>
        <v>0</v>
      </c>
      <c r="AG336" s="469">
        <f>J346*'2. Baseline'!$F$61</f>
        <v>0</v>
      </c>
      <c r="AH336" s="469">
        <f>AE346*'2. Baseline'!F$59*('2. Baseline'!F$50+'2. Baseline'!F$51)</f>
        <v>0</v>
      </c>
      <c r="AI336" s="472">
        <f>IF(B336&lt;&gt;"",'2. Baseline'!$F$60+1,0)</f>
        <v>0</v>
      </c>
      <c r="AJ336" s="466">
        <f>2*(AC346*('2. Baseline'!$F$67+'2. Baseline'!$F$68))</f>
        <v>0</v>
      </c>
      <c r="AK336" s="466">
        <f>2*L346</f>
        <v>0</v>
      </c>
      <c r="AL336" s="466">
        <f>2*(J346*2)</f>
        <v>0</v>
      </c>
      <c r="AM336" s="466">
        <f>J346*('2. Baseline'!F$67+'2. Baseline'!F$68)</f>
        <v>0</v>
      </c>
      <c r="AN336" s="469">
        <f>J346*'2. Baseline'!$F$80</f>
        <v>0</v>
      </c>
      <c r="AO336" s="469">
        <f>2*J346</f>
        <v>0</v>
      </c>
      <c r="AP336" s="469">
        <f>AE346*'2. Baseline'!F$78*('2. Baseline'!F$67+'2. Baseline'!F$68)</f>
        <v>0</v>
      </c>
      <c r="AQ336" s="472">
        <f>IF(B336&lt;&gt;"",'2. Baseline'!$F$60+1,0)</f>
        <v>0</v>
      </c>
      <c r="AR336" s="41"/>
    </row>
    <row r="337" spans="2:44" ht="14.45" customHeight="1" x14ac:dyDescent="0.25">
      <c r="B337" s="475"/>
      <c r="C337" s="477"/>
      <c r="D337" s="477"/>
      <c r="E337" s="40"/>
      <c r="F337" s="489"/>
      <c r="G337" s="489"/>
      <c r="H337" s="49"/>
      <c r="I337" s="201" t="str">
        <f>IF(H337=0,"",H337/'2. Baseline'!$F$15)</f>
        <v/>
      </c>
      <c r="J337" s="87" t="str">
        <f>IF(I337="","",(I337/'2. Baseline'!$F$71/'2. Baseline'!$F$67))</f>
        <v/>
      </c>
      <c r="K337" s="73" t="str">
        <f t="shared" si="158"/>
        <v/>
      </c>
      <c r="L337" s="73" t="str">
        <f t="shared" ref="L337:L345" si="162">J337</f>
        <v/>
      </c>
      <c r="M337" s="81">
        <f t="shared" si="159"/>
        <v>285.71428571428572</v>
      </c>
      <c r="N337" s="81" t="e">
        <f t="shared" si="160"/>
        <v>#VALUE!</v>
      </c>
      <c r="O337" s="82" t="str">
        <f>IFERROR(ROUND(IF(H337/'2. Baseline'!F$13=0,"",H337/'2. Baseline'!F$13),0),"")</f>
        <v/>
      </c>
      <c r="P337" s="83" t="str">
        <f>IFERROR(O337/'2. Baseline'!F$14,"")</f>
        <v/>
      </c>
      <c r="Q337" s="84" t="e">
        <f t="shared" si="161"/>
        <v>#VALUE!</v>
      </c>
      <c r="R337" s="234" t="str">
        <f>IF(H337="","",P337/'2. Baseline'!$F$67)</f>
        <v/>
      </c>
      <c r="S337" s="234" t="str">
        <f>IF(H337="","",P337/J337/'2. Baseline'!$F$67)</f>
        <v/>
      </c>
      <c r="T337" s="101"/>
      <c r="U337" s="102"/>
      <c r="V337" s="101"/>
      <c r="W337" s="101"/>
      <c r="X337" s="90" t="str">
        <f>IFERROR(S337/W337, "")</f>
        <v/>
      </c>
      <c r="Y337" s="456"/>
      <c r="Z337" s="450"/>
      <c r="AA337" s="453"/>
      <c r="AB337" s="480"/>
      <c r="AC337" s="483"/>
      <c r="AD337" s="467"/>
      <c r="AE337" s="486"/>
      <c r="AF337" s="467"/>
      <c r="AG337" s="470"/>
      <c r="AH337" s="470"/>
      <c r="AI337" s="473"/>
      <c r="AJ337" s="467"/>
      <c r="AK337" s="467"/>
      <c r="AL337" s="467"/>
      <c r="AM337" s="467"/>
      <c r="AN337" s="470"/>
      <c r="AO337" s="470"/>
      <c r="AP337" s="470"/>
      <c r="AQ337" s="473"/>
      <c r="AR337" s="42"/>
    </row>
    <row r="338" spans="2:44" ht="14.45" customHeight="1" x14ac:dyDescent="0.25">
      <c r="B338" s="475"/>
      <c r="C338" s="477"/>
      <c r="D338" s="477"/>
      <c r="E338" s="40"/>
      <c r="F338" s="489"/>
      <c r="G338" s="489"/>
      <c r="H338" s="49"/>
      <c r="I338" s="201" t="str">
        <f>IF(H338=0,"",H338/'2. Baseline'!$F$15)</f>
        <v/>
      </c>
      <c r="J338" s="88" t="str">
        <f>IF(I338="","",(I338/'2. Baseline'!$F$71/'2. Baseline'!$F$67))</f>
        <v/>
      </c>
      <c r="K338" s="91" t="str">
        <f t="shared" si="158"/>
        <v/>
      </c>
      <c r="L338" s="91" t="str">
        <f t="shared" si="162"/>
        <v/>
      </c>
      <c r="M338" s="92">
        <f t="shared" si="159"/>
        <v>285.71428571428572</v>
      </c>
      <c r="N338" s="92" t="e">
        <f t="shared" si="160"/>
        <v>#VALUE!</v>
      </c>
      <c r="O338" s="82" t="str">
        <f>IFERROR(ROUND(IF(H338/'2. Baseline'!F$13=0,"",H338/'2. Baseline'!F$13),0),"")</f>
        <v/>
      </c>
      <c r="P338" s="83" t="str">
        <f>IFERROR(O338/'2. Baseline'!F$14,"")</f>
        <v/>
      </c>
      <c r="Q338" s="84" t="e">
        <f t="shared" si="161"/>
        <v>#VALUE!</v>
      </c>
      <c r="R338" s="234" t="str">
        <f>IF(H338="","",P338/'2. Baseline'!$F$67)</f>
        <v/>
      </c>
      <c r="S338" s="234" t="str">
        <f>IF(H338="","",P338/J338/'2. Baseline'!$F$67)</f>
        <v/>
      </c>
      <c r="T338" s="101"/>
      <c r="U338" s="102"/>
      <c r="V338" s="101"/>
      <c r="W338" s="101"/>
      <c r="X338" s="90" t="str">
        <f>IFERROR(S338/W338, "")</f>
        <v/>
      </c>
      <c r="Y338" s="456"/>
      <c r="Z338" s="450"/>
      <c r="AA338" s="453"/>
      <c r="AB338" s="480"/>
      <c r="AC338" s="483"/>
      <c r="AD338" s="467"/>
      <c r="AE338" s="486"/>
      <c r="AF338" s="467"/>
      <c r="AG338" s="470"/>
      <c r="AH338" s="470"/>
      <c r="AI338" s="473"/>
      <c r="AJ338" s="467"/>
      <c r="AK338" s="467"/>
      <c r="AL338" s="467"/>
      <c r="AM338" s="467"/>
      <c r="AN338" s="470"/>
      <c r="AO338" s="470"/>
      <c r="AP338" s="470"/>
      <c r="AQ338" s="473"/>
      <c r="AR338" s="42"/>
    </row>
    <row r="339" spans="2:44" ht="14.45" customHeight="1" x14ac:dyDescent="0.25">
      <c r="B339" s="475"/>
      <c r="C339" s="477"/>
      <c r="D339" s="477"/>
      <c r="E339" s="40"/>
      <c r="F339" s="489"/>
      <c r="G339" s="489"/>
      <c r="H339" s="49"/>
      <c r="I339" s="201" t="str">
        <f>IF(H339=0,"",H339/'2. Baseline'!$F$15)</f>
        <v/>
      </c>
      <c r="J339" s="87" t="str">
        <f>IF(I339="","",(I339/'2. Baseline'!$F$71/'2. Baseline'!$F$67))</f>
        <v/>
      </c>
      <c r="K339" s="73" t="str">
        <f t="shared" si="158"/>
        <v/>
      </c>
      <c r="L339" s="73" t="str">
        <f t="shared" si="162"/>
        <v/>
      </c>
      <c r="M339" s="81">
        <f t="shared" si="159"/>
        <v>285.71428571428572</v>
      </c>
      <c r="N339" s="81" t="e">
        <f t="shared" si="160"/>
        <v>#VALUE!</v>
      </c>
      <c r="O339" s="82" t="str">
        <f>IFERROR(ROUND(IF(H339/'2. Baseline'!F$13=0,"",H339/'2. Baseline'!F$13),0),"")</f>
        <v/>
      </c>
      <c r="P339" s="83" t="str">
        <f>IFERROR(O339/'2. Baseline'!F$14,"")</f>
        <v/>
      </c>
      <c r="Q339" s="84" t="e">
        <f t="shared" si="161"/>
        <v>#VALUE!</v>
      </c>
      <c r="R339" s="234" t="str">
        <f>IF(H339="","",P339/'2. Baseline'!$F$67)</f>
        <v/>
      </c>
      <c r="S339" s="234" t="str">
        <f>IF(H339="","",P339/J339/'2. Baseline'!$F$67)</f>
        <v/>
      </c>
      <c r="T339" s="101"/>
      <c r="U339" s="102"/>
      <c r="V339" s="101"/>
      <c r="W339" s="101"/>
      <c r="X339" s="90" t="str">
        <f>IFERROR(S339/W339, "")</f>
        <v/>
      </c>
      <c r="Y339" s="456"/>
      <c r="Z339" s="450"/>
      <c r="AA339" s="453"/>
      <c r="AB339" s="480"/>
      <c r="AC339" s="483"/>
      <c r="AD339" s="467"/>
      <c r="AE339" s="486"/>
      <c r="AF339" s="467"/>
      <c r="AG339" s="470"/>
      <c r="AH339" s="470"/>
      <c r="AI339" s="473"/>
      <c r="AJ339" s="467"/>
      <c r="AK339" s="467"/>
      <c r="AL339" s="467"/>
      <c r="AM339" s="467"/>
      <c r="AN339" s="470"/>
      <c r="AO339" s="470"/>
      <c r="AP339" s="470"/>
      <c r="AQ339" s="473"/>
      <c r="AR339" s="42"/>
    </row>
    <row r="340" spans="2:44" ht="14.45" customHeight="1" x14ac:dyDescent="0.25">
      <c r="B340" s="475"/>
      <c r="C340" s="477"/>
      <c r="D340" s="477"/>
      <c r="E340" s="40"/>
      <c r="F340" s="489"/>
      <c r="G340" s="489"/>
      <c r="H340" s="50"/>
      <c r="I340" s="201" t="str">
        <f>IF(H340=0,"",H340/'2. Baseline'!$F$15)</f>
        <v/>
      </c>
      <c r="J340" s="87" t="str">
        <f>IF(I340="","",(I340/'2. Baseline'!$F$71/'2. Baseline'!$F$67))</f>
        <v/>
      </c>
      <c r="K340" s="73" t="str">
        <f t="shared" si="158"/>
        <v/>
      </c>
      <c r="L340" s="73" t="str">
        <f t="shared" si="162"/>
        <v/>
      </c>
      <c r="M340" s="81">
        <f t="shared" si="159"/>
        <v>285.71428571428572</v>
      </c>
      <c r="N340" s="81" t="e">
        <f t="shared" si="160"/>
        <v>#VALUE!</v>
      </c>
      <c r="O340" s="82" t="str">
        <f>IFERROR(ROUND(IF(H340/'2. Baseline'!F$13=0,"",H340/'2. Baseline'!F$13),0),"")</f>
        <v/>
      </c>
      <c r="P340" s="83" t="str">
        <f>IFERROR(O340/'2. Baseline'!F$14,"")</f>
        <v/>
      </c>
      <c r="Q340" s="84" t="e">
        <f t="shared" si="161"/>
        <v>#VALUE!</v>
      </c>
      <c r="R340" s="234" t="str">
        <f>IF(H340="","",P340/'2. Baseline'!$F$67)</f>
        <v/>
      </c>
      <c r="S340" s="234" t="str">
        <f>IF(H340="","",P340/J340/'2. Baseline'!$F$67)</f>
        <v/>
      </c>
      <c r="T340" s="101"/>
      <c r="U340" s="102"/>
      <c r="V340" s="101"/>
      <c r="W340" s="101"/>
      <c r="X340" s="90" t="str">
        <f>IFERROR(S340/W340, "")</f>
        <v/>
      </c>
      <c r="Y340" s="456"/>
      <c r="Z340" s="450"/>
      <c r="AA340" s="453"/>
      <c r="AB340" s="480"/>
      <c r="AC340" s="483"/>
      <c r="AD340" s="467"/>
      <c r="AE340" s="486"/>
      <c r="AF340" s="467"/>
      <c r="AG340" s="470"/>
      <c r="AH340" s="470"/>
      <c r="AI340" s="473"/>
      <c r="AJ340" s="467"/>
      <c r="AK340" s="467"/>
      <c r="AL340" s="467"/>
      <c r="AM340" s="467"/>
      <c r="AN340" s="470"/>
      <c r="AO340" s="470"/>
      <c r="AP340" s="470"/>
      <c r="AQ340" s="473"/>
      <c r="AR340" s="42"/>
    </row>
    <row r="341" spans="2:44" ht="14.45" customHeight="1" x14ac:dyDescent="0.25">
      <c r="B341" s="475"/>
      <c r="C341" s="477"/>
      <c r="D341" s="477"/>
      <c r="E341" s="40"/>
      <c r="F341" s="489"/>
      <c r="G341" s="489"/>
      <c r="H341" s="50"/>
      <c r="I341" s="201" t="str">
        <f>IF(H341=0,"",H341/'2. Baseline'!$F$15)</f>
        <v/>
      </c>
      <c r="J341" s="87" t="str">
        <f>IF(I341="","",(I341/'2. Baseline'!$F$71/'2. Baseline'!$F$67))</f>
        <v/>
      </c>
      <c r="K341" s="73" t="str">
        <f t="shared" si="158"/>
        <v/>
      </c>
      <c r="L341" s="73" t="str">
        <f t="shared" si="162"/>
        <v/>
      </c>
      <c r="M341" s="81">
        <f t="shared" si="159"/>
        <v>285.71428571428572</v>
      </c>
      <c r="N341" s="81" t="e">
        <f t="shared" si="160"/>
        <v>#VALUE!</v>
      </c>
      <c r="O341" s="82" t="str">
        <f>IFERROR(ROUND(IF(H341/'2. Baseline'!F$13=0,"",H341/'2. Baseline'!F$13),0),"")</f>
        <v/>
      </c>
      <c r="P341" s="83" t="str">
        <f>IFERROR(O341/'2. Baseline'!F$14,"")</f>
        <v/>
      </c>
      <c r="Q341" s="84" t="e">
        <f t="shared" si="161"/>
        <v>#VALUE!</v>
      </c>
      <c r="R341" s="234" t="str">
        <f>IF(H341="","",P341/'2. Baseline'!$F$67)</f>
        <v/>
      </c>
      <c r="S341" s="234" t="str">
        <f>IF(H341="","",P341/J341/'2. Baseline'!$F$67)</f>
        <v/>
      </c>
      <c r="T341" s="101"/>
      <c r="U341" s="102"/>
      <c r="V341" s="101"/>
      <c r="W341" s="101"/>
      <c r="X341" s="90" t="str">
        <f>IFERROR(P341/W341, "")</f>
        <v/>
      </c>
      <c r="Y341" s="456"/>
      <c r="Z341" s="450"/>
      <c r="AA341" s="453"/>
      <c r="AB341" s="480"/>
      <c r="AC341" s="483"/>
      <c r="AD341" s="467"/>
      <c r="AE341" s="486"/>
      <c r="AF341" s="467"/>
      <c r="AG341" s="470"/>
      <c r="AH341" s="470"/>
      <c r="AI341" s="473"/>
      <c r="AJ341" s="467"/>
      <c r="AK341" s="467"/>
      <c r="AL341" s="467"/>
      <c r="AM341" s="467"/>
      <c r="AN341" s="470"/>
      <c r="AO341" s="470"/>
      <c r="AP341" s="470"/>
      <c r="AQ341" s="473"/>
      <c r="AR341" s="42"/>
    </row>
    <row r="342" spans="2:44" ht="14.45" customHeight="1" x14ac:dyDescent="0.25">
      <c r="B342" s="475"/>
      <c r="C342" s="477"/>
      <c r="D342" s="477"/>
      <c r="E342" s="40"/>
      <c r="F342" s="489"/>
      <c r="G342" s="489"/>
      <c r="H342" s="50"/>
      <c r="I342" s="201" t="str">
        <f>IF(H342=0,"",H342/'2. Baseline'!$F$15)</f>
        <v/>
      </c>
      <c r="J342" s="87" t="str">
        <f>IF(I342="","",(I342/'2. Baseline'!$F$71/'2. Baseline'!$F$67))</f>
        <v/>
      </c>
      <c r="K342" s="73" t="str">
        <f t="shared" si="158"/>
        <v/>
      </c>
      <c r="L342" s="73" t="str">
        <f t="shared" si="162"/>
        <v/>
      </c>
      <c r="M342" s="81">
        <f t="shared" si="159"/>
        <v>285.71428571428572</v>
      </c>
      <c r="N342" s="81" t="e">
        <f t="shared" si="160"/>
        <v>#VALUE!</v>
      </c>
      <c r="O342" s="82" t="str">
        <f>IFERROR(ROUND(IF(H342/'2. Baseline'!F$13=0,"",H342/'2. Baseline'!F$13),0),"")</f>
        <v/>
      </c>
      <c r="P342" s="83" t="str">
        <f>IFERROR(O342/'2. Baseline'!F$14,"")</f>
        <v/>
      </c>
      <c r="Q342" s="84" t="e">
        <f t="shared" si="161"/>
        <v>#VALUE!</v>
      </c>
      <c r="R342" s="234" t="str">
        <f>IF(H342="","",P342/'2. Baseline'!$F$67)</f>
        <v/>
      </c>
      <c r="S342" s="234" t="str">
        <f>IF(H342="","",P342/J342/'2. Baseline'!$F$67)</f>
        <v/>
      </c>
      <c r="T342" s="101"/>
      <c r="U342" s="102"/>
      <c r="V342" s="101"/>
      <c r="W342" s="101"/>
      <c r="X342" s="90" t="str">
        <f>IFERROR(P342/W342, "")</f>
        <v/>
      </c>
      <c r="Y342" s="456"/>
      <c r="Z342" s="450"/>
      <c r="AA342" s="453"/>
      <c r="AB342" s="480"/>
      <c r="AC342" s="483"/>
      <c r="AD342" s="467"/>
      <c r="AE342" s="486"/>
      <c r="AF342" s="467"/>
      <c r="AG342" s="470"/>
      <c r="AH342" s="470"/>
      <c r="AI342" s="473"/>
      <c r="AJ342" s="467"/>
      <c r="AK342" s="467"/>
      <c r="AL342" s="467"/>
      <c r="AM342" s="467"/>
      <c r="AN342" s="470"/>
      <c r="AO342" s="470"/>
      <c r="AP342" s="470"/>
      <c r="AQ342" s="473"/>
      <c r="AR342" s="42"/>
    </row>
    <row r="343" spans="2:44" ht="14.45" customHeight="1" x14ac:dyDescent="0.25">
      <c r="B343" s="475"/>
      <c r="C343" s="477"/>
      <c r="D343" s="477"/>
      <c r="E343" s="40"/>
      <c r="F343" s="489"/>
      <c r="G343" s="489"/>
      <c r="H343" s="50"/>
      <c r="I343" s="201" t="str">
        <f>IF(H343=0,"",H343/'2. Baseline'!$F$15)</f>
        <v/>
      </c>
      <c r="J343" s="87" t="str">
        <f>IF(I343="","",(I343/'2. Baseline'!$F$71/'2. Baseline'!$F$67))</f>
        <v/>
      </c>
      <c r="K343" s="73" t="str">
        <f t="shared" si="158"/>
        <v/>
      </c>
      <c r="L343" s="73" t="str">
        <f t="shared" si="162"/>
        <v/>
      </c>
      <c r="M343" s="81">
        <f t="shared" si="159"/>
        <v>285.71428571428572</v>
      </c>
      <c r="N343" s="81" t="e">
        <f t="shared" si="160"/>
        <v>#VALUE!</v>
      </c>
      <c r="O343" s="82" t="str">
        <f>IFERROR(ROUND(IF(H343/'2. Baseline'!F$13=0,"",H343/'2. Baseline'!F$13),0),"")</f>
        <v/>
      </c>
      <c r="P343" s="83" t="str">
        <f>IFERROR(O343/'2. Baseline'!F$14,"")</f>
        <v/>
      </c>
      <c r="Q343" s="84" t="e">
        <f t="shared" si="161"/>
        <v>#VALUE!</v>
      </c>
      <c r="R343" s="234" t="str">
        <f>IF(H343="","",P343/'2. Baseline'!$F$67)</f>
        <v/>
      </c>
      <c r="S343" s="234" t="str">
        <f>IF(H343="","",P343/J343/'2. Baseline'!$F$67)</f>
        <v/>
      </c>
      <c r="T343" s="101"/>
      <c r="U343" s="102"/>
      <c r="V343" s="101"/>
      <c r="W343" s="101"/>
      <c r="X343" s="90" t="str">
        <f>IFERROR(P343/W343, "")</f>
        <v/>
      </c>
      <c r="Y343" s="456"/>
      <c r="Z343" s="450"/>
      <c r="AA343" s="453"/>
      <c r="AB343" s="480"/>
      <c r="AC343" s="483"/>
      <c r="AD343" s="467"/>
      <c r="AE343" s="486"/>
      <c r="AF343" s="467"/>
      <c r="AG343" s="470"/>
      <c r="AH343" s="470"/>
      <c r="AI343" s="473"/>
      <c r="AJ343" s="467"/>
      <c r="AK343" s="467"/>
      <c r="AL343" s="467"/>
      <c r="AM343" s="467"/>
      <c r="AN343" s="470"/>
      <c r="AO343" s="470"/>
      <c r="AP343" s="470"/>
      <c r="AQ343" s="473"/>
      <c r="AR343" s="42"/>
    </row>
    <row r="344" spans="2:44" ht="14.45" customHeight="1" x14ac:dyDescent="0.25">
      <c r="B344" s="475"/>
      <c r="C344" s="477"/>
      <c r="D344" s="477"/>
      <c r="E344" s="40"/>
      <c r="F344" s="489"/>
      <c r="G344" s="489"/>
      <c r="H344" s="50"/>
      <c r="I344" s="201" t="str">
        <f>IF(H344=0,"",H344/'2. Baseline'!$F$15)</f>
        <v/>
      </c>
      <c r="J344" s="87" t="str">
        <f>IF(I344="","",(I344/'2. Baseline'!$F$71/'2. Baseline'!$F$67))</f>
        <v/>
      </c>
      <c r="K344" s="73" t="str">
        <f t="shared" si="158"/>
        <v/>
      </c>
      <c r="L344" s="73" t="str">
        <f t="shared" si="162"/>
        <v/>
      </c>
      <c r="M344" s="81">
        <f t="shared" si="159"/>
        <v>285.71428571428572</v>
      </c>
      <c r="N344" s="81" t="e">
        <f t="shared" si="160"/>
        <v>#VALUE!</v>
      </c>
      <c r="O344" s="82" t="str">
        <f>IFERROR(ROUND(IF(H344/'2. Baseline'!F$13=0,"",H344/'2. Baseline'!F$13),0),"")</f>
        <v/>
      </c>
      <c r="P344" s="83" t="str">
        <f>IFERROR(O344/'2. Baseline'!F$14,"")</f>
        <v/>
      </c>
      <c r="Q344" s="84" t="e">
        <f t="shared" si="161"/>
        <v>#VALUE!</v>
      </c>
      <c r="R344" s="234" t="str">
        <f>IF(H344="","",P344/'2. Baseline'!$F$67)</f>
        <v/>
      </c>
      <c r="S344" s="234" t="str">
        <f>IF(H344="","",P344/J344/'2. Baseline'!$F$67)</f>
        <v/>
      </c>
      <c r="T344" s="101"/>
      <c r="U344" s="102"/>
      <c r="V344" s="101"/>
      <c r="W344" s="101"/>
      <c r="X344" s="90" t="str">
        <f>IFERROR(P344/W344, "")</f>
        <v/>
      </c>
      <c r="Y344" s="456"/>
      <c r="Z344" s="450"/>
      <c r="AA344" s="453"/>
      <c r="AB344" s="480"/>
      <c r="AC344" s="483"/>
      <c r="AD344" s="467"/>
      <c r="AE344" s="486"/>
      <c r="AF344" s="467"/>
      <c r="AG344" s="470"/>
      <c r="AH344" s="470"/>
      <c r="AI344" s="473"/>
      <c r="AJ344" s="467"/>
      <c r="AK344" s="467"/>
      <c r="AL344" s="467"/>
      <c r="AM344" s="467"/>
      <c r="AN344" s="470"/>
      <c r="AO344" s="470"/>
      <c r="AP344" s="470"/>
      <c r="AQ344" s="473"/>
      <c r="AR344" s="42"/>
    </row>
    <row r="345" spans="2:44" ht="14.45" customHeight="1" x14ac:dyDescent="0.25">
      <c r="B345" s="476"/>
      <c r="C345" s="478"/>
      <c r="D345" s="478"/>
      <c r="E345" s="40"/>
      <c r="F345" s="489"/>
      <c r="G345" s="489"/>
      <c r="H345" s="50"/>
      <c r="I345" s="201" t="str">
        <f>IF(H345=0,"",H345/'2. Baseline'!$F$15)</f>
        <v/>
      </c>
      <c r="J345" s="87" t="str">
        <f>IF(I345="","",(I345/'2. Baseline'!$F$71/'2. Baseline'!$F$67))</f>
        <v/>
      </c>
      <c r="K345" s="73" t="str">
        <f t="shared" si="158"/>
        <v/>
      </c>
      <c r="L345" s="73" t="str">
        <f t="shared" si="162"/>
        <v/>
      </c>
      <c r="M345" s="81">
        <f t="shared" si="159"/>
        <v>285.71428571428572</v>
      </c>
      <c r="N345" s="81" t="e">
        <f>IF(M345="","",I345/M345)</f>
        <v>#VALUE!</v>
      </c>
      <c r="O345" s="82" t="str">
        <f>IFERROR(ROUND(IF(H345/'2. Baseline'!F$13=0,"",H345/'2. Baseline'!F$13),0),"")</f>
        <v/>
      </c>
      <c r="P345" s="83" t="str">
        <f>IFERROR(O345/'2. Baseline'!F$14,"")</f>
        <v/>
      </c>
      <c r="Q345" s="85"/>
      <c r="R345" s="82" t="str">
        <f>IF(H345="","",P345/'2. Baseline'!$F$67)</f>
        <v/>
      </c>
      <c r="S345" s="82" t="str">
        <f>IF(H345="","",P345/J345/'2. Baseline'!$F$67)</f>
        <v/>
      </c>
      <c r="T345" s="101"/>
      <c r="U345" s="102"/>
      <c r="V345" s="101"/>
      <c r="W345" s="101"/>
      <c r="X345" s="90" t="str">
        <f>IFERROR(P345/W345, "")</f>
        <v/>
      </c>
      <c r="Y345" s="457"/>
      <c r="Z345" s="451"/>
      <c r="AA345" s="454"/>
      <c r="AB345" s="481"/>
      <c r="AC345" s="484"/>
      <c r="AD345" s="468"/>
      <c r="AE345" s="487"/>
      <c r="AF345" s="468"/>
      <c r="AG345" s="471"/>
      <c r="AH345" s="471"/>
      <c r="AI345" s="474"/>
      <c r="AJ345" s="468"/>
      <c r="AK345" s="468"/>
      <c r="AL345" s="468"/>
      <c r="AM345" s="468"/>
      <c r="AN345" s="471"/>
      <c r="AO345" s="471"/>
      <c r="AP345" s="471"/>
      <c r="AQ345" s="474"/>
      <c r="AR345" s="42"/>
    </row>
    <row r="346" spans="2:44" ht="14.45" customHeight="1" x14ac:dyDescent="0.25">
      <c r="B346" s="162"/>
      <c r="C346" s="25" t="s">
        <v>35</v>
      </c>
      <c r="D346" s="25"/>
      <c r="E346" s="98">
        <f>COUNTA(E336:E345)</f>
        <v>0</v>
      </c>
      <c r="F346" s="458"/>
      <c r="G346" s="459"/>
      <c r="H346" s="22">
        <f>SUM(H336:H345)</f>
        <v>0</v>
      </c>
      <c r="I346" s="96">
        <f>SUM(I336:I345)</f>
        <v>0</v>
      </c>
      <c r="J346" s="96">
        <f>SUM(J336:J345)</f>
        <v>0</v>
      </c>
      <c r="K346" s="96">
        <f>SUM(K336:K345)</f>
        <v>0</v>
      </c>
      <c r="L346" s="96">
        <f>SUM(L336:L345)</f>
        <v>0</v>
      </c>
      <c r="M346" s="97"/>
      <c r="N346" s="97" t="e">
        <f>SUM(N336:N345)</f>
        <v>#VALUE!</v>
      </c>
      <c r="O346" s="23">
        <f>SUM(O336:O345)</f>
        <v>0</v>
      </c>
      <c r="P346" s="53">
        <f>IFERROR(O346/'2. Baseline'!F$14,"")</f>
        <v>0</v>
      </c>
      <c r="Q346" s="52" t="e">
        <f>SUM(Q336:Q344)*7</f>
        <v>#VALUE!</v>
      </c>
      <c r="R346" s="96">
        <f>SUM(R336:R345)</f>
        <v>0</v>
      </c>
      <c r="S346" s="97" t="e">
        <f>IF(H346="","",P346/J346/'2. Baseline'!$F$67)</f>
        <v>#DIV/0!</v>
      </c>
      <c r="T346" s="103"/>
      <c r="U346" s="103"/>
      <c r="V346" s="104"/>
      <c r="W346" s="104"/>
      <c r="X346" s="74"/>
      <c r="Y346" s="107"/>
      <c r="Z346" s="104"/>
      <c r="AA346" s="108"/>
      <c r="AB346" s="53"/>
      <c r="AC346" s="68">
        <f t="shared" ref="AC346:AQ346" si="163">SUM(AC336:AC345)</f>
        <v>0</v>
      </c>
      <c r="AD346" s="68">
        <f t="shared" si="163"/>
        <v>0</v>
      </c>
      <c r="AE346" s="296">
        <f t="shared" si="163"/>
        <v>0</v>
      </c>
      <c r="AF346" s="93">
        <f t="shared" si="163"/>
        <v>0</v>
      </c>
      <c r="AG346" s="93">
        <f t="shared" si="163"/>
        <v>0</v>
      </c>
      <c r="AH346" s="93">
        <f t="shared" si="163"/>
        <v>0</v>
      </c>
      <c r="AI346" s="93">
        <f t="shared" si="163"/>
        <v>0</v>
      </c>
      <c r="AJ346" s="93">
        <f t="shared" si="163"/>
        <v>0</v>
      </c>
      <c r="AK346" s="93">
        <f t="shared" si="163"/>
        <v>0</v>
      </c>
      <c r="AL346" s="93">
        <f t="shared" si="163"/>
        <v>0</v>
      </c>
      <c r="AM346" s="93">
        <f t="shared" si="163"/>
        <v>0</v>
      </c>
      <c r="AN346" s="93">
        <f t="shared" si="163"/>
        <v>0</v>
      </c>
      <c r="AO346" s="93">
        <f t="shared" si="163"/>
        <v>0</v>
      </c>
      <c r="AP346" s="93">
        <f t="shared" si="163"/>
        <v>0</v>
      </c>
      <c r="AQ346" s="93">
        <f t="shared" si="163"/>
        <v>0</v>
      </c>
      <c r="AR346" s="26"/>
    </row>
    <row r="347" spans="2:44" ht="14.45" customHeight="1" thickBot="1" x14ac:dyDescent="0.3">
      <c r="B347" s="163"/>
      <c r="C347" s="62"/>
      <c r="D347" s="62"/>
      <c r="E347" s="63"/>
      <c r="F347" s="460"/>
      <c r="G347" s="461"/>
      <c r="H347" s="64"/>
      <c r="I347" s="65" t="str">
        <f>IFERROR(IF(H347/#REF!=0," ",H347/#REF!),"")</f>
        <v/>
      </c>
      <c r="J347" s="66"/>
      <c r="K347" s="66"/>
      <c r="L347" s="66"/>
      <c r="M347" s="66"/>
      <c r="N347" s="66"/>
      <c r="O347" s="24"/>
      <c r="P347" s="54"/>
      <c r="Q347" s="55"/>
      <c r="R347" s="56"/>
      <c r="S347" s="56"/>
      <c r="T347" s="105"/>
      <c r="U347" s="105"/>
      <c r="V347" s="106"/>
      <c r="W347" s="106"/>
      <c r="X347" s="75"/>
      <c r="Y347" s="109"/>
      <c r="Z347" s="106"/>
      <c r="AA347" s="110"/>
      <c r="AB347" s="54"/>
      <c r="AC347" s="57"/>
      <c r="AD347" s="67"/>
      <c r="AE347" s="67"/>
      <c r="AF347" s="67"/>
      <c r="AG347" s="67"/>
      <c r="AH347" s="67"/>
      <c r="AI347" s="67"/>
      <c r="AJ347" s="67"/>
      <c r="AK347" s="67"/>
      <c r="AL347" s="67"/>
      <c r="AM347" s="67"/>
      <c r="AN347" s="67"/>
      <c r="AO347" s="67"/>
      <c r="AP347" s="67"/>
      <c r="AQ347" s="179"/>
      <c r="AR347" s="60"/>
    </row>
    <row r="348" spans="2:44" ht="14.45" customHeight="1" x14ac:dyDescent="0.25">
      <c r="B348" s="475" t="str">
        <f>IF(C348&lt;&gt;"",B336+1,"")</f>
        <v/>
      </c>
      <c r="C348" s="488"/>
      <c r="D348" s="488"/>
      <c r="E348" s="40"/>
      <c r="F348" s="493"/>
      <c r="G348" s="494"/>
      <c r="H348" s="49"/>
      <c r="I348" s="201" t="str">
        <f>IF(H348=0,"",H348/'2. Baseline'!$F$15)</f>
        <v/>
      </c>
      <c r="J348" s="86" t="str">
        <f>IF(I348="","",(I348/'2. Baseline'!$F$71/'2. Baseline'!$F$67))</f>
        <v/>
      </c>
      <c r="K348" s="72" t="str">
        <f t="shared" ref="K348:K357" si="164">IF(J348="","",ROUNDUP(J348,0))</f>
        <v/>
      </c>
      <c r="L348" s="295" t="str">
        <f>J348</f>
        <v/>
      </c>
      <c r="M348" s="77">
        <f t="shared" ref="M348:M357" si="165">IF(I348=0,"",$M$23*10)</f>
        <v>285.71428571428572</v>
      </c>
      <c r="N348" s="77" t="e">
        <f t="shared" ref="N348:N356" si="166">I348/M348</f>
        <v>#VALUE!</v>
      </c>
      <c r="O348" s="78" t="str">
        <f>IFERROR(ROUND(IF(H348/'2. Baseline'!F$13=0,"",H348/'2. Baseline'!F$13),0),"")</f>
        <v/>
      </c>
      <c r="P348" s="79" t="str">
        <f>IFERROR(O348/'2. Baseline'!F$14,"")</f>
        <v/>
      </c>
      <c r="Q348" s="80" t="e">
        <f t="shared" ref="Q348:Q356" si="167">O348/(J348/2)/7</f>
        <v>#VALUE!</v>
      </c>
      <c r="R348" s="233" t="str">
        <f>IF(H348="","",P348/'2. Baseline'!$F$67)</f>
        <v/>
      </c>
      <c r="S348" s="233" t="str">
        <f>IF(H348="","",P348/J348/'2. Baseline'!$F$67)</f>
        <v/>
      </c>
      <c r="T348" s="99"/>
      <c r="U348" s="100"/>
      <c r="V348" s="101"/>
      <c r="W348" s="101"/>
      <c r="X348" s="89" t="str">
        <f>IFERROR(S348/W348, "n/a")</f>
        <v>n/a</v>
      </c>
      <c r="Y348" s="455"/>
      <c r="Z348" s="449"/>
      <c r="AA348" s="452"/>
      <c r="AB348" s="479" t="e">
        <f>P358/AA348</f>
        <v>#DIV/0!</v>
      </c>
      <c r="AC348" s="482">
        <f>L358</f>
        <v>0</v>
      </c>
      <c r="AD348" s="466">
        <f>AC358</f>
        <v>0</v>
      </c>
      <c r="AE348" s="485">
        <f>AD358/'2. Baseline'!$F$73</f>
        <v>0</v>
      </c>
      <c r="AF348" s="466">
        <f>L358*'2. Baseline'!$F$58</f>
        <v>0</v>
      </c>
      <c r="AG348" s="469">
        <f>J358*'2. Baseline'!$F$61</f>
        <v>0</v>
      </c>
      <c r="AH348" s="469">
        <f>AE358*'2. Baseline'!F$59*('2. Baseline'!F$50+'2. Baseline'!F$51)</f>
        <v>0</v>
      </c>
      <c r="AI348" s="472">
        <f>IF(B348&lt;&gt;"",'2. Baseline'!$F$60+1,0)</f>
        <v>0</v>
      </c>
      <c r="AJ348" s="466">
        <f>2*(AC358*('2. Baseline'!$F$67+'2. Baseline'!$F$68))</f>
        <v>0</v>
      </c>
      <c r="AK348" s="466">
        <f>2*L358</f>
        <v>0</v>
      </c>
      <c r="AL348" s="466">
        <f>2*(J358*2)</f>
        <v>0</v>
      </c>
      <c r="AM348" s="466">
        <f>J358*('2. Baseline'!F$67+'2. Baseline'!F$68)</f>
        <v>0</v>
      </c>
      <c r="AN348" s="469">
        <f>J358*'2. Baseline'!$F$80</f>
        <v>0</v>
      </c>
      <c r="AO348" s="469">
        <f>2*J358</f>
        <v>0</v>
      </c>
      <c r="AP348" s="469">
        <f>AE358*'2. Baseline'!F$78*('2. Baseline'!F$67+'2. Baseline'!F$68)</f>
        <v>0</v>
      </c>
      <c r="AQ348" s="472">
        <f>IF(B348&lt;&gt;"",'2. Baseline'!$F$60+1,0)</f>
        <v>0</v>
      </c>
      <c r="AR348" s="41"/>
    </row>
    <row r="349" spans="2:44" ht="14.45" customHeight="1" x14ac:dyDescent="0.25">
      <c r="B349" s="475"/>
      <c r="C349" s="477"/>
      <c r="D349" s="477"/>
      <c r="E349" s="40"/>
      <c r="F349" s="490"/>
      <c r="G349" s="491"/>
      <c r="H349" s="49"/>
      <c r="I349" s="201" t="str">
        <f>IF(H349=0,"",H349/'2. Baseline'!$F$15)</f>
        <v/>
      </c>
      <c r="J349" s="87" t="str">
        <f>IF(I349="","",(I349/'2. Baseline'!$F$71/'2. Baseline'!$F$67))</f>
        <v/>
      </c>
      <c r="K349" s="73" t="str">
        <f t="shared" si="164"/>
        <v/>
      </c>
      <c r="L349" s="73" t="str">
        <f t="shared" ref="L349:L357" si="168">J349</f>
        <v/>
      </c>
      <c r="M349" s="81">
        <f t="shared" si="165"/>
        <v>285.71428571428572</v>
      </c>
      <c r="N349" s="81" t="e">
        <f t="shared" si="166"/>
        <v>#VALUE!</v>
      </c>
      <c r="O349" s="82" t="str">
        <f>IFERROR(ROUND(IF(H349/'2. Baseline'!F$13=0,"",H349/'2. Baseline'!F$13),0),"")</f>
        <v/>
      </c>
      <c r="P349" s="83" t="str">
        <f>IFERROR(O349/'2. Baseline'!F$14,"")</f>
        <v/>
      </c>
      <c r="Q349" s="84" t="e">
        <f t="shared" si="167"/>
        <v>#VALUE!</v>
      </c>
      <c r="R349" s="234" t="str">
        <f>IF(H349="","",P349/'2. Baseline'!$F$67)</f>
        <v/>
      </c>
      <c r="S349" s="234" t="str">
        <f>IF(H349="","",P349/J349/'2. Baseline'!$F$67)</f>
        <v/>
      </c>
      <c r="T349" s="101"/>
      <c r="U349" s="102"/>
      <c r="V349" s="101"/>
      <c r="W349" s="101"/>
      <c r="X349" s="90" t="str">
        <f>IFERROR(S349/W349, "")</f>
        <v/>
      </c>
      <c r="Y349" s="456"/>
      <c r="Z349" s="450"/>
      <c r="AA349" s="453"/>
      <c r="AB349" s="480"/>
      <c r="AC349" s="483"/>
      <c r="AD349" s="467"/>
      <c r="AE349" s="486"/>
      <c r="AF349" s="467"/>
      <c r="AG349" s="470"/>
      <c r="AH349" s="470"/>
      <c r="AI349" s="473"/>
      <c r="AJ349" s="467"/>
      <c r="AK349" s="467"/>
      <c r="AL349" s="467"/>
      <c r="AM349" s="467"/>
      <c r="AN349" s="470"/>
      <c r="AO349" s="470"/>
      <c r="AP349" s="470"/>
      <c r="AQ349" s="473"/>
      <c r="AR349" s="42"/>
    </row>
    <row r="350" spans="2:44" ht="14.45" customHeight="1" x14ac:dyDescent="0.25">
      <c r="B350" s="475"/>
      <c r="C350" s="477"/>
      <c r="D350" s="477"/>
      <c r="E350" s="40"/>
      <c r="F350" s="490"/>
      <c r="G350" s="491"/>
      <c r="H350" s="49"/>
      <c r="I350" s="201" t="str">
        <f>IF(H350=0,"",H350/'2. Baseline'!$F$15)</f>
        <v/>
      </c>
      <c r="J350" s="87" t="str">
        <f>IF(I350="","",(I350/'2. Baseline'!$F$71/'2. Baseline'!$F$67))</f>
        <v/>
      </c>
      <c r="K350" s="91" t="str">
        <f t="shared" si="164"/>
        <v/>
      </c>
      <c r="L350" s="91" t="str">
        <f t="shared" si="168"/>
        <v/>
      </c>
      <c r="M350" s="92">
        <f t="shared" si="165"/>
        <v>285.71428571428572</v>
      </c>
      <c r="N350" s="92" t="e">
        <f t="shared" si="166"/>
        <v>#VALUE!</v>
      </c>
      <c r="O350" s="82" t="str">
        <f>IFERROR(ROUND(IF(H350/'2. Baseline'!F$13=0,"",H350/'2. Baseline'!F$13),0),"")</f>
        <v/>
      </c>
      <c r="P350" s="83" t="str">
        <f>IFERROR(O350/'2. Baseline'!F$14,"")</f>
        <v/>
      </c>
      <c r="Q350" s="84" t="e">
        <f t="shared" si="167"/>
        <v>#VALUE!</v>
      </c>
      <c r="R350" s="234" t="str">
        <f>IF(H350="","",P350/'2. Baseline'!$F$67)</f>
        <v/>
      </c>
      <c r="S350" s="234" t="str">
        <f>IF(H350="","",P350/J350/'2. Baseline'!$F$67)</f>
        <v/>
      </c>
      <c r="T350" s="101"/>
      <c r="U350" s="102"/>
      <c r="V350" s="101"/>
      <c r="W350" s="101"/>
      <c r="X350" s="90" t="str">
        <f>IFERROR(S350/W350, "")</f>
        <v/>
      </c>
      <c r="Y350" s="456"/>
      <c r="Z350" s="450"/>
      <c r="AA350" s="453"/>
      <c r="AB350" s="480"/>
      <c r="AC350" s="483"/>
      <c r="AD350" s="467"/>
      <c r="AE350" s="486"/>
      <c r="AF350" s="467"/>
      <c r="AG350" s="470"/>
      <c r="AH350" s="470"/>
      <c r="AI350" s="473"/>
      <c r="AJ350" s="467"/>
      <c r="AK350" s="467"/>
      <c r="AL350" s="467"/>
      <c r="AM350" s="467"/>
      <c r="AN350" s="470"/>
      <c r="AO350" s="470"/>
      <c r="AP350" s="470"/>
      <c r="AQ350" s="473"/>
      <c r="AR350" s="42"/>
    </row>
    <row r="351" spans="2:44" ht="14.45" customHeight="1" x14ac:dyDescent="0.25">
      <c r="B351" s="475"/>
      <c r="C351" s="477"/>
      <c r="D351" s="477"/>
      <c r="E351" s="40"/>
      <c r="F351" s="490"/>
      <c r="G351" s="491"/>
      <c r="H351" s="49"/>
      <c r="I351" s="201" t="str">
        <f>IF(H351=0,"",H351/'2. Baseline'!$F$15)</f>
        <v/>
      </c>
      <c r="J351" s="87" t="str">
        <f>IF(I351="","",(I351/'2. Baseline'!$F$71/'2. Baseline'!$F$67))</f>
        <v/>
      </c>
      <c r="K351" s="73" t="str">
        <f t="shared" si="164"/>
        <v/>
      </c>
      <c r="L351" s="73" t="str">
        <f t="shared" si="168"/>
        <v/>
      </c>
      <c r="M351" s="81">
        <f t="shared" si="165"/>
        <v>285.71428571428572</v>
      </c>
      <c r="N351" s="81" t="e">
        <f t="shared" si="166"/>
        <v>#VALUE!</v>
      </c>
      <c r="O351" s="82" t="str">
        <f>IFERROR(ROUND(IF(H351/'2. Baseline'!F$13=0,"",H351/'2. Baseline'!F$13),0),"")</f>
        <v/>
      </c>
      <c r="P351" s="83" t="str">
        <f>IFERROR(O351/'2. Baseline'!F$14,"")</f>
        <v/>
      </c>
      <c r="Q351" s="84" t="e">
        <f t="shared" si="167"/>
        <v>#VALUE!</v>
      </c>
      <c r="R351" s="234" t="str">
        <f>IF(H351="","",P351/'2. Baseline'!$F$67)</f>
        <v/>
      </c>
      <c r="S351" s="234" t="str">
        <f>IF(H351="","",P351/J351/'2. Baseline'!$F$67)</f>
        <v/>
      </c>
      <c r="T351" s="101"/>
      <c r="U351" s="102"/>
      <c r="V351" s="101"/>
      <c r="W351" s="101"/>
      <c r="X351" s="90" t="str">
        <f>IFERROR(S351/W351, "")</f>
        <v/>
      </c>
      <c r="Y351" s="456"/>
      <c r="Z351" s="450"/>
      <c r="AA351" s="453"/>
      <c r="AB351" s="480"/>
      <c r="AC351" s="483"/>
      <c r="AD351" s="467"/>
      <c r="AE351" s="486"/>
      <c r="AF351" s="467"/>
      <c r="AG351" s="470"/>
      <c r="AH351" s="470"/>
      <c r="AI351" s="473"/>
      <c r="AJ351" s="467"/>
      <c r="AK351" s="467"/>
      <c r="AL351" s="467"/>
      <c r="AM351" s="467"/>
      <c r="AN351" s="470"/>
      <c r="AO351" s="470"/>
      <c r="AP351" s="470"/>
      <c r="AQ351" s="473"/>
      <c r="AR351" s="42"/>
    </row>
    <row r="352" spans="2:44" ht="14.45" customHeight="1" x14ac:dyDescent="0.25">
      <c r="B352" s="475"/>
      <c r="C352" s="477"/>
      <c r="D352" s="477"/>
      <c r="E352" s="40"/>
      <c r="F352" s="490"/>
      <c r="G352" s="491"/>
      <c r="H352" s="50"/>
      <c r="I352" s="201" t="str">
        <f>IF(H352=0,"",H352/'2. Baseline'!$F$15)</f>
        <v/>
      </c>
      <c r="J352" s="87" t="str">
        <f>IF(I352="","",(I352/'2. Baseline'!$F$71/'2. Baseline'!$F$67))</f>
        <v/>
      </c>
      <c r="K352" s="73" t="str">
        <f t="shared" si="164"/>
        <v/>
      </c>
      <c r="L352" s="73" t="str">
        <f t="shared" si="168"/>
        <v/>
      </c>
      <c r="M352" s="81">
        <f t="shared" si="165"/>
        <v>285.71428571428572</v>
      </c>
      <c r="N352" s="81" t="e">
        <f t="shared" si="166"/>
        <v>#VALUE!</v>
      </c>
      <c r="O352" s="82" t="str">
        <f>IFERROR(ROUND(IF(H352/'2. Baseline'!F$13=0,"",H352/'2. Baseline'!F$13),0),"")</f>
        <v/>
      </c>
      <c r="P352" s="83" t="str">
        <f>IFERROR(O352/'2. Baseline'!F$14,"")</f>
        <v/>
      </c>
      <c r="Q352" s="84" t="e">
        <f t="shared" si="167"/>
        <v>#VALUE!</v>
      </c>
      <c r="R352" s="234" t="str">
        <f>IF(H352="","",P352/'2. Baseline'!$F$67)</f>
        <v/>
      </c>
      <c r="S352" s="234" t="str">
        <f>IF(H352="","",P352/J352/'2. Baseline'!$F$67)</f>
        <v/>
      </c>
      <c r="T352" s="101"/>
      <c r="U352" s="102"/>
      <c r="V352" s="101"/>
      <c r="W352" s="101"/>
      <c r="X352" s="90" t="str">
        <f>IFERROR(S352/W352, "")</f>
        <v/>
      </c>
      <c r="Y352" s="456"/>
      <c r="Z352" s="450"/>
      <c r="AA352" s="453"/>
      <c r="AB352" s="480"/>
      <c r="AC352" s="483"/>
      <c r="AD352" s="467"/>
      <c r="AE352" s="486"/>
      <c r="AF352" s="467"/>
      <c r="AG352" s="470"/>
      <c r="AH352" s="470"/>
      <c r="AI352" s="473"/>
      <c r="AJ352" s="467"/>
      <c r="AK352" s="467"/>
      <c r="AL352" s="467"/>
      <c r="AM352" s="467"/>
      <c r="AN352" s="470"/>
      <c r="AO352" s="470"/>
      <c r="AP352" s="470"/>
      <c r="AQ352" s="473"/>
      <c r="AR352" s="42"/>
    </row>
    <row r="353" spans="2:44" ht="14.45" customHeight="1" x14ac:dyDescent="0.25">
      <c r="B353" s="475"/>
      <c r="C353" s="477"/>
      <c r="D353" s="477"/>
      <c r="E353" s="40"/>
      <c r="F353" s="490"/>
      <c r="G353" s="491"/>
      <c r="H353" s="50"/>
      <c r="I353" s="201" t="str">
        <f>IF(H353=0,"",H353/'2. Baseline'!$F$15)</f>
        <v/>
      </c>
      <c r="J353" s="87" t="str">
        <f>IF(I353="","",(I353/'2. Baseline'!$F$71/'2. Baseline'!$F$67))</f>
        <v/>
      </c>
      <c r="K353" s="73" t="str">
        <f t="shared" si="164"/>
        <v/>
      </c>
      <c r="L353" s="73" t="str">
        <f t="shared" si="168"/>
        <v/>
      </c>
      <c r="M353" s="81">
        <f t="shared" si="165"/>
        <v>285.71428571428572</v>
      </c>
      <c r="N353" s="81" t="e">
        <f t="shared" si="166"/>
        <v>#VALUE!</v>
      </c>
      <c r="O353" s="82" t="str">
        <f>IFERROR(ROUND(IF(H353/'2. Baseline'!F$13=0,"",H353/'2. Baseline'!F$13),0),"")</f>
        <v/>
      </c>
      <c r="P353" s="83" t="str">
        <f>IFERROR(O353/'2. Baseline'!F$14,"")</f>
        <v/>
      </c>
      <c r="Q353" s="84" t="e">
        <f t="shared" si="167"/>
        <v>#VALUE!</v>
      </c>
      <c r="R353" s="234" t="str">
        <f>IF(H353="","",P353/'2. Baseline'!$F$67)</f>
        <v/>
      </c>
      <c r="S353" s="234" t="str">
        <f>IF(H353="","",P353/J353/'2. Baseline'!$F$67)</f>
        <v/>
      </c>
      <c r="T353" s="101"/>
      <c r="U353" s="102"/>
      <c r="V353" s="101"/>
      <c r="W353" s="101"/>
      <c r="X353" s="90" t="str">
        <f>IFERROR(P353/W353, "")</f>
        <v/>
      </c>
      <c r="Y353" s="456"/>
      <c r="Z353" s="450"/>
      <c r="AA353" s="453"/>
      <c r="AB353" s="480"/>
      <c r="AC353" s="483"/>
      <c r="AD353" s="467"/>
      <c r="AE353" s="486"/>
      <c r="AF353" s="467"/>
      <c r="AG353" s="470"/>
      <c r="AH353" s="470"/>
      <c r="AI353" s="473"/>
      <c r="AJ353" s="467"/>
      <c r="AK353" s="467"/>
      <c r="AL353" s="467"/>
      <c r="AM353" s="467"/>
      <c r="AN353" s="470"/>
      <c r="AO353" s="470"/>
      <c r="AP353" s="470"/>
      <c r="AQ353" s="473"/>
      <c r="AR353" s="42"/>
    </row>
    <row r="354" spans="2:44" ht="14.45" customHeight="1" x14ac:dyDescent="0.25">
      <c r="B354" s="475"/>
      <c r="C354" s="477"/>
      <c r="D354" s="477"/>
      <c r="E354" s="40"/>
      <c r="F354" s="490"/>
      <c r="G354" s="491"/>
      <c r="H354" s="49"/>
      <c r="I354" s="201" t="str">
        <f>IF(H354=0,"",H354/'2. Baseline'!$F$15)</f>
        <v/>
      </c>
      <c r="J354" s="87" t="str">
        <f>IF(I354="","",(I354/'2. Baseline'!$F$71/'2. Baseline'!$F$67))</f>
        <v/>
      </c>
      <c r="K354" s="73" t="str">
        <f t="shared" si="164"/>
        <v/>
      </c>
      <c r="L354" s="73" t="str">
        <f t="shared" si="168"/>
        <v/>
      </c>
      <c r="M354" s="81">
        <f t="shared" si="165"/>
        <v>285.71428571428572</v>
      </c>
      <c r="N354" s="81" t="e">
        <f t="shared" si="166"/>
        <v>#VALUE!</v>
      </c>
      <c r="O354" s="82" t="str">
        <f>IFERROR(ROUND(IF(H354/'2. Baseline'!F$13=0,"",H354/'2. Baseline'!F$13),0),"")</f>
        <v/>
      </c>
      <c r="P354" s="83" t="str">
        <f>IFERROR(O354/'2. Baseline'!F$14,"")</f>
        <v/>
      </c>
      <c r="Q354" s="84" t="e">
        <f t="shared" si="167"/>
        <v>#VALUE!</v>
      </c>
      <c r="R354" s="234" t="str">
        <f>IF(H354="","",P354/'2. Baseline'!$F$67)</f>
        <v/>
      </c>
      <c r="S354" s="234" t="str">
        <f>IF(H354="","",P354/J354/'2. Baseline'!$F$67)</f>
        <v/>
      </c>
      <c r="T354" s="101"/>
      <c r="U354" s="102"/>
      <c r="V354" s="101"/>
      <c r="W354" s="101"/>
      <c r="X354" s="90" t="str">
        <f>IFERROR(P354/W354, "")</f>
        <v/>
      </c>
      <c r="Y354" s="456"/>
      <c r="Z354" s="450"/>
      <c r="AA354" s="453"/>
      <c r="AB354" s="480"/>
      <c r="AC354" s="483"/>
      <c r="AD354" s="467"/>
      <c r="AE354" s="486"/>
      <c r="AF354" s="467"/>
      <c r="AG354" s="470"/>
      <c r="AH354" s="470"/>
      <c r="AI354" s="473"/>
      <c r="AJ354" s="467"/>
      <c r="AK354" s="467"/>
      <c r="AL354" s="467"/>
      <c r="AM354" s="467"/>
      <c r="AN354" s="470"/>
      <c r="AO354" s="470"/>
      <c r="AP354" s="470"/>
      <c r="AQ354" s="473"/>
      <c r="AR354" s="42"/>
    </row>
    <row r="355" spans="2:44" ht="14.45" customHeight="1" x14ac:dyDescent="0.25">
      <c r="B355" s="475"/>
      <c r="C355" s="477"/>
      <c r="D355" s="477"/>
      <c r="E355" s="40"/>
      <c r="F355" s="490"/>
      <c r="G355" s="491"/>
      <c r="H355" s="49"/>
      <c r="I355" s="201" t="str">
        <f>IF(H355=0,"",H355/'2. Baseline'!$F$15)</f>
        <v/>
      </c>
      <c r="J355" s="87" t="str">
        <f>IF(I355="","",(I355/'2. Baseline'!$F$71/'2. Baseline'!$F$67))</f>
        <v/>
      </c>
      <c r="K355" s="73" t="str">
        <f t="shared" si="164"/>
        <v/>
      </c>
      <c r="L355" s="73" t="str">
        <f t="shared" si="168"/>
        <v/>
      </c>
      <c r="M355" s="81">
        <f t="shared" si="165"/>
        <v>285.71428571428572</v>
      </c>
      <c r="N355" s="81" t="e">
        <f t="shared" si="166"/>
        <v>#VALUE!</v>
      </c>
      <c r="O355" s="82" t="str">
        <f>IFERROR(ROUND(IF(H355/'2. Baseline'!F$13=0,"",H355/'2. Baseline'!F$13),0),"")</f>
        <v/>
      </c>
      <c r="P355" s="83" t="str">
        <f>IFERROR(O355/'2. Baseline'!F$14,"")</f>
        <v/>
      </c>
      <c r="Q355" s="84" t="e">
        <f t="shared" si="167"/>
        <v>#VALUE!</v>
      </c>
      <c r="R355" s="234" t="str">
        <f>IF(H355="","",P355/'2. Baseline'!$F$67)</f>
        <v/>
      </c>
      <c r="S355" s="234" t="str">
        <f>IF(H355="","",P355/J355/'2. Baseline'!$F$67)</f>
        <v/>
      </c>
      <c r="T355" s="101"/>
      <c r="U355" s="102"/>
      <c r="V355" s="101"/>
      <c r="W355" s="101"/>
      <c r="X355" s="90" t="str">
        <f>IFERROR(P355/W355, "")</f>
        <v/>
      </c>
      <c r="Y355" s="456"/>
      <c r="Z355" s="450"/>
      <c r="AA355" s="453"/>
      <c r="AB355" s="480"/>
      <c r="AC355" s="483"/>
      <c r="AD355" s="467"/>
      <c r="AE355" s="486"/>
      <c r="AF355" s="467"/>
      <c r="AG355" s="470"/>
      <c r="AH355" s="470"/>
      <c r="AI355" s="473"/>
      <c r="AJ355" s="467"/>
      <c r="AK355" s="467"/>
      <c r="AL355" s="467"/>
      <c r="AM355" s="467"/>
      <c r="AN355" s="470"/>
      <c r="AO355" s="470"/>
      <c r="AP355" s="470"/>
      <c r="AQ355" s="473"/>
      <c r="AR355" s="42"/>
    </row>
    <row r="356" spans="2:44" ht="14.45" customHeight="1" x14ac:dyDescent="0.25">
      <c r="B356" s="475"/>
      <c r="C356" s="477"/>
      <c r="D356" s="477"/>
      <c r="E356" s="40"/>
      <c r="F356" s="490"/>
      <c r="G356" s="491"/>
      <c r="H356" s="49"/>
      <c r="I356" s="201" t="str">
        <f>IF(H356=0,"",H356/'2. Baseline'!$F$15)</f>
        <v/>
      </c>
      <c r="J356" s="87" t="str">
        <f>IF(I356="","",(I356/'2. Baseline'!$F$71/'2. Baseline'!$F$67))</f>
        <v/>
      </c>
      <c r="K356" s="73" t="str">
        <f t="shared" si="164"/>
        <v/>
      </c>
      <c r="L356" s="73" t="str">
        <f t="shared" si="168"/>
        <v/>
      </c>
      <c r="M356" s="81">
        <f t="shared" si="165"/>
        <v>285.71428571428572</v>
      </c>
      <c r="N356" s="81" t="e">
        <f t="shared" si="166"/>
        <v>#VALUE!</v>
      </c>
      <c r="O356" s="82" t="str">
        <f>IFERROR(ROUND(IF(H356/'2. Baseline'!F$13=0,"",H356/'2. Baseline'!F$13),0),"")</f>
        <v/>
      </c>
      <c r="P356" s="83" t="str">
        <f>IFERROR(O356/'2. Baseline'!F$14,"")</f>
        <v/>
      </c>
      <c r="Q356" s="84" t="e">
        <f t="shared" si="167"/>
        <v>#VALUE!</v>
      </c>
      <c r="R356" s="234" t="str">
        <f>IF(H356="","",P356/'2. Baseline'!$F$67)</f>
        <v/>
      </c>
      <c r="S356" s="234" t="str">
        <f>IF(H356="","",P356/J356/'2. Baseline'!$F$67)</f>
        <v/>
      </c>
      <c r="T356" s="101"/>
      <c r="U356" s="102"/>
      <c r="V356" s="101"/>
      <c r="W356" s="101"/>
      <c r="X356" s="90" t="str">
        <f>IFERROR(P356/W356, "")</f>
        <v/>
      </c>
      <c r="Y356" s="456"/>
      <c r="Z356" s="450"/>
      <c r="AA356" s="453"/>
      <c r="AB356" s="480"/>
      <c r="AC356" s="483"/>
      <c r="AD356" s="467"/>
      <c r="AE356" s="486"/>
      <c r="AF356" s="467"/>
      <c r="AG356" s="470"/>
      <c r="AH356" s="470"/>
      <c r="AI356" s="473"/>
      <c r="AJ356" s="467"/>
      <c r="AK356" s="467"/>
      <c r="AL356" s="467"/>
      <c r="AM356" s="467"/>
      <c r="AN356" s="470"/>
      <c r="AO356" s="470"/>
      <c r="AP356" s="470"/>
      <c r="AQ356" s="473"/>
      <c r="AR356" s="42"/>
    </row>
    <row r="357" spans="2:44" ht="14.45" customHeight="1" x14ac:dyDescent="0.25">
      <c r="B357" s="476"/>
      <c r="C357" s="478"/>
      <c r="D357" s="478"/>
      <c r="E357" s="40"/>
      <c r="F357" s="490"/>
      <c r="G357" s="491"/>
      <c r="H357" s="49"/>
      <c r="I357" s="201" t="str">
        <f>IF(H357=0,"",H357/'2. Baseline'!$F$15)</f>
        <v/>
      </c>
      <c r="J357" s="87" t="str">
        <f>IF(I357="","",(I357/'2. Baseline'!$F$71/'2. Baseline'!$F$67))</f>
        <v/>
      </c>
      <c r="K357" s="73" t="str">
        <f t="shared" si="164"/>
        <v/>
      </c>
      <c r="L357" s="73" t="str">
        <f t="shared" si="168"/>
        <v/>
      </c>
      <c r="M357" s="81">
        <f t="shared" si="165"/>
        <v>285.71428571428572</v>
      </c>
      <c r="N357" s="81" t="e">
        <f>IF(M357="","",I357/M357)</f>
        <v>#VALUE!</v>
      </c>
      <c r="O357" s="82" t="str">
        <f>IFERROR(ROUND(IF(H357/'2. Baseline'!F$13=0,"",H357/'2. Baseline'!F$13),0),"")</f>
        <v/>
      </c>
      <c r="P357" s="83" t="str">
        <f>IFERROR(O357/'2. Baseline'!F$14,"")</f>
        <v/>
      </c>
      <c r="Q357" s="85"/>
      <c r="R357" s="82" t="str">
        <f>IF(H357="","",P357/'2. Baseline'!$F$67)</f>
        <v/>
      </c>
      <c r="S357" s="82" t="str">
        <f>IF(H357="","",P357/J357/'2. Baseline'!$F$67)</f>
        <v/>
      </c>
      <c r="T357" s="101"/>
      <c r="U357" s="102"/>
      <c r="V357" s="101"/>
      <c r="W357" s="101"/>
      <c r="X357" s="90" t="str">
        <f>IFERROR(P357/W357, "")</f>
        <v/>
      </c>
      <c r="Y357" s="457"/>
      <c r="Z357" s="451"/>
      <c r="AA357" s="454"/>
      <c r="AB357" s="481"/>
      <c r="AC357" s="484"/>
      <c r="AD357" s="468"/>
      <c r="AE357" s="487"/>
      <c r="AF357" s="468"/>
      <c r="AG357" s="471"/>
      <c r="AH357" s="471"/>
      <c r="AI357" s="474"/>
      <c r="AJ357" s="468"/>
      <c r="AK357" s="468"/>
      <c r="AL357" s="468"/>
      <c r="AM357" s="468"/>
      <c r="AN357" s="471"/>
      <c r="AO357" s="471"/>
      <c r="AP357" s="471"/>
      <c r="AQ357" s="474"/>
      <c r="AR357" s="42"/>
    </row>
    <row r="358" spans="2:44" ht="14.45" customHeight="1" x14ac:dyDescent="0.25">
      <c r="B358" s="162"/>
      <c r="C358" s="25" t="s">
        <v>35</v>
      </c>
      <c r="D358" s="25"/>
      <c r="E358" s="98">
        <f>COUNTA(E348:E357)</f>
        <v>0</v>
      </c>
      <c r="F358" s="458"/>
      <c r="G358" s="459"/>
      <c r="H358" s="22">
        <f>SUM(H348:H357)</f>
        <v>0</v>
      </c>
      <c r="I358" s="96">
        <f>SUM(I348:I357)</f>
        <v>0</v>
      </c>
      <c r="J358" s="96">
        <f>SUM(J348:J357)</f>
        <v>0</v>
      </c>
      <c r="K358" s="96">
        <f>SUM(K348:K357)</f>
        <v>0</v>
      </c>
      <c r="L358" s="96">
        <f>SUM(L348:L357)</f>
        <v>0</v>
      </c>
      <c r="M358" s="97"/>
      <c r="N358" s="97" t="e">
        <f>SUM(N348:N357)</f>
        <v>#VALUE!</v>
      </c>
      <c r="O358" s="23">
        <f>SUM(O348:O357)</f>
        <v>0</v>
      </c>
      <c r="P358" s="53">
        <f>IFERROR(O358/'2. Baseline'!F$14,"")</f>
        <v>0</v>
      </c>
      <c r="Q358" s="52" t="e">
        <f>SUM(Q348:Q356)*7</f>
        <v>#VALUE!</v>
      </c>
      <c r="R358" s="96">
        <f>SUM(R348:R357)</f>
        <v>0</v>
      </c>
      <c r="S358" s="97" t="e">
        <f>IF(H358="","",P358/J358/'2. Baseline'!$F$67)</f>
        <v>#DIV/0!</v>
      </c>
      <c r="T358" s="103"/>
      <c r="U358" s="103"/>
      <c r="V358" s="104"/>
      <c r="W358" s="104"/>
      <c r="X358" s="74"/>
      <c r="Y358" s="107"/>
      <c r="Z358" s="104"/>
      <c r="AA358" s="108"/>
      <c r="AB358" s="53"/>
      <c r="AC358" s="68">
        <f t="shared" ref="AC358:AQ358" si="169">SUM(AC348:AC357)</f>
        <v>0</v>
      </c>
      <c r="AD358" s="68">
        <f t="shared" si="169"/>
        <v>0</v>
      </c>
      <c r="AE358" s="296">
        <f t="shared" si="169"/>
        <v>0</v>
      </c>
      <c r="AF358" s="93">
        <f t="shared" si="169"/>
        <v>0</v>
      </c>
      <c r="AG358" s="93">
        <f t="shared" si="169"/>
        <v>0</v>
      </c>
      <c r="AH358" s="93">
        <f t="shared" si="169"/>
        <v>0</v>
      </c>
      <c r="AI358" s="93">
        <f t="shared" si="169"/>
        <v>0</v>
      </c>
      <c r="AJ358" s="93">
        <f t="shared" si="169"/>
        <v>0</v>
      </c>
      <c r="AK358" s="93">
        <f t="shared" si="169"/>
        <v>0</v>
      </c>
      <c r="AL358" s="93">
        <f t="shared" si="169"/>
        <v>0</v>
      </c>
      <c r="AM358" s="93">
        <f t="shared" si="169"/>
        <v>0</v>
      </c>
      <c r="AN358" s="93">
        <f t="shared" si="169"/>
        <v>0</v>
      </c>
      <c r="AO358" s="93">
        <f t="shared" si="169"/>
        <v>0</v>
      </c>
      <c r="AP358" s="93">
        <f t="shared" si="169"/>
        <v>0</v>
      </c>
      <c r="AQ358" s="93">
        <f t="shared" si="169"/>
        <v>0</v>
      </c>
      <c r="AR358" s="26"/>
    </row>
    <row r="359" spans="2:44" ht="14.45" customHeight="1" thickBot="1" x14ac:dyDescent="0.3">
      <c r="B359" s="163"/>
      <c r="C359" s="62"/>
      <c r="D359" s="62"/>
      <c r="E359" s="63"/>
      <c r="F359" s="460"/>
      <c r="G359" s="461"/>
      <c r="H359" s="64"/>
      <c r="I359" s="65" t="str">
        <f>IFERROR(IF(H359/#REF!=0," ",H359/#REF!),"")</f>
        <v/>
      </c>
      <c r="J359" s="66"/>
      <c r="K359" s="66"/>
      <c r="L359" s="66"/>
      <c r="M359" s="66"/>
      <c r="N359" s="66"/>
      <c r="O359" s="24"/>
      <c r="P359" s="54"/>
      <c r="Q359" s="55"/>
      <c r="R359" s="56"/>
      <c r="S359" s="56"/>
      <c r="T359" s="105"/>
      <c r="U359" s="105"/>
      <c r="V359" s="106"/>
      <c r="W359" s="106"/>
      <c r="X359" s="75"/>
      <c r="Y359" s="109"/>
      <c r="Z359" s="106"/>
      <c r="AA359" s="110"/>
      <c r="AB359" s="54"/>
      <c r="AC359" s="57"/>
      <c r="AD359" s="67"/>
      <c r="AE359" s="67"/>
      <c r="AF359" s="67"/>
      <c r="AG359" s="67"/>
      <c r="AH359" s="67"/>
      <c r="AI359" s="67"/>
      <c r="AJ359" s="67"/>
      <c r="AK359" s="67"/>
      <c r="AL359" s="67"/>
      <c r="AM359" s="67"/>
      <c r="AN359" s="67"/>
      <c r="AO359" s="67"/>
      <c r="AP359" s="67"/>
      <c r="AQ359" s="179"/>
      <c r="AR359" s="60"/>
    </row>
    <row r="360" spans="2:44" ht="14.45" customHeight="1" x14ac:dyDescent="0.25">
      <c r="B360" s="475" t="str">
        <f>IF(C360&lt;&gt;"",B348+1,"")</f>
        <v/>
      </c>
      <c r="C360" s="477"/>
      <c r="D360" s="477"/>
      <c r="E360" s="40"/>
      <c r="F360" s="492"/>
      <c r="G360" s="492"/>
      <c r="H360" s="49"/>
      <c r="I360" s="201" t="str">
        <f>IF(H360=0,"",H360/'2. Baseline'!$F$15)</f>
        <v/>
      </c>
      <c r="J360" s="86" t="str">
        <f>IF(I360="","",(I360/'2. Baseline'!$F$71/'2. Baseline'!$F$67))</f>
        <v/>
      </c>
      <c r="K360" s="72" t="str">
        <f t="shared" ref="K360:K369" si="170">IF(J360="","",ROUNDUP(J360,0))</f>
        <v/>
      </c>
      <c r="L360" s="295" t="str">
        <f>J360</f>
        <v/>
      </c>
      <c r="M360" s="77">
        <f t="shared" ref="M360:M369" si="171">IF(I360=0,"",$M$23*10)</f>
        <v>285.71428571428572</v>
      </c>
      <c r="N360" s="77" t="e">
        <f t="shared" ref="N360:N368" si="172">I360/M360</f>
        <v>#VALUE!</v>
      </c>
      <c r="O360" s="78" t="str">
        <f>IFERROR(ROUND(IF(H360/'2. Baseline'!F$13=0,"",H360/'2. Baseline'!F$13),0),"")</f>
        <v/>
      </c>
      <c r="P360" s="79" t="str">
        <f>IFERROR(O360/'2. Baseline'!F$14,"")</f>
        <v/>
      </c>
      <c r="Q360" s="80" t="e">
        <f t="shared" ref="Q360:Q368" si="173">O360/(J360/2)/7</f>
        <v>#VALUE!</v>
      </c>
      <c r="R360" s="233" t="str">
        <f>IF(H360="","",P360/'2. Baseline'!$F$67)</f>
        <v/>
      </c>
      <c r="S360" s="233" t="str">
        <f>IF(H360="","",P360/J360/'2. Baseline'!$F$67)</f>
        <v/>
      </c>
      <c r="T360" s="99"/>
      <c r="U360" s="100"/>
      <c r="V360" s="101"/>
      <c r="W360" s="101"/>
      <c r="X360" s="89" t="str">
        <f>IFERROR(S360/W360, "n/a")</f>
        <v>n/a</v>
      </c>
      <c r="Y360" s="455"/>
      <c r="Z360" s="449"/>
      <c r="AA360" s="452"/>
      <c r="AB360" s="479" t="e">
        <f>P370/AA360</f>
        <v>#DIV/0!</v>
      </c>
      <c r="AC360" s="482">
        <f>L370</f>
        <v>0</v>
      </c>
      <c r="AD360" s="466">
        <f>AC370</f>
        <v>0</v>
      </c>
      <c r="AE360" s="485">
        <f>AD370/'2. Baseline'!$F$73</f>
        <v>0</v>
      </c>
      <c r="AF360" s="466">
        <f>L370*'2. Baseline'!$F$58</f>
        <v>0</v>
      </c>
      <c r="AG360" s="469">
        <f>J370*'2. Baseline'!$F$61</f>
        <v>0</v>
      </c>
      <c r="AH360" s="469">
        <f>AE370*'2. Baseline'!F$59*('2. Baseline'!F$50+'2. Baseline'!F$51)</f>
        <v>0</v>
      </c>
      <c r="AI360" s="472">
        <f>IF(B360&lt;&gt;"",'2. Baseline'!$F$60+1,0)</f>
        <v>0</v>
      </c>
      <c r="AJ360" s="466">
        <f>2*(AC370*('2. Baseline'!$F$67+'2. Baseline'!$F$68))</f>
        <v>0</v>
      </c>
      <c r="AK360" s="466">
        <f>2*L370</f>
        <v>0</v>
      </c>
      <c r="AL360" s="466">
        <f>2*(J370*2)</f>
        <v>0</v>
      </c>
      <c r="AM360" s="466">
        <f>J370*('2. Baseline'!F$67+'2. Baseline'!F$68)</f>
        <v>0</v>
      </c>
      <c r="AN360" s="469">
        <f>J370*'2. Baseline'!$F$80</f>
        <v>0</v>
      </c>
      <c r="AO360" s="469">
        <f>2*J370</f>
        <v>0</v>
      </c>
      <c r="AP360" s="469">
        <f>AE370*'2. Baseline'!F$78*('2. Baseline'!F$67+'2. Baseline'!F$68)</f>
        <v>0</v>
      </c>
      <c r="AQ360" s="472">
        <f>IF(B360&lt;&gt;"",'2. Baseline'!$F$60+1,0)</f>
        <v>0</v>
      </c>
      <c r="AR360" s="41"/>
    </row>
    <row r="361" spans="2:44" ht="14.45" customHeight="1" x14ac:dyDescent="0.25">
      <c r="B361" s="475"/>
      <c r="C361" s="477"/>
      <c r="D361" s="477"/>
      <c r="E361" s="40"/>
      <c r="F361" s="489"/>
      <c r="G361" s="489"/>
      <c r="H361" s="49"/>
      <c r="I361" s="201" t="str">
        <f>IF(H361=0,"",H361/'2. Baseline'!$F$15)</f>
        <v/>
      </c>
      <c r="J361" s="87" t="str">
        <f>IF(I361="","",(I361/'2. Baseline'!$F$71/'2. Baseline'!$F$67))</f>
        <v/>
      </c>
      <c r="K361" s="73" t="str">
        <f t="shared" si="170"/>
        <v/>
      </c>
      <c r="L361" s="73" t="str">
        <f t="shared" ref="L361:L369" si="174">J361</f>
        <v/>
      </c>
      <c r="M361" s="81">
        <f t="shared" si="171"/>
        <v>285.71428571428572</v>
      </c>
      <c r="N361" s="81" t="e">
        <f t="shared" si="172"/>
        <v>#VALUE!</v>
      </c>
      <c r="O361" s="82" t="str">
        <f>IFERROR(ROUND(IF(H361/'2. Baseline'!F$13=0,"",H361/'2. Baseline'!F$13),0),"")</f>
        <v/>
      </c>
      <c r="P361" s="83" t="str">
        <f>IFERROR(O361/'2. Baseline'!F$14,"")</f>
        <v/>
      </c>
      <c r="Q361" s="84" t="e">
        <f t="shared" si="173"/>
        <v>#VALUE!</v>
      </c>
      <c r="R361" s="234" t="str">
        <f>IF(H361="","",P361/'2. Baseline'!$F$67)</f>
        <v/>
      </c>
      <c r="S361" s="234" t="str">
        <f>IF(H361="","",P361/J361/'2. Baseline'!$F$67)</f>
        <v/>
      </c>
      <c r="T361" s="101"/>
      <c r="U361" s="102"/>
      <c r="V361" s="101"/>
      <c r="W361" s="101"/>
      <c r="X361" s="90" t="str">
        <f>IFERROR(S361/W361, "")</f>
        <v/>
      </c>
      <c r="Y361" s="456"/>
      <c r="Z361" s="450"/>
      <c r="AA361" s="453"/>
      <c r="AB361" s="480"/>
      <c r="AC361" s="483"/>
      <c r="AD361" s="467"/>
      <c r="AE361" s="486"/>
      <c r="AF361" s="467"/>
      <c r="AG361" s="470"/>
      <c r="AH361" s="470"/>
      <c r="AI361" s="473"/>
      <c r="AJ361" s="467"/>
      <c r="AK361" s="467"/>
      <c r="AL361" s="467"/>
      <c r="AM361" s="467"/>
      <c r="AN361" s="470"/>
      <c r="AO361" s="470"/>
      <c r="AP361" s="470"/>
      <c r="AQ361" s="473"/>
      <c r="AR361" s="42"/>
    </row>
    <row r="362" spans="2:44" ht="14.45" customHeight="1" x14ac:dyDescent="0.25">
      <c r="B362" s="475"/>
      <c r="C362" s="477"/>
      <c r="D362" s="477"/>
      <c r="E362" s="40"/>
      <c r="F362" s="489"/>
      <c r="G362" s="489"/>
      <c r="H362" s="49"/>
      <c r="I362" s="201" t="str">
        <f>IF(H362=0,"",H362/'2. Baseline'!$F$15)</f>
        <v/>
      </c>
      <c r="J362" s="88" t="str">
        <f>IF(I362="","",(I362/'2. Baseline'!$F$71/'2. Baseline'!$F$67))</f>
        <v/>
      </c>
      <c r="K362" s="91" t="str">
        <f t="shared" si="170"/>
        <v/>
      </c>
      <c r="L362" s="91" t="str">
        <f t="shared" si="174"/>
        <v/>
      </c>
      <c r="M362" s="92">
        <f t="shared" si="171"/>
        <v>285.71428571428572</v>
      </c>
      <c r="N362" s="92" t="e">
        <f t="shared" si="172"/>
        <v>#VALUE!</v>
      </c>
      <c r="O362" s="82" t="str">
        <f>IFERROR(ROUND(IF(H362/'2. Baseline'!F$13=0,"",H362/'2. Baseline'!F$13),0),"")</f>
        <v/>
      </c>
      <c r="P362" s="83" t="str">
        <f>IFERROR(O362/'2. Baseline'!F$14,"")</f>
        <v/>
      </c>
      <c r="Q362" s="84" t="e">
        <f t="shared" si="173"/>
        <v>#VALUE!</v>
      </c>
      <c r="R362" s="234" t="str">
        <f>IF(H362="","",P362/'2. Baseline'!$F$67)</f>
        <v/>
      </c>
      <c r="S362" s="234" t="str">
        <f>IF(H362="","",P362/J362/'2. Baseline'!$F$67)</f>
        <v/>
      </c>
      <c r="T362" s="101"/>
      <c r="U362" s="102"/>
      <c r="V362" s="101"/>
      <c r="W362" s="101"/>
      <c r="X362" s="90" t="str">
        <f>IFERROR(S362/W362, "")</f>
        <v/>
      </c>
      <c r="Y362" s="456"/>
      <c r="Z362" s="450"/>
      <c r="AA362" s="453"/>
      <c r="AB362" s="480"/>
      <c r="AC362" s="483"/>
      <c r="AD362" s="467"/>
      <c r="AE362" s="486"/>
      <c r="AF362" s="467"/>
      <c r="AG362" s="470"/>
      <c r="AH362" s="470"/>
      <c r="AI362" s="473"/>
      <c r="AJ362" s="467"/>
      <c r="AK362" s="467"/>
      <c r="AL362" s="467"/>
      <c r="AM362" s="467"/>
      <c r="AN362" s="470"/>
      <c r="AO362" s="470"/>
      <c r="AP362" s="470"/>
      <c r="AQ362" s="473"/>
      <c r="AR362" s="42"/>
    </row>
    <row r="363" spans="2:44" ht="14.45" customHeight="1" x14ac:dyDescent="0.25">
      <c r="B363" s="475"/>
      <c r="C363" s="477"/>
      <c r="D363" s="477"/>
      <c r="E363" s="40"/>
      <c r="F363" s="489"/>
      <c r="G363" s="489"/>
      <c r="H363" s="49"/>
      <c r="I363" s="201" t="str">
        <f>IF(H363=0,"",H363/'2. Baseline'!$F$15)</f>
        <v/>
      </c>
      <c r="J363" s="87" t="str">
        <f>IF(I363="","",(I363/'2. Baseline'!$F$71/'2. Baseline'!$F$67))</f>
        <v/>
      </c>
      <c r="K363" s="73" t="str">
        <f t="shared" si="170"/>
        <v/>
      </c>
      <c r="L363" s="73" t="str">
        <f t="shared" si="174"/>
        <v/>
      </c>
      <c r="M363" s="81">
        <f t="shared" si="171"/>
        <v>285.71428571428572</v>
      </c>
      <c r="N363" s="81" t="e">
        <f t="shared" si="172"/>
        <v>#VALUE!</v>
      </c>
      <c r="O363" s="82" t="str">
        <f>IFERROR(ROUND(IF(H363/'2. Baseline'!F$13=0,"",H363/'2. Baseline'!F$13),0),"")</f>
        <v/>
      </c>
      <c r="P363" s="83" t="str">
        <f>IFERROR(O363/'2. Baseline'!F$14,"")</f>
        <v/>
      </c>
      <c r="Q363" s="84" t="e">
        <f t="shared" si="173"/>
        <v>#VALUE!</v>
      </c>
      <c r="R363" s="234" t="str">
        <f>IF(H363="","",P363/'2. Baseline'!$F$67)</f>
        <v/>
      </c>
      <c r="S363" s="234" t="str">
        <f>IF(H363="","",P363/J363/'2. Baseline'!$F$67)</f>
        <v/>
      </c>
      <c r="T363" s="101"/>
      <c r="U363" s="102"/>
      <c r="V363" s="101"/>
      <c r="W363" s="101"/>
      <c r="X363" s="90" t="str">
        <f>IFERROR(S363/W363, "")</f>
        <v/>
      </c>
      <c r="Y363" s="456"/>
      <c r="Z363" s="450"/>
      <c r="AA363" s="453"/>
      <c r="AB363" s="480"/>
      <c r="AC363" s="483"/>
      <c r="AD363" s="467"/>
      <c r="AE363" s="486"/>
      <c r="AF363" s="467"/>
      <c r="AG363" s="470"/>
      <c r="AH363" s="470"/>
      <c r="AI363" s="473"/>
      <c r="AJ363" s="467"/>
      <c r="AK363" s="467"/>
      <c r="AL363" s="467"/>
      <c r="AM363" s="467"/>
      <c r="AN363" s="470"/>
      <c r="AO363" s="470"/>
      <c r="AP363" s="470"/>
      <c r="AQ363" s="473"/>
      <c r="AR363" s="42"/>
    </row>
    <row r="364" spans="2:44" ht="14.45" customHeight="1" x14ac:dyDescent="0.25">
      <c r="B364" s="475"/>
      <c r="C364" s="477"/>
      <c r="D364" s="477"/>
      <c r="E364" s="40"/>
      <c r="F364" s="489"/>
      <c r="G364" s="489"/>
      <c r="H364" s="50"/>
      <c r="I364" s="201" t="str">
        <f>IF(H364=0,"",H364/'2. Baseline'!$F$15)</f>
        <v/>
      </c>
      <c r="J364" s="87" t="str">
        <f>IF(I364="","",(I364/'2. Baseline'!$F$71/'2. Baseline'!$F$67))</f>
        <v/>
      </c>
      <c r="K364" s="73" t="str">
        <f t="shared" si="170"/>
        <v/>
      </c>
      <c r="L364" s="73" t="str">
        <f t="shared" si="174"/>
        <v/>
      </c>
      <c r="M364" s="81">
        <f t="shared" si="171"/>
        <v>285.71428571428572</v>
      </c>
      <c r="N364" s="81" t="e">
        <f t="shared" si="172"/>
        <v>#VALUE!</v>
      </c>
      <c r="O364" s="82" t="str">
        <f>IFERROR(ROUND(IF(H364/'2. Baseline'!F$13=0,"",H364/'2. Baseline'!F$13),0),"")</f>
        <v/>
      </c>
      <c r="P364" s="83" t="str">
        <f>IFERROR(O364/'2. Baseline'!F$14,"")</f>
        <v/>
      </c>
      <c r="Q364" s="84" t="e">
        <f t="shared" si="173"/>
        <v>#VALUE!</v>
      </c>
      <c r="R364" s="234" t="str">
        <f>IF(H364="","",P364/'2. Baseline'!$F$67)</f>
        <v/>
      </c>
      <c r="S364" s="234" t="str">
        <f>IF(H364="","",P364/J364/'2. Baseline'!$F$67)</f>
        <v/>
      </c>
      <c r="T364" s="101"/>
      <c r="U364" s="102"/>
      <c r="V364" s="101"/>
      <c r="W364" s="101"/>
      <c r="X364" s="90" t="str">
        <f>IFERROR(S364/W364, "")</f>
        <v/>
      </c>
      <c r="Y364" s="456"/>
      <c r="Z364" s="450"/>
      <c r="AA364" s="453"/>
      <c r="AB364" s="480"/>
      <c r="AC364" s="483"/>
      <c r="AD364" s="467"/>
      <c r="AE364" s="486"/>
      <c r="AF364" s="467"/>
      <c r="AG364" s="470"/>
      <c r="AH364" s="470"/>
      <c r="AI364" s="473"/>
      <c r="AJ364" s="467"/>
      <c r="AK364" s="467"/>
      <c r="AL364" s="467"/>
      <c r="AM364" s="467"/>
      <c r="AN364" s="470"/>
      <c r="AO364" s="470"/>
      <c r="AP364" s="470"/>
      <c r="AQ364" s="473"/>
      <c r="AR364" s="42"/>
    </row>
    <row r="365" spans="2:44" ht="14.45" customHeight="1" x14ac:dyDescent="0.25">
      <c r="B365" s="475"/>
      <c r="C365" s="477"/>
      <c r="D365" s="477"/>
      <c r="E365" s="40"/>
      <c r="F365" s="489"/>
      <c r="G365" s="489"/>
      <c r="H365" s="50"/>
      <c r="I365" s="201" t="str">
        <f>IF(H365=0,"",H365/'2. Baseline'!$F$15)</f>
        <v/>
      </c>
      <c r="J365" s="87" t="str">
        <f>IF(I365="","",(I365/'2. Baseline'!$F$71/'2. Baseline'!$F$67))</f>
        <v/>
      </c>
      <c r="K365" s="73" t="str">
        <f t="shared" si="170"/>
        <v/>
      </c>
      <c r="L365" s="73" t="str">
        <f t="shared" si="174"/>
        <v/>
      </c>
      <c r="M365" s="81">
        <f t="shared" si="171"/>
        <v>285.71428571428572</v>
      </c>
      <c r="N365" s="81" t="e">
        <f t="shared" si="172"/>
        <v>#VALUE!</v>
      </c>
      <c r="O365" s="82" t="str">
        <f>IFERROR(ROUND(IF(H365/'2. Baseline'!F$13=0,"",H365/'2. Baseline'!F$13),0),"")</f>
        <v/>
      </c>
      <c r="P365" s="83" t="str">
        <f>IFERROR(O365/'2. Baseline'!F$14,"")</f>
        <v/>
      </c>
      <c r="Q365" s="84" t="e">
        <f t="shared" si="173"/>
        <v>#VALUE!</v>
      </c>
      <c r="R365" s="234" t="str">
        <f>IF(H365="","",P365/'2. Baseline'!$F$67)</f>
        <v/>
      </c>
      <c r="S365" s="234" t="str">
        <f>IF(H365="","",P365/J365/'2. Baseline'!$F$67)</f>
        <v/>
      </c>
      <c r="T365" s="101"/>
      <c r="U365" s="102"/>
      <c r="V365" s="101"/>
      <c r="W365" s="101"/>
      <c r="X365" s="90" t="str">
        <f>IFERROR(P365/W365, "")</f>
        <v/>
      </c>
      <c r="Y365" s="456"/>
      <c r="Z365" s="450"/>
      <c r="AA365" s="453"/>
      <c r="AB365" s="480"/>
      <c r="AC365" s="483"/>
      <c r="AD365" s="467"/>
      <c r="AE365" s="486"/>
      <c r="AF365" s="467"/>
      <c r="AG365" s="470"/>
      <c r="AH365" s="470"/>
      <c r="AI365" s="473"/>
      <c r="AJ365" s="467"/>
      <c r="AK365" s="467"/>
      <c r="AL365" s="467"/>
      <c r="AM365" s="467"/>
      <c r="AN365" s="470"/>
      <c r="AO365" s="470"/>
      <c r="AP365" s="470"/>
      <c r="AQ365" s="473"/>
      <c r="AR365" s="42"/>
    </row>
    <row r="366" spans="2:44" ht="14.45" customHeight="1" x14ac:dyDescent="0.25">
      <c r="B366" s="475"/>
      <c r="C366" s="477"/>
      <c r="D366" s="477"/>
      <c r="E366" s="40"/>
      <c r="F366" s="489"/>
      <c r="G366" s="489"/>
      <c r="H366" s="50"/>
      <c r="I366" s="201" t="str">
        <f>IF(H366=0,"",H366/'2. Baseline'!$F$15)</f>
        <v/>
      </c>
      <c r="J366" s="87" t="str">
        <f>IF(I366="","",(I366/'2. Baseline'!$F$71/'2. Baseline'!$F$67))</f>
        <v/>
      </c>
      <c r="K366" s="73" t="str">
        <f t="shared" si="170"/>
        <v/>
      </c>
      <c r="L366" s="73" t="str">
        <f t="shared" si="174"/>
        <v/>
      </c>
      <c r="M366" s="81">
        <f t="shared" si="171"/>
        <v>285.71428571428572</v>
      </c>
      <c r="N366" s="81" t="e">
        <f t="shared" si="172"/>
        <v>#VALUE!</v>
      </c>
      <c r="O366" s="82" t="str">
        <f>IFERROR(ROUND(IF(H366/'2. Baseline'!F$13=0,"",H366/'2. Baseline'!F$13),0),"")</f>
        <v/>
      </c>
      <c r="P366" s="83" t="str">
        <f>IFERROR(O366/'2. Baseline'!F$14,"")</f>
        <v/>
      </c>
      <c r="Q366" s="84" t="e">
        <f t="shared" si="173"/>
        <v>#VALUE!</v>
      </c>
      <c r="R366" s="234" t="str">
        <f>IF(H366="","",P366/'2. Baseline'!$F$67)</f>
        <v/>
      </c>
      <c r="S366" s="234" t="str">
        <f>IF(H366="","",P366/J366/'2. Baseline'!$F$67)</f>
        <v/>
      </c>
      <c r="T366" s="101"/>
      <c r="U366" s="102"/>
      <c r="V366" s="101"/>
      <c r="W366" s="101"/>
      <c r="X366" s="90" t="str">
        <f>IFERROR(P366/W366, "")</f>
        <v/>
      </c>
      <c r="Y366" s="456"/>
      <c r="Z366" s="450"/>
      <c r="AA366" s="453"/>
      <c r="AB366" s="480"/>
      <c r="AC366" s="483"/>
      <c r="AD366" s="467"/>
      <c r="AE366" s="486"/>
      <c r="AF366" s="467"/>
      <c r="AG366" s="470"/>
      <c r="AH366" s="470"/>
      <c r="AI366" s="473"/>
      <c r="AJ366" s="467"/>
      <c r="AK366" s="467"/>
      <c r="AL366" s="467"/>
      <c r="AM366" s="467"/>
      <c r="AN366" s="470"/>
      <c r="AO366" s="470"/>
      <c r="AP366" s="470"/>
      <c r="AQ366" s="473"/>
      <c r="AR366" s="42"/>
    </row>
    <row r="367" spans="2:44" ht="14.45" customHeight="1" x14ac:dyDescent="0.25">
      <c r="B367" s="475"/>
      <c r="C367" s="477"/>
      <c r="D367" s="477"/>
      <c r="E367" s="40"/>
      <c r="F367" s="489"/>
      <c r="G367" s="489"/>
      <c r="H367" s="50"/>
      <c r="I367" s="201" t="str">
        <f>IF(H367=0,"",H367/'2. Baseline'!$F$15)</f>
        <v/>
      </c>
      <c r="J367" s="87" t="str">
        <f>IF(I367="","",(I367/'2. Baseline'!$F$71/'2. Baseline'!$F$67))</f>
        <v/>
      </c>
      <c r="K367" s="73" t="str">
        <f t="shared" si="170"/>
        <v/>
      </c>
      <c r="L367" s="73" t="str">
        <f t="shared" si="174"/>
        <v/>
      </c>
      <c r="M367" s="81">
        <f t="shared" si="171"/>
        <v>285.71428571428572</v>
      </c>
      <c r="N367" s="81" t="e">
        <f t="shared" si="172"/>
        <v>#VALUE!</v>
      </c>
      <c r="O367" s="82" t="str">
        <f>IFERROR(ROUND(IF(H367/'2. Baseline'!F$13=0,"",H367/'2. Baseline'!F$13),0),"")</f>
        <v/>
      </c>
      <c r="P367" s="83" t="str">
        <f>IFERROR(O367/'2. Baseline'!F$14,"")</f>
        <v/>
      </c>
      <c r="Q367" s="84" t="e">
        <f t="shared" si="173"/>
        <v>#VALUE!</v>
      </c>
      <c r="R367" s="234" t="str">
        <f>IF(H367="","",P367/'2. Baseline'!$F$67)</f>
        <v/>
      </c>
      <c r="S367" s="234" t="str">
        <f>IF(H367="","",P367/J367/'2. Baseline'!$F$67)</f>
        <v/>
      </c>
      <c r="T367" s="101"/>
      <c r="U367" s="102"/>
      <c r="V367" s="101"/>
      <c r="W367" s="101"/>
      <c r="X367" s="90" t="str">
        <f>IFERROR(P367/W367, "")</f>
        <v/>
      </c>
      <c r="Y367" s="456"/>
      <c r="Z367" s="450"/>
      <c r="AA367" s="453"/>
      <c r="AB367" s="480"/>
      <c r="AC367" s="483"/>
      <c r="AD367" s="467"/>
      <c r="AE367" s="486"/>
      <c r="AF367" s="467"/>
      <c r="AG367" s="470"/>
      <c r="AH367" s="470"/>
      <c r="AI367" s="473"/>
      <c r="AJ367" s="467"/>
      <c r="AK367" s="467"/>
      <c r="AL367" s="467"/>
      <c r="AM367" s="467"/>
      <c r="AN367" s="470"/>
      <c r="AO367" s="470"/>
      <c r="AP367" s="470"/>
      <c r="AQ367" s="473"/>
      <c r="AR367" s="42"/>
    </row>
    <row r="368" spans="2:44" ht="14.45" customHeight="1" x14ac:dyDescent="0.25">
      <c r="B368" s="475"/>
      <c r="C368" s="477"/>
      <c r="D368" s="477"/>
      <c r="E368" s="40"/>
      <c r="F368" s="489"/>
      <c r="G368" s="489"/>
      <c r="H368" s="50"/>
      <c r="I368" s="201" t="str">
        <f>IF(H368=0,"",H368/'2. Baseline'!$F$15)</f>
        <v/>
      </c>
      <c r="J368" s="87" t="str">
        <f>IF(I368="","",(I368/'2. Baseline'!$F$71/'2. Baseline'!$F$67))</f>
        <v/>
      </c>
      <c r="K368" s="73" t="str">
        <f t="shared" si="170"/>
        <v/>
      </c>
      <c r="L368" s="73" t="str">
        <f t="shared" si="174"/>
        <v/>
      </c>
      <c r="M368" s="81">
        <f t="shared" si="171"/>
        <v>285.71428571428572</v>
      </c>
      <c r="N368" s="81" t="e">
        <f t="shared" si="172"/>
        <v>#VALUE!</v>
      </c>
      <c r="O368" s="82" t="str">
        <f>IFERROR(ROUND(IF(H368/'2. Baseline'!F$13=0,"",H368/'2. Baseline'!F$13),0),"")</f>
        <v/>
      </c>
      <c r="P368" s="83" t="str">
        <f>IFERROR(O368/'2. Baseline'!F$14,"")</f>
        <v/>
      </c>
      <c r="Q368" s="84" t="e">
        <f t="shared" si="173"/>
        <v>#VALUE!</v>
      </c>
      <c r="R368" s="234" t="str">
        <f>IF(H368="","",P368/'2. Baseline'!$F$67)</f>
        <v/>
      </c>
      <c r="S368" s="234" t="str">
        <f>IF(H368="","",P368/J368/'2. Baseline'!$F$67)</f>
        <v/>
      </c>
      <c r="T368" s="101"/>
      <c r="U368" s="102"/>
      <c r="V368" s="101"/>
      <c r="W368" s="101"/>
      <c r="X368" s="90" t="str">
        <f>IFERROR(P368/W368, "")</f>
        <v/>
      </c>
      <c r="Y368" s="456"/>
      <c r="Z368" s="450"/>
      <c r="AA368" s="453"/>
      <c r="AB368" s="480"/>
      <c r="AC368" s="483"/>
      <c r="AD368" s="467"/>
      <c r="AE368" s="486"/>
      <c r="AF368" s="467"/>
      <c r="AG368" s="470"/>
      <c r="AH368" s="470"/>
      <c r="AI368" s="473"/>
      <c r="AJ368" s="467"/>
      <c r="AK368" s="467"/>
      <c r="AL368" s="467"/>
      <c r="AM368" s="467"/>
      <c r="AN368" s="470"/>
      <c r="AO368" s="470"/>
      <c r="AP368" s="470"/>
      <c r="AQ368" s="473"/>
      <c r="AR368" s="42"/>
    </row>
    <row r="369" spans="2:44" ht="14.45" customHeight="1" x14ac:dyDescent="0.25">
      <c r="B369" s="476"/>
      <c r="C369" s="478"/>
      <c r="D369" s="478"/>
      <c r="E369" s="40"/>
      <c r="F369" s="489"/>
      <c r="G369" s="489"/>
      <c r="H369" s="50"/>
      <c r="I369" s="201" t="str">
        <f>IF(H369=0,"",H369/'2. Baseline'!$F$15)</f>
        <v/>
      </c>
      <c r="J369" s="87" t="str">
        <f>IF(I369="","",(I369/'2. Baseline'!$F$71/'2. Baseline'!$F$67))</f>
        <v/>
      </c>
      <c r="K369" s="73" t="str">
        <f t="shared" si="170"/>
        <v/>
      </c>
      <c r="L369" s="73" t="str">
        <f t="shared" si="174"/>
        <v/>
      </c>
      <c r="M369" s="81">
        <f t="shared" si="171"/>
        <v>285.71428571428572</v>
      </c>
      <c r="N369" s="81" t="e">
        <f>IF(M369="","",I369/M369)</f>
        <v>#VALUE!</v>
      </c>
      <c r="O369" s="82" t="str">
        <f>IFERROR(ROUND(IF(H369/'2. Baseline'!F$13=0,"",H369/'2. Baseline'!F$13),0),"")</f>
        <v/>
      </c>
      <c r="P369" s="83" t="str">
        <f>IFERROR(O369/'2. Baseline'!F$14,"")</f>
        <v/>
      </c>
      <c r="Q369" s="85"/>
      <c r="R369" s="82" t="str">
        <f>IF(H369="","",P369/'2. Baseline'!$F$67)</f>
        <v/>
      </c>
      <c r="S369" s="82" t="str">
        <f>IF(H369="","",P369/J369/'2. Baseline'!$F$67)</f>
        <v/>
      </c>
      <c r="T369" s="101"/>
      <c r="U369" s="102"/>
      <c r="V369" s="101"/>
      <c r="W369" s="101"/>
      <c r="X369" s="90" t="str">
        <f>IFERROR(P369/W369, "")</f>
        <v/>
      </c>
      <c r="Y369" s="457"/>
      <c r="Z369" s="451"/>
      <c r="AA369" s="454"/>
      <c r="AB369" s="481"/>
      <c r="AC369" s="484"/>
      <c r="AD369" s="468"/>
      <c r="AE369" s="487"/>
      <c r="AF369" s="468"/>
      <c r="AG369" s="471"/>
      <c r="AH369" s="471"/>
      <c r="AI369" s="474"/>
      <c r="AJ369" s="468"/>
      <c r="AK369" s="468"/>
      <c r="AL369" s="468"/>
      <c r="AM369" s="468"/>
      <c r="AN369" s="471"/>
      <c r="AO369" s="471"/>
      <c r="AP369" s="471"/>
      <c r="AQ369" s="474"/>
      <c r="AR369" s="42"/>
    </row>
    <row r="370" spans="2:44" ht="14.45" customHeight="1" x14ac:dyDescent="0.25">
      <c r="B370" s="51"/>
      <c r="C370" s="25" t="s">
        <v>35</v>
      </c>
      <c r="D370" s="25"/>
      <c r="E370" s="98">
        <f>COUNTA(E360:E369)</f>
        <v>0</v>
      </c>
      <c r="F370" s="458"/>
      <c r="G370" s="459"/>
      <c r="H370" s="22">
        <f>SUM(H360:H369)</f>
        <v>0</v>
      </c>
      <c r="I370" s="96">
        <f>SUM(I360:I369)</f>
        <v>0</v>
      </c>
      <c r="J370" s="96">
        <f>SUM(J360:J369)</f>
        <v>0</v>
      </c>
      <c r="K370" s="96">
        <f>SUM(K360:K369)</f>
        <v>0</v>
      </c>
      <c r="L370" s="96">
        <f>SUM(L360:L369)</f>
        <v>0</v>
      </c>
      <c r="M370" s="97"/>
      <c r="N370" s="97" t="e">
        <f>SUM(N360:N369)</f>
        <v>#VALUE!</v>
      </c>
      <c r="O370" s="23">
        <f>SUM(O360:O369)</f>
        <v>0</v>
      </c>
      <c r="P370" s="53">
        <f>IFERROR(O370/'2. Baseline'!F$14,"")</f>
        <v>0</v>
      </c>
      <c r="Q370" s="52" t="e">
        <f>SUM(Q360:Q368)*7</f>
        <v>#VALUE!</v>
      </c>
      <c r="R370" s="96">
        <f>SUM(R360:R369)</f>
        <v>0</v>
      </c>
      <c r="S370" s="97" t="e">
        <f>IF(H370="","",P370/J370/'2. Baseline'!$F$67)</f>
        <v>#DIV/0!</v>
      </c>
      <c r="T370" s="103"/>
      <c r="U370" s="103"/>
      <c r="V370" s="104"/>
      <c r="W370" s="104"/>
      <c r="X370" s="74"/>
      <c r="Y370" s="107"/>
      <c r="Z370" s="104"/>
      <c r="AA370" s="108"/>
      <c r="AB370" s="53"/>
      <c r="AC370" s="68">
        <f t="shared" ref="AC370:AQ370" si="175">SUM(AC360:AC369)</f>
        <v>0</v>
      </c>
      <c r="AD370" s="68">
        <f t="shared" si="175"/>
        <v>0</v>
      </c>
      <c r="AE370" s="296">
        <f t="shared" si="175"/>
        <v>0</v>
      </c>
      <c r="AF370" s="93">
        <f t="shared" si="175"/>
        <v>0</v>
      </c>
      <c r="AG370" s="93">
        <f t="shared" si="175"/>
        <v>0</v>
      </c>
      <c r="AH370" s="93">
        <f t="shared" si="175"/>
        <v>0</v>
      </c>
      <c r="AI370" s="93">
        <f t="shared" si="175"/>
        <v>0</v>
      </c>
      <c r="AJ370" s="93">
        <f t="shared" si="175"/>
        <v>0</v>
      </c>
      <c r="AK370" s="93">
        <f t="shared" si="175"/>
        <v>0</v>
      </c>
      <c r="AL370" s="93">
        <f t="shared" si="175"/>
        <v>0</v>
      </c>
      <c r="AM370" s="93">
        <f t="shared" si="175"/>
        <v>0</v>
      </c>
      <c r="AN370" s="93">
        <f t="shared" si="175"/>
        <v>0</v>
      </c>
      <c r="AO370" s="93">
        <f t="shared" si="175"/>
        <v>0</v>
      </c>
      <c r="AP370" s="93">
        <f t="shared" si="175"/>
        <v>0</v>
      </c>
      <c r="AQ370" s="93">
        <f t="shared" si="175"/>
        <v>0</v>
      </c>
      <c r="AR370" s="26"/>
    </row>
    <row r="371" spans="2:44" ht="14.45" customHeight="1" thickBot="1" x14ac:dyDescent="0.3">
      <c r="B371" s="61"/>
      <c r="C371" s="62"/>
      <c r="D371" s="62"/>
      <c r="E371" s="63"/>
      <c r="F371" s="460"/>
      <c r="G371" s="461"/>
      <c r="H371" s="64"/>
      <c r="I371" s="65" t="str">
        <f>IFERROR(IF(H371/#REF!=0," ",H371/#REF!),"")</f>
        <v/>
      </c>
      <c r="J371" s="66"/>
      <c r="K371" s="66"/>
      <c r="L371" s="66"/>
      <c r="M371" s="66"/>
      <c r="N371" s="66"/>
      <c r="O371" s="24"/>
      <c r="P371" s="54"/>
      <c r="Q371" s="55"/>
      <c r="R371" s="56"/>
      <c r="S371" s="56"/>
      <c r="T371" s="105"/>
      <c r="U371" s="105"/>
      <c r="V371" s="106"/>
      <c r="W371" s="106"/>
      <c r="X371" s="75"/>
      <c r="Y371" s="109"/>
      <c r="Z371" s="106"/>
      <c r="AA371" s="110"/>
      <c r="AB371" s="54"/>
      <c r="AC371" s="57"/>
      <c r="AD371" s="67"/>
      <c r="AE371" s="67"/>
      <c r="AF371" s="67"/>
      <c r="AG371" s="67"/>
      <c r="AH371" s="67"/>
      <c r="AI371" s="67"/>
      <c r="AJ371" s="67"/>
      <c r="AK371" s="67"/>
      <c r="AL371" s="67"/>
      <c r="AM371" s="67"/>
      <c r="AN371" s="67"/>
      <c r="AO371" s="67"/>
      <c r="AP371" s="67"/>
      <c r="AQ371" s="179"/>
      <c r="AR371" s="60"/>
    </row>
    <row r="372" spans="2:44" ht="14.45" customHeight="1" x14ac:dyDescent="0.25">
      <c r="B372" s="475" t="str">
        <f>IF(C372&lt;&gt;"",B360+1,"")</f>
        <v/>
      </c>
      <c r="C372" s="477"/>
      <c r="D372" s="477"/>
      <c r="E372" s="40"/>
      <c r="F372" s="492"/>
      <c r="G372" s="492"/>
      <c r="H372" s="49"/>
      <c r="I372" s="201" t="str">
        <f>IF(H372=0,"",H372/'2. Baseline'!$F$15)</f>
        <v/>
      </c>
      <c r="J372" s="86" t="str">
        <f>IF(I372="","",(I372/'2. Baseline'!$F$71/'2. Baseline'!$F$67))</f>
        <v/>
      </c>
      <c r="K372" s="72" t="str">
        <f t="shared" ref="K372:K381" si="176">IF(J372="","",ROUNDUP(J372,0))</f>
        <v/>
      </c>
      <c r="L372" s="295" t="str">
        <f>J372</f>
        <v/>
      </c>
      <c r="M372" s="77">
        <f t="shared" ref="M372:M381" si="177">IF(I372=0,"",$M$23*10)</f>
        <v>285.71428571428572</v>
      </c>
      <c r="N372" s="77" t="e">
        <f t="shared" ref="N372:N380" si="178">I372/M372</f>
        <v>#VALUE!</v>
      </c>
      <c r="O372" s="78" t="str">
        <f>IFERROR(ROUND(IF(H372/'2. Baseline'!F$13=0,"",H372/'2. Baseline'!F$13),0),"")</f>
        <v/>
      </c>
      <c r="P372" s="79" t="str">
        <f>IFERROR(O372/'2. Baseline'!F$14,"")</f>
        <v/>
      </c>
      <c r="Q372" s="80" t="e">
        <f t="shared" ref="Q372:Q380" si="179">O372/(J372/2)/7</f>
        <v>#VALUE!</v>
      </c>
      <c r="R372" s="233" t="str">
        <f>IF(H372="","",P372/'2. Baseline'!$F$67)</f>
        <v/>
      </c>
      <c r="S372" s="233" t="str">
        <f>IF(H372="","",P372/J372/'2. Baseline'!$F$67)</f>
        <v/>
      </c>
      <c r="T372" s="99"/>
      <c r="U372" s="100"/>
      <c r="V372" s="101"/>
      <c r="W372" s="101"/>
      <c r="X372" s="89" t="str">
        <f>IFERROR(S372/W372, "n/a")</f>
        <v>n/a</v>
      </c>
      <c r="Y372" s="455"/>
      <c r="Z372" s="449"/>
      <c r="AA372" s="452"/>
      <c r="AB372" s="479" t="e">
        <f>P382/AA372</f>
        <v>#DIV/0!</v>
      </c>
      <c r="AC372" s="482">
        <f>L382</f>
        <v>0</v>
      </c>
      <c r="AD372" s="466">
        <f>AC382</f>
        <v>0</v>
      </c>
      <c r="AE372" s="485">
        <f>AD382/'2. Baseline'!$F$73</f>
        <v>0</v>
      </c>
      <c r="AF372" s="466">
        <f>L382*'2. Baseline'!$F$58</f>
        <v>0</v>
      </c>
      <c r="AG372" s="469">
        <f>J382*'2. Baseline'!$F$61</f>
        <v>0</v>
      </c>
      <c r="AH372" s="469">
        <f>AE382*'2. Baseline'!F$59*('2. Baseline'!F$50+'2. Baseline'!F$51)</f>
        <v>0</v>
      </c>
      <c r="AI372" s="472">
        <f>IF(B372&lt;&gt;"",'2. Baseline'!$F$60+1,0)</f>
        <v>0</v>
      </c>
      <c r="AJ372" s="466">
        <f>2*(AC382*('2. Baseline'!$F$67+'2. Baseline'!$F$68))</f>
        <v>0</v>
      </c>
      <c r="AK372" s="466">
        <f>2*L382</f>
        <v>0</v>
      </c>
      <c r="AL372" s="466">
        <f>2*(J382*2)</f>
        <v>0</v>
      </c>
      <c r="AM372" s="466">
        <f>J382*('2. Baseline'!F$67+'2. Baseline'!F$68)</f>
        <v>0</v>
      </c>
      <c r="AN372" s="469">
        <f>J382*'2. Baseline'!$F$80</f>
        <v>0</v>
      </c>
      <c r="AO372" s="469">
        <f>2*J382</f>
        <v>0</v>
      </c>
      <c r="AP372" s="469">
        <f>AE382*'2. Baseline'!F$78*('2. Baseline'!F$67+'2. Baseline'!F$68)</f>
        <v>0</v>
      </c>
      <c r="AQ372" s="472">
        <f>IF(B372&lt;&gt;"",'2. Baseline'!$F$60+1,0)</f>
        <v>0</v>
      </c>
      <c r="AR372" s="41"/>
    </row>
    <row r="373" spans="2:44" ht="14.45" customHeight="1" x14ac:dyDescent="0.25">
      <c r="B373" s="475"/>
      <c r="C373" s="477"/>
      <c r="D373" s="477"/>
      <c r="E373" s="40"/>
      <c r="F373" s="489"/>
      <c r="G373" s="489"/>
      <c r="H373" s="49"/>
      <c r="I373" s="201" t="str">
        <f>IF(H373=0,"",H373/'2. Baseline'!$F$15)</f>
        <v/>
      </c>
      <c r="J373" s="87" t="str">
        <f>IF(I373="","",(I373/'2. Baseline'!$F$71/'2. Baseline'!$F$67))</f>
        <v/>
      </c>
      <c r="K373" s="73" t="str">
        <f t="shared" si="176"/>
        <v/>
      </c>
      <c r="L373" s="73" t="str">
        <f t="shared" ref="L373:L381" si="180">J373</f>
        <v/>
      </c>
      <c r="M373" s="81">
        <f t="shared" si="177"/>
        <v>285.71428571428572</v>
      </c>
      <c r="N373" s="81" t="e">
        <f t="shared" si="178"/>
        <v>#VALUE!</v>
      </c>
      <c r="O373" s="82" t="str">
        <f>IFERROR(ROUND(IF(H373/'2. Baseline'!F$13=0,"",H373/'2. Baseline'!F$13),0),"")</f>
        <v/>
      </c>
      <c r="P373" s="83" t="str">
        <f>IFERROR(O373/'2. Baseline'!F$14,"")</f>
        <v/>
      </c>
      <c r="Q373" s="84" t="e">
        <f t="shared" si="179"/>
        <v>#VALUE!</v>
      </c>
      <c r="R373" s="234" t="str">
        <f>IF(H373="","",P373/'2. Baseline'!$F$67)</f>
        <v/>
      </c>
      <c r="S373" s="234" t="str">
        <f>IF(H373="","",P373/J373/'2. Baseline'!$F$67)</f>
        <v/>
      </c>
      <c r="T373" s="101"/>
      <c r="U373" s="102"/>
      <c r="V373" s="101"/>
      <c r="W373" s="101"/>
      <c r="X373" s="90" t="str">
        <f>IFERROR(S373/W373, "")</f>
        <v/>
      </c>
      <c r="Y373" s="456"/>
      <c r="Z373" s="450"/>
      <c r="AA373" s="453"/>
      <c r="AB373" s="480"/>
      <c r="AC373" s="483"/>
      <c r="AD373" s="467"/>
      <c r="AE373" s="486"/>
      <c r="AF373" s="467"/>
      <c r="AG373" s="470"/>
      <c r="AH373" s="470"/>
      <c r="AI373" s="473"/>
      <c r="AJ373" s="467"/>
      <c r="AK373" s="467"/>
      <c r="AL373" s="467"/>
      <c r="AM373" s="467"/>
      <c r="AN373" s="470"/>
      <c r="AO373" s="470"/>
      <c r="AP373" s="470"/>
      <c r="AQ373" s="473"/>
      <c r="AR373" s="42"/>
    </row>
    <row r="374" spans="2:44" ht="14.45" customHeight="1" x14ac:dyDescent="0.25">
      <c r="B374" s="475"/>
      <c r="C374" s="477"/>
      <c r="D374" s="477"/>
      <c r="E374" s="40"/>
      <c r="F374" s="489"/>
      <c r="G374" s="489"/>
      <c r="H374" s="49"/>
      <c r="I374" s="201" t="str">
        <f>IF(H374=0,"",H374/'2. Baseline'!$F$15)</f>
        <v/>
      </c>
      <c r="J374" s="88" t="str">
        <f>IF(I374="","",(I374/'2. Baseline'!$F$71/'2. Baseline'!$F$67))</f>
        <v/>
      </c>
      <c r="K374" s="91" t="str">
        <f t="shared" si="176"/>
        <v/>
      </c>
      <c r="L374" s="91" t="str">
        <f t="shared" si="180"/>
        <v/>
      </c>
      <c r="M374" s="92">
        <f t="shared" si="177"/>
        <v>285.71428571428572</v>
      </c>
      <c r="N374" s="92" t="e">
        <f t="shared" si="178"/>
        <v>#VALUE!</v>
      </c>
      <c r="O374" s="82" t="str">
        <f>IFERROR(ROUND(IF(H374/'2. Baseline'!F$13=0,"",H374/'2. Baseline'!F$13),0),"")</f>
        <v/>
      </c>
      <c r="P374" s="83" t="str">
        <f>IFERROR(O374/'2. Baseline'!F$14,"")</f>
        <v/>
      </c>
      <c r="Q374" s="84" t="e">
        <f t="shared" si="179"/>
        <v>#VALUE!</v>
      </c>
      <c r="R374" s="234" t="str">
        <f>IF(H374="","",P374/'2. Baseline'!$F$67)</f>
        <v/>
      </c>
      <c r="S374" s="234" t="str">
        <f>IF(H374="","",P374/J374/'2. Baseline'!$F$67)</f>
        <v/>
      </c>
      <c r="T374" s="101"/>
      <c r="U374" s="102"/>
      <c r="V374" s="101"/>
      <c r="W374" s="101"/>
      <c r="X374" s="90" t="str">
        <f>IFERROR(S374/W374, "")</f>
        <v/>
      </c>
      <c r="Y374" s="456"/>
      <c r="Z374" s="450"/>
      <c r="AA374" s="453"/>
      <c r="AB374" s="480"/>
      <c r="AC374" s="483"/>
      <c r="AD374" s="467"/>
      <c r="AE374" s="486"/>
      <c r="AF374" s="467"/>
      <c r="AG374" s="470"/>
      <c r="AH374" s="470"/>
      <c r="AI374" s="473"/>
      <c r="AJ374" s="467"/>
      <c r="AK374" s="467"/>
      <c r="AL374" s="467"/>
      <c r="AM374" s="467"/>
      <c r="AN374" s="470"/>
      <c r="AO374" s="470"/>
      <c r="AP374" s="470"/>
      <c r="AQ374" s="473"/>
      <c r="AR374" s="42"/>
    </row>
    <row r="375" spans="2:44" ht="14.45" customHeight="1" x14ac:dyDescent="0.25">
      <c r="B375" s="475"/>
      <c r="C375" s="477"/>
      <c r="D375" s="477"/>
      <c r="E375" s="40"/>
      <c r="F375" s="489"/>
      <c r="G375" s="489"/>
      <c r="H375" s="49"/>
      <c r="I375" s="201" t="str">
        <f>IF(H375=0,"",H375/'2. Baseline'!$F$15)</f>
        <v/>
      </c>
      <c r="J375" s="87" t="str">
        <f>IF(I375="","",(I375/'2. Baseline'!$F$71/'2. Baseline'!$F$67))</f>
        <v/>
      </c>
      <c r="K375" s="73" t="str">
        <f t="shared" si="176"/>
        <v/>
      </c>
      <c r="L375" s="73" t="str">
        <f t="shared" si="180"/>
        <v/>
      </c>
      <c r="M375" s="81">
        <f t="shared" si="177"/>
        <v>285.71428571428572</v>
      </c>
      <c r="N375" s="81" t="e">
        <f t="shared" si="178"/>
        <v>#VALUE!</v>
      </c>
      <c r="O375" s="82" t="str">
        <f>IFERROR(ROUND(IF(H375/'2. Baseline'!F$13=0,"",H375/'2. Baseline'!F$13),0),"")</f>
        <v/>
      </c>
      <c r="P375" s="83" t="str">
        <f>IFERROR(O375/'2. Baseline'!F$14,"")</f>
        <v/>
      </c>
      <c r="Q375" s="84" t="e">
        <f t="shared" si="179"/>
        <v>#VALUE!</v>
      </c>
      <c r="R375" s="234" t="str">
        <f>IF(H375="","",P375/'2. Baseline'!$F$67)</f>
        <v/>
      </c>
      <c r="S375" s="234" t="str">
        <f>IF(H375="","",P375/J375/'2. Baseline'!$F$67)</f>
        <v/>
      </c>
      <c r="T375" s="101"/>
      <c r="U375" s="102"/>
      <c r="V375" s="101"/>
      <c r="W375" s="101"/>
      <c r="X375" s="90" t="str">
        <f>IFERROR(S375/W375, "")</f>
        <v/>
      </c>
      <c r="Y375" s="456"/>
      <c r="Z375" s="450"/>
      <c r="AA375" s="453"/>
      <c r="AB375" s="480"/>
      <c r="AC375" s="483"/>
      <c r="AD375" s="467"/>
      <c r="AE375" s="486"/>
      <c r="AF375" s="467"/>
      <c r="AG375" s="470"/>
      <c r="AH375" s="470"/>
      <c r="AI375" s="473"/>
      <c r="AJ375" s="467"/>
      <c r="AK375" s="467"/>
      <c r="AL375" s="467"/>
      <c r="AM375" s="467"/>
      <c r="AN375" s="470"/>
      <c r="AO375" s="470"/>
      <c r="AP375" s="470"/>
      <c r="AQ375" s="473"/>
      <c r="AR375" s="42"/>
    </row>
    <row r="376" spans="2:44" ht="14.45" customHeight="1" x14ac:dyDescent="0.25">
      <c r="B376" s="475"/>
      <c r="C376" s="477"/>
      <c r="D376" s="477"/>
      <c r="E376" s="40"/>
      <c r="F376" s="489"/>
      <c r="G376" s="489"/>
      <c r="H376" s="50"/>
      <c r="I376" s="201" t="str">
        <f>IF(H376=0,"",H376/'2. Baseline'!$F$15)</f>
        <v/>
      </c>
      <c r="J376" s="87" t="str">
        <f>IF(I376="","",(I376/'2. Baseline'!$F$71/'2. Baseline'!$F$67))</f>
        <v/>
      </c>
      <c r="K376" s="73" t="str">
        <f t="shared" si="176"/>
        <v/>
      </c>
      <c r="L376" s="73" t="str">
        <f t="shared" si="180"/>
        <v/>
      </c>
      <c r="M376" s="81">
        <f t="shared" si="177"/>
        <v>285.71428571428572</v>
      </c>
      <c r="N376" s="81" t="e">
        <f t="shared" si="178"/>
        <v>#VALUE!</v>
      </c>
      <c r="O376" s="82" t="str">
        <f>IFERROR(ROUND(IF(H376/'2. Baseline'!F$13=0,"",H376/'2. Baseline'!F$13),0),"")</f>
        <v/>
      </c>
      <c r="P376" s="83" t="str">
        <f>IFERROR(O376/'2. Baseline'!F$14,"")</f>
        <v/>
      </c>
      <c r="Q376" s="84" t="e">
        <f t="shared" si="179"/>
        <v>#VALUE!</v>
      </c>
      <c r="R376" s="234" t="str">
        <f>IF(H376="","",P376/'2. Baseline'!$F$67)</f>
        <v/>
      </c>
      <c r="S376" s="234" t="str">
        <f>IF(H376="","",P376/J376/'2. Baseline'!$F$67)</f>
        <v/>
      </c>
      <c r="T376" s="101"/>
      <c r="U376" s="102"/>
      <c r="V376" s="101"/>
      <c r="W376" s="101"/>
      <c r="X376" s="90" t="str">
        <f>IFERROR(S376/W376, "")</f>
        <v/>
      </c>
      <c r="Y376" s="456"/>
      <c r="Z376" s="450"/>
      <c r="AA376" s="453"/>
      <c r="AB376" s="480"/>
      <c r="AC376" s="483"/>
      <c r="AD376" s="467"/>
      <c r="AE376" s="486"/>
      <c r="AF376" s="467"/>
      <c r="AG376" s="470"/>
      <c r="AH376" s="470"/>
      <c r="AI376" s="473"/>
      <c r="AJ376" s="467"/>
      <c r="AK376" s="467"/>
      <c r="AL376" s="467"/>
      <c r="AM376" s="467"/>
      <c r="AN376" s="470"/>
      <c r="AO376" s="470"/>
      <c r="AP376" s="470"/>
      <c r="AQ376" s="473"/>
      <c r="AR376" s="42"/>
    </row>
    <row r="377" spans="2:44" ht="14.45" customHeight="1" x14ac:dyDescent="0.25">
      <c r="B377" s="475"/>
      <c r="C377" s="477"/>
      <c r="D377" s="477"/>
      <c r="E377" s="40"/>
      <c r="F377" s="489"/>
      <c r="G377" s="489"/>
      <c r="H377" s="50"/>
      <c r="I377" s="201" t="str">
        <f>IF(H377=0,"",H377/'2. Baseline'!$F$15)</f>
        <v/>
      </c>
      <c r="J377" s="87" t="str">
        <f>IF(I377="","",(I377/'2. Baseline'!$F$71/'2. Baseline'!$F$67))</f>
        <v/>
      </c>
      <c r="K377" s="73" t="str">
        <f t="shared" si="176"/>
        <v/>
      </c>
      <c r="L377" s="73" t="str">
        <f t="shared" si="180"/>
        <v/>
      </c>
      <c r="M377" s="81">
        <f t="shared" si="177"/>
        <v>285.71428571428572</v>
      </c>
      <c r="N377" s="81" t="e">
        <f t="shared" si="178"/>
        <v>#VALUE!</v>
      </c>
      <c r="O377" s="82" t="str">
        <f>IFERROR(ROUND(IF(H377/'2. Baseline'!F$13=0,"",H377/'2. Baseline'!F$13),0),"")</f>
        <v/>
      </c>
      <c r="P377" s="83" t="str">
        <f>IFERROR(O377/'2. Baseline'!F$14,"")</f>
        <v/>
      </c>
      <c r="Q377" s="84" t="e">
        <f t="shared" si="179"/>
        <v>#VALUE!</v>
      </c>
      <c r="R377" s="234" t="str">
        <f>IF(H377="","",P377/'2. Baseline'!$F$67)</f>
        <v/>
      </c>
      <c r="S377" s="234" t="str">
        <f>IF(H377="","",P377/J377/'2. Baseline'!$F$67)</f>
        <v/>
      </c>
      <c r="T377" s="101"/>
      <c r="U377" s="102"/>
      <c r="V377" s="101"/>
      <c r="W377" s="101"/>
      <c r="X377" s="90" t="str">
        <f>IFERROR(P377/W377, "")</f>
        <v/>
      </c>
      <c r="Y377" s="456"/>
      <c r="Z377" s="450"/>
      <c r="AA377" s="453"/>
      <c r="AB377" s="480"/>
      <c r="AC377" s="483"/>
      <c r="AD377" s="467"/>
      <c r="AE377" s="486"/>
      <c r="AF377" s="467"/>
      <c r="AG377" s="470"/>
      <c r="AH377" s="470"/>
      <c r="AI377" s="473"/>
      <c r="AJ377" s="467"/>
      <c r="AK377" s="467"/>
      <c r="AL377" s="467"/>
      <c r="AM377" s="467"/>
      <c r="AN377" s="470"/>
      <c r="AO377" s="470"/>
      <c r="AP377" s="470"/>
      <c r="AQ377" s="473"/>
      <c r="AR377" s="42"/>
    </row>
    <row r="378" spans="2:44" ht="14.45" customHeight="1" x14ac:dyDescent="0.25">
      <c r="B378" s="475"/>
      <c r="C378" s="477"/>
      <c r="D378" s="477"/>
      <c r="E378" s="40"/>
      <c r="F378" s="489"/>
      <c r="G378" s="489"/>
      <c r="H378" s="50"/>
      <c r="I378" s="201" t="str">
        <f>IF(H378=0,"",H378/'2. Baseline'!$F$15)</f>
        <v/>
      </c>
      <c r="J378" s="87" t="str">
        <f>IF(I378="","",(I378/'2. Baseline'!$F$71/'2. Baseline'!$F$67))</f>
        <v/>
      </c>
      <c r="K378" s="73" t="str">
        <f t="shared" si="176"/>
        <v/>
      </c>
      <c r="L378" s="73" t="str">
        <f t="shared" si="180"/>
        <v/>
      </c>
      <c r="M378" s="81">
        <f t="shared" si="177"/>
        <v>285.71428571428572</v>
      </c>
      <c r="N378" s="81" t="e">
        <f t="shared" si="178"/>
        <v>#VALUE!</v>
      </c>
      <c r="O378" s="82" t="str">
        <f>IFERROR(ROUND(IF(H378/'2. Baseline'!F$13=0,"",H378/'2. Baseline'!F$13),0),"")</f>
        <v/>
      </c>
      <c r="P378" s="83" t="str">
        <f>IFERROR(O378/'2. Baseline'!F$14,"")</f>
        <v/>
      </c>
      <c r="Q378" s="84" t="e">
        <f t="shared" si="179"/>
        <v>#VALUE!</v>
      </c>
      <c r="R378" s="234" t="str">
        <f>IF(H378="","",P378/'2. Baseline'!$F$67)</f>
        <v/>
      </c>
      <c r="S378" s="234" t="str">
        <f>IF(H378="","",P378/J378/'2. Baseline'!$F$67)</f>
        <v/>
      </c>
      <c r="T378" s="101"/>
      <c r="U378" s="102"/>
      <c r="V378" s="101"/>
      <c r="W378" s="101"/>
      <c r="X378" s="90" t="str">
        <f>IFERROR(P378/W378, "")</f>
        <v/>
      </c>
      <c r="Y378" s="456"/>
      <c r="Z378" s="450"/>
      <c r="AA378" s="453"/>
      <c r="AB378" s="480"/>
      <c r="AC378" s="483"/>
      <c r="AD378" s="467"/>
      <c r="AE378" s="486"/>
      <c r="AF378" s="467"/>
      <c r="AG378" s="470"/>
      <c r="AH378" s="470"/>
      <c r="AI378" s="473"/>
      <c r="AJ378" s="467"/>
      <c r="AK378" s="467"/>
      <c r="AL378" s="467"/>
      <c r="AM378" s="467"/>
      <c r="AN378" s="470"/>
      <c r="AO378" s="470"/>
      <c r="AP378" s="470"/>
      <c r="AQ378" s="473"/>
      <c r="AR378" s="42"/>
    </row>
    <row r="379" spans="2:44" ht="14.45" customHeight="1" x14ac:dyDescent="0.25">
      <c r="B379" s="475"/>
      <c r="C379" s="477"/>
      <c r="D379" s="477"/>
      <c r="E379" s="40"/>
      <c r="F379" s="489"/>
      <c r="G379" s="489"/>
      <c r="H379" s="50"/>
      <c r="I379" s="201" t="str">
        <f>IF(H379=0,"",H379/'2. Baseline'!$F$15)</f>
        <v/>
      </c>
      <c r="J379" s="87" t="str">
        <f>IF(I379="","",(I379/'2. Baseline'!$F$71/'2. Baseline'!$F$67))</f>
        <v/>
      </c>
      <c r="K379" s="73" t="str">
        <f t="shared" si="176"/>
        <v/>
      </c>
      <c r="L379" s="73" t="str">
        <f t="shared" si="180"/>
        <v/>
      </c>
      <c r="M379" s="81">
        <f t="shared" si="177"/>
        <v>285.71428571428572</v>
      </c>
      <c r="N379" s="81" t="e">
        <f t="shared" si="178"/>
        <v>#VALUE!</v>
      </c>
      <c r="O379" s="82" t="str">
        <f>IFERROR(ROUND(IF(H379/'2. Baseline'!F$13=0,"",H379/'2. Baseline'!F$13),0),"")</f>
        <v/>
      </c>
      <c r="P379" s="83" t="str">
        <f>IFERROR(O379/'2. Baseline'!F$14,"")</f>
        <v/>
      </c>
      <c r="Q379" s="84" t="e">
        <f t="shared" si="179"/>
        <v>#VALUE!</v>
      </c>
      <c r="R379" s="234" t="str">
        <f>IF(H379="","",P379/'2. Baseline'!$F$67)</f>
        <v/>
      </c>
      <c r="S379" s="234" t="str">
        <f>IF(H379="","",P379/J379/'2. Baseline'!$F$67)</f>
        <v/>
      </c>
      <c r="T379" s="101"/>
      <c r="U379" s="102"/>
      <c r="V379" s="101"/>
      <c r="W379" s="101"/>
      <c r="X379" s="90" t="str">
        <f>IFERROR(P379/W379, "")</f>
        <v/>
      </c>
      <c r="Y379" s="456"/>
      <c r="Z379" s="450"/>
      <c r="AA379" s="453"/>
      <c r="AB379" s="480"/>
      <c r="AC379" s="483"/>
      <c r="AD379" s="467"/>
      <c r="AE379" s="486"/>
      <c r="AF379" s="467"/>
      <c r="AG379" s="470"/>
      <c r="AH379" s="470"/>
      <c r="AI379" s="473"/>
      <c r="AJ379" s="467"/>
      <c r="AK379" s="467"/>
      <c r="AL379" s="467"/>
      <c r="AM379" s="467"/>
      <c r="AN379" s="470"/>
      <c r="AO379" s="470"/>
      <c r="AP379" s="470"/>
      <c r="AQ379" s="473"/>
      <c r="AR379" s="42"/>
    </row>
    <row r="380" spans="2:44" ht="14.45" customHeight="1" x14ac:dyDescent="0.25">
      <c r="B380" s="475"/>
      <c r="C380" s="477"/>
      <c r="D380" s="477"/>
      <c r="E380" s="40"/>
      <c r="F380" s="489"/>
      <c r="G380" s="489"/>
      <c r="H380" s="50"/>
      <c r="I380" s="201" t="str">
        <f>IF(H380=0,"",H380/'2. Baseline'!$F$15)</f>
        <v/>
      </c>
      <c r="J380" s="87" t="str">
        <f>IF(I380="","",(I380/'2. Baseline'!$F$71/'2. Baseline'!$F$67))</f>
        <v/>
      </c>
      <c r="K380" s="73" t="str">
        <f t="shared" si="176"/>
        <v/>
      </c>
      <c r="L380" s="73" t="str">
        <f t="shared" si="180"/>
        <v/>
      </c>
      <c r="M380" s="81">
        <f t="shared" si="177"/>
        <v>285.71428571428572</v>
      </c>
      <c r="N380" s="81" t="e">
        <f t="shared" si="178"/>
        <v>#VALUE!</v>
      </c>
      <c r="O380" s="82" t="str">
        <f>IFERROR(ROUND(IF(H380/'2. Baseline'!F$13=0,"",H380/'2. Baseline'!F$13),0),"")</f>
        <v/>
      </c>
      <c r="P380" s="83" t="str">
        <f>IFERROR(O380/'2. Baseline'!F$14,"")</f>
        <v/>
      </c>
      <c r="Q380" s="84" t="e">
        <f t="shared" si="179"/>
        <v>#VALUE!</v>
      </c>
      <c r="R380" s="234" t="str">
        <f>IF(H380="","",P380/'2. Baseline'!$F$67)</f>
        <v/>
      </c>
      <c r="S380" s="234" t="str">
        <f>IF(H380="","",P380/J380/'2. Baseline'!$F$67)</f>
        <v/>
      </c>
      <c r="T380" s="101"/>
      <c r="U380" s="102"/>
      <c r="V380" s="101"/>
      <c r="W380" s="101"/>
      <c r="X380" s="90" t="str">
        <f>IFERROR(P380/W380, "")</f>
        <v/>
      </c>
      <c r="Y380" s="456"/>
      <c r="Z380" s="450"/>
      <c r="AA380" s="453"/>
      <c r="AB380" s="480"/>
      <c r="AC380" s="483"/>
      <c r="AD380" s="467"/>
      <c r="AE380" s="486"/>
      <c r="AF380" s="467"/>
      <c r="AG380" s="470"/>
      <c r="AH380" s="470"/>
      <c r="AI380" s="473"/>
      <c r="AJ380" s="467"/>
      <c r="AK380" s="467"/>
      <c r="AL380" s="467"/>
      <c r="AM380" s="467"/>
      <c r="AN380" s="470"/>
      <c r="AO380" s="470"/>
      <c r="AP380" s="470"/>
      <c r="AQ380" s="473"/>
      <c r="AR380" s="42"/>
    </row>
    <row r="381" spans="2:44" ht="14.45" customHeight="1" x14ac:dyDescent="0.25">
      <c r="B381" s="476"/>
      <c r="C381" s="478"/>
      <c r="D381" s="478"/>
      <c r="E381" s="40"/>
      <c r="F381" s="489"/>
      <c r="G381" s="489"/>
      <c r="H381" s="50"/>
      <c r="I381" s="201" t="str">
        <f>IF(H381=0,"",H381/'2. Baseline'!$F$15)</f>
        <v/>
      </c>
      <c r="J381" s="87" t="str">
        <f>IF(I381="","",(I381/'2. Baseline'!$F$71/'2. Baseline'!$F$67))</f>
        <v/>
      </c>
      <c r="K381" s="73" t="str">
        <f t="shared" si="176"/>
        <v/>
      </c>
      <c r="L381" s="73" t="str">
        <f t="shared" si="180"/>
        <v/>
      </c>
      <c r="M381" s="81">
        <f t="shared" si="177"/>
        <v>285.71428571428572</v>
      </c>
      <c r="N381" s="81" t="e">
        <f>IF(M381="","",I381/M381)</f>
        <v>#VALUE!</v>
      </c>
      <c r="O381" s="82" t="str">
        <f>IFERROR(ROUND(IF(H381/'2. Baseline'!F$13=0,"",H381/'2. Baseline'!F$13),0),"")</f>
        <v/>
      </c>
      <c r="P381" s="83" t="str">
        <f>IFERROR(O381/'2. Baseline'!F$14,"")</f>
        <v/>
      </c>
      <c r="Q381" s="85"/>
      <c r="R381" s="82" t="str">
        <f>IF(H381="","",P381/'2. Baseline'!$F$67)</f>
        <v/>
      </c>
      <c r="S381" s="82" t="str">
        <f>IF(H381="","",P381/J381/'2. Baseline'!$F$67)</f>
        <v/>
      </c>
      <c r="T381" s="101"/>
      <c r="U381" s="102"/>
      <c r="V381" s="101"/>
      <c r="W381" s="101"/>
      <c r="X381" s="90" t="str">
        <f>IFERROR(P381/W381, "")</f>
        <v/>
      </c>
      <c r="Y381" s="457"/>
      <c r="Z381" s="451"/>
      <c r="AA381" s="454"/>
      <c r="AB381" s="481"/>
      <c r="AC381" s="484"/>
      <c r="AD381" s="468"/>
      <c r="AE381" s="487"/>
      <c r="AF381" s="468"/>
      <c r="AG381" s="471"/>
      <c r="AH381" s="471"/>
      <c r="AI381" s="474"/>
      <c r="AJ381" s="468"/>
      <c r="AK381" s="468"/>
      <c r="AL381" s="468"/>
      <c r="AM381" s="468"/>
      <c r="AN381" s="471"/>
      <c r="AO381" s="471"/>
      <c r="AP381" s="471"/>
      <c r="AQ381" s="474"/>
      <c r="AR381" s="42"/>
    </row>
    <row r="382" spans="2:44" ht="14.45" customHeight="1" x14ac:dyDescent="0.25">
      <c r="B382" s="162"/>
      <c r="C382" s="25" t="s">
        <v>35</v>
      </c>
      <c r="D382" s="25"/>
      <c r="E382" s="98">
        <f>COUNTA(E372:E381)</f>
        <v>0</v>
      </c>
      <c r="F382" s="458"/>
      <c r="G382" s="459"/>
      <c r="H382" s="22">
        <f>SUM(H372:H381)</f>
        <v>0</v>
      </c>
      <c r="I382" s="96">
        <f>SUM(I372:I381)</f>
        <v>0</v>
      </c>
      <c r="J382" s="96">
        <f>SUM(J372:J381)</f>
        <v>0</v>
      </c>
      <c r="K382" s="96">
        <f>SUM(K372:K381)</f>
        <v>0</v>
      </c>
      <c r="L382" s="96">
        <f>SUM(L372:L381)</f>
        <v>0</v>
      </c>
      <c r="M382" s="97"/>
      <c r="N382" s="97" t="e">
        <f>SUM(N372:N381)</f>
        <v>#VALUE!</v>
      </c>
      <c r="O382" s="23">
        <f>SUM(O372:O381)</f>
        <v>0</v>
      </c>
      <c r="P382" s="53">
        <f>IFERROR(O382/'2. Baseline'!F$14,"")</f>
        <v>0</v>
      </c>
      <c r="Q382" s="52" t="e">
        <f>SUM(Q372:Q380)*7</f>
        <v>#VALUE!</v>
      </c>
      <c r="R382" s="96">
        <f>SUM(R372:R381)</f>
        <v>0</v>
      </c>
      <c r="S382" s="97" t="e">
        <f>IF(H382="","",P382/J382/'2. Baseline'!$F$67)</f>
        <v>#DIV/0!</v>
      </c>
      <c r="T382" s="103"/>
      <c r="U382" s="103"/>
      <c r="V382" s="104"/>
      <c r="W382" s="104"/>
      <c r="X382" s="74"/>
      <c r="Y382" s="107"/>
      <c r="Z382" s="104"/>
      <c r="AA382" s="108"/>
      <c r="AB382" s="53"/>
      <c r="AC382" s="68">
        <f t="shared" ref="AC382:AQ382" si="181">SUM(AC372:AC381)</f>
        <v>0</v>
      </c>
      <c r="AD382" s="68">
        <f t="shared" si="181"/>
        <v>0</v>
      </c>
      <c r="AE382" s="296">
        <f t="shared" si="181"/>
        <v>0</v>
      </c>
      <c r="AF382" s="93">
        <f t="shared" si="181"/>
        <v>0</v>
      </c>
      <c r="AG382" s="93">
        <f t="shared" si="181"/>
        <v>0</v>
      </c>
      <c r="AH382" s="93">
        <f t="shared" si="181"/>
        <v>0</v>
      </c>
      <c r="AI382" s="93">
        <f t="shared" si="181"/>
        <v>0</v>
      </c>
      <c r="AJ382" s="93">
        <f t="shared" si="181"/>
        <v>0</v>
      </c>
      <c r="AK382" s="93">
        <f t="shared" si="181"/>
        <v>0</v>
      </c>
      <c r="AL382" s="93">
        <f t="shared" si="181"/>
        <v>0</v>
      </c>
      <c r="AM382" s="93">
        <f t="shared" si="181"/>
        <v>0</v>
      </c>
      <c r="AN382" s="93">
        <f t="shared" si="181"/>
        <v>0</v>
      </c>
      <c r="AO382" s="93">
        <f t="shared" si="181"/>
        <v>0</v>
      </c>
      <c r="AP382" s="93">
        <f t="shared" si="181"/>
        <v>0</v>
      </c>
      <c r="AQ382" s="93">
        <f t="shared" si="181"/>
        <v>0</v>
      </c>
      <c r="AR382" s="26"/>
    </row>
    <row r="383" spans="2:44" ht="14.45" customHeight="1" thickBot="1" x14ac:dyDescent="0.3">
      <c r="B383" s="163"/>
      <c r="C383" s="62"/>
      <c r="D383" s="62"/>
      <c r="E383" s="63"/>
      <c r="F383" s="460"/>
      <c r="G383" s="461"/>
      <c r="H383" s="64"/>
      <c r="I383" s="65" t="str">
        <f>IFERROR(IF(H383/#REF!=0," ",H383/#REF!),"")</f>
        <v/>
      </c>
      <c r="J383" s="66"/>
      <c r="K383" s="66"/>
      <c r="L383" s="66"/>
      <c r="M383" s="66"/>
      <c r="N383" s="66"/>
      <c r="O383" s="24"/>
      <c r="P383" s="54"/>
      <c r="Q383" s="55"/>
      <c r="R383" s="56"/>
      <c r="S383" s="56"/>
      <c r="T383" s="105"/>
      <c r="U383" s="105"/>
      <c r="V383" s="106"/>
      <c r="W383" s="106"/>
      <c r="X383" s="75"/>
      <c r="Y383" s="109"/>
      <c r="Z383" s="106"/>
      <c r="AA383" s="110"/>
      <c r="AB383" s="54"/>
      <c r="AC383" s="57"/>
      <c r="AD383" s="67"/>
      <c r="AE383" s="67"/>
      <c r="AF383" s="67"/>
      <c r="AG383" s="67"/>
      <c r="AH383" s="67"/>
      <c r="AI383" s="67"/>
      <c r="AJ383" s="67"/>
      <c r="AK383" s="67"/>
      <c r="AL383" s="67"/>
      <c r="AM383" s="67"/>
      <c r="AN383" s="67"/>
      <c r="AO383" s="67"/>
      <c r="AP383" s="67"/>
      <c r="AQ383" s="179"/>
      <c r="AR383" s="60"/>
    </row>
    <row r="384" spans="2:44" ht="14.45" customHeight="1" x14ac:dyDescent="0.25">
      <c r="B384" s="475" t="str">
        <f>IF(C384&lt;&gt;"",B372+1,"")</f>
        <v/>
      </c>
      <c r="C384" s="488"/>
      <c r="D384" s="488"/>
      <c r="E384" s="40"/>
      <c r="F384" s="493"/>
      <c r="G384" s="494"/>
      <c r="H384" s="49"/>
      <c r="I384" s="201" t="str">
        <f>IF(H384=0,"",H384/'2. Baseline'!$F$15)</f>
        <v/>
      </c>
      <c r="J384" s="86" t="str">
        <f>IF(I384="","",(I384/'2. Baseline'!$F$71/'2. Baseline'!$F$67))</f>
        <v/>
      </c>
      <c r="K384" s="72" t="str">
        <f t="shared" ref="K384:K393" si="182">IF(J384="","",ROUNDUP(J384,0))</f>
        <v/>
      </c>
      <c r="L384" s="295" t="str">
        <f>J384</f>
        <v/>
      </c>
      <c r="M384" s="77">
        <f t="shared" ref="M384:M393" si="183">IF(I384=0,"",$M$23*10)</f>
        <v>285.71428571428572</v>
      </c>
      <c r="N384" s="77" t="e">
        <f t="shared" ref="N384:N392" si="184">I384/M384</f>
        <v>#VALUE!</v>
      </c>
      <c r="O384" s="78" t="str">
        <f>IFERROR(ROUND(IF(H384/'2. Baseline'!F$13=0,"",H384/'2. Baseline'!F$13),0),"")</f>
        <v/>
      </c>
      <c r="P384" s="79" t="str">
        <f>IFERROR(O384/'2. Baseline'!F$14,"")</f>
        <v/>
      </c>
      <c r="Q384" s="80" t="e">
        <f t="shared" ref="Q384:Q392" si="185">O384/(J384/2)/7</f>
        <v>#VALUE!</v>
      </c>
      <c r="R384" s="233" t="str">
        <f>IF(H384="","",P384/'2. Baseline'!$F$67)</f>
        <v/>
      </c>
      <c r="S384" s="233" t="str">
        <f>IF(H384="","",P384/J384/'2. Baseline'!$F$67)</f>
        <v/>
      </c>
      <c r="T384" s="99"/>
      <c r="U384" s="100"/>
      <c r="V384" s="101"/>
      <c r="W384" s="101"/>
      <c r="X384" s="89" t="str">
        <f>IFERROR(S384/W384, "n/a")</f>
        <v>n/a</v>
      </c>
      <c r="Y384" s="455"/>
      <c r="Z384" s="449"/>
      <c r="AA384" s="452"/>
      <c r="AB384" s="479" t="e">
        <f>P394/AA384</f>
        <v>#DIV/0!</v>
      </c>
      <c r="AC384" s="482">
        <f>L394</f>
        <v>0</v>
      </c>
      <c r="AD384" s="466">
        <f>AC394</f>
        <v>0</v>
      </c>
      <c r="AE384" s="485">
        <f>AD394/'2. Baseline'!$F$73</f>
        <v>0</v>
      </c>
      <c r="AF384" s="466">
        <f>L394*'2. Baseline'!$F$58</f>
        <v>0</v>
      </c>
      <c r="AG384" s="469">
        <f>J394*'2. Baseline'!$F$61</f>
        <v>0</v>
      </c>
      <c r="AH384" s="469">
        <f>AE394*'2. Baseline'!F$59*('2. Baseline'!F$50+'2. Baseline'!F$51)</f>
        <v>0</v>
      </c>
      <c r="AI384" s="472">
        <f>IF(B384&lt;&gt;"",'2. Baseline'!$F$60+1,0)</f>
        <v>0</v>
      </c>
      <c r="AJ384" s="466">
        <f>2*(AC394*('2. Baseline'!$F$67+'2. Baseline'!$F$68))</f>
        <v>0</v>
      </c>
      <c r="AK384" s="466">
        <f>2*L394</f>
        <v>0</v>
      </c>
      <c r="AL384" s="466">
        <f>2*(J394*2)</f>
        <v>0</v>
      </c>
      <c r="AM384" s="466">
        <f>J394*('2. Baseline'!F$67+'2. Baseline'!F$68)</f>
        <v>0</v>
      </c>
      <c r="AN384" s="469">
        <f>J394*'2. Baseline'!$F$80</f>
        <v>0</v>
      </c>
      <c r="AO384" s="469">
        <f>2*J394</f>
        <v>0</v>
      </c>
      <c r="AP384" s="469">
        <f>AE394*'2. Baseline'!F$78*('2. Baseline'!F$67+'2. Baseline'!F$68)</f>
        <v>0</v>
      </c>
      <c r="AQ384" s="472">
        <f>IF(B384&lt;&gt;"",'2. Baseline'!$F$60+1,0)</f>
        <v>0</v>
      </c>
      <c r="AR384" s="41"/>
    </row>
    <row r="385" spans="2:44" ht="14.45" customHeight="1" x14ac:dyDescent="0.25">
      <c r="B385" s="475"/>
      <c r="C385" s="477"/>
      <c r="D385" s="477"/>
      <c r="E385" s="40"/>
      <c r="F385" s="490"/>
      <c r="G385" s="491"/>
      <c r="H385" s="49"/>
      <c r="I385" s="201" t="str">
        <f>IF(H385=0,"",H385/'2. Baseline'!$F$15)</f>
        <v/>
      </c>
      <c r="J385" s="87" t="str">
        <f>IF(I385="","",(I385/'2. Baseline'!$F$71/'2. Baseline'!$F$67))</f>
        <v/>
      </c>
      <c r="K385" s="73" t="str">
        <f t="shared" si="182"/>
        <v/>
      </c>
      <c r="L385" s="73" t="str">
        <f t="shared" ref="L385:L393" si="186">J385</f>
        <v/>
      </c>
      <c r="M385" s="81">
        <f t="shared" si="183"/>
        <v>285.71428571428572</v>
      </c>
      <c r="N385" s="81" t="e">
        <f t="shared" si="184"/>
        <v>#VALUE!</v>
      </c>
      <c r="O385" s="82" t="str">
        <f>IFERROR(ROUND(IF(H385/'2. Baseline'!F$13=0,"",H385/'2. Baseline'!F$13),0),"")</f>
        <v/>
      </c>
      <c r="P385" s="83" t="str">
        <f>IFERROR(O385/'2. Baseline'!F$14,"")</f>
        <v/>
      </c>
      <c r="Q385" s="84" t="e">
        <f t="shared" si="185"/>
        <v>#VALUE!</v>
      </c>
      <c r="R385" s="234" t="str">
        <f>IF(H385="","",P385/'2. Baseline'!$F$67)</f>
        <v/>
      </c>
      <c r="S385" s="234" t="str">
        <f>IF(H385="","",P385/J385/'2. Baseline'!$F$67)</f>
        <v/>
      </c>
      <c r="T385" s="101"/>
      <c r="U385" s="102"/>
      <c r="V385" s="101"/>
      <c r="W385" s="101"/>
      <c r="X385" s="90" t="str">
        <f>IFERROR(S385/W385, "")</f>
        <v/>
      </c>
      <c r="Y385" s="456"/>
      <c r="Z385" s="450"/>
      <c r="AA385" s="453"/>
      <c r="AB385" s="480"/>
      <c r="AC385" s="483"/>
      <c r="AD385" s="467"/>
      <c r="AE385" s="486"/>
      <c r="AF385" s="467"/>
      <c r="AG385" s="470"/>
      <c r="AH385" s="470"/>
      <c r="AI385" s="473"/>
      <c r="AJ385" s="467"/>
      <c r="AK385" s="467"/>
      <c r="AL385" s="467"/>
      <c r="AM385" s="467"/>
      <c r="AN385" s="470"/>
      <c r="AO385" s="470"/>
      <c r="AP385" s="470"/>
      <c r="AQ385" s="473"/>
      <c r="AR385" s="42"/>
    </row>
    <row r="386" spans="2:44" ht="14.45" customHeight="1" x14ac:dyDescent="0.25">
      <c r="B386" s="475"/>
      <c r="C386" s="477"/>
      <c r="D386" s="477"/>
      <c r="E386" s="40"/>
      <c r="F386" s="490"/>
      <c r="G386" s="491"/>
      <c r="H386" s="49"/>
      <c r="I386" s="201" t="str">
        <f>IF(H386=0,"",H386/'2. Baseline'!$F$15)</f>
        <v/>
      </c>
      <c r="J386" s="87" t="str">
        <f>IF(I386="","",(I386/'2. Baseline'!$F$71/'2. Baseline'!$F$67))</f>
        <v/>
      </c>
      <c r="K386" s="91" t="str">
        <f t="shared" si="182"/>
        <v/>
      </c>
      <c r="L386" s="91" t="str">
        <f t="shared" si="186"/>
        <v/>
      </c>
      <c r="M386" s="92">
        <f t="shared" si="183"/>
        <v>285.71428571428572</v>
      </c>
      <c r="N386" s="92" t="e">
        <f t="shared" si="184"/>
        <v>#VALUE!</v>
      </c>
      <c r="O386" s="82" t="str">
        <f>IFERROR(ROUND(IF(H386/'2. Baseline'!F$13=0,"",H386/'2. Baseline'!F$13),0),"")</f>
        <v/>
      </c>
      <c r="P386" s="83" t="str">
        <f>IFERROR(O386/'2. Baseline'!F$14,"")</f>
        <v/>
      </c>
      <c r="Q386" s="84" t="e">
        <f t="shared" si="185"/>
        <v>#VALUE!</v>
      </c>
      <c r="R386" s="234" t="str">
        <f>IF(H386="","",P386/'2. Baseline'!$F$67)</f>
        <v/>
      </c>
      <c r="S386" s="234" t="str">
        <f>IF(H386="","",P386/J386/'2. Baseline'!$F$67)</f>
        <v/>
      </c>
      <c r="T386" s="101"/>
      <c r="U386" s="102"/>
      <c r="V386" s="101"/>
      <c r="W386" s="101"/>
      <c r="X386" s="90" t="str">
        <f>IFERROR(S386/W386, "")</f>
        <v/>
      </c>
      <c r="Y386" s="456"/>
      <c r="Z386" s="450"/>
      <c r="AA386" s="453"/>
      <c r="AB386" s="480"/>
      <c r="AC386" s="483"/>
      <c r="AD386" s="467"/>
      <c r="AE386" s="486"/>
      <c r="AF386" s="467"/>
      <c r="AG386" s="470"/>
      <c r="AH386" s="470"/>
      <c r="AI386" s="473"/>
      <c r="AJ386" s="467"/>
      <c r="AK386" s="467"/>
      <c r="AL386" s="467"/>
      <c r="AM386" s="467"/>
      <c r="AN386" s="470"/>
      <c r="AO386" s="470"/>
      <c r="AP386" s="470"/>
      <c r="AQ386" s="473"/>
      <c r="AR386" s="42"/>
    </row>
    <row r="387" spans="2:44" ht="14.45" customHeight="1" x14ac:dyDescent="0.25">
      <c r="B387" s="475"/>
      <c r="C387" s="477"/>
      <c r="D387" s="477"/>
      <c r="E387" s="40"/>
      <c r="F387" s="490"/>
      <c r="G387" s="491"/>
      <c r="H387" s="49"/>
      <c r="I387" s="201" t="str">
        <f>IF(H387=0,"",H387/'2. Baseline'!$F$15)</f>
        <v/>
      </c>
      <c r="J387" s="87" t="str">
        <f>IF(I387="","",(I387/'2. Baseline'!$F$71/'2. Baseline'!$F$67))</f>
        <v/>
      </c>
      <c r="K387" s="73" t="str">
        <f t="shared" si="182"/>
        <v/>
      </c>
      <c r="L387" s="73" t="str">
        <f t="shared" si="186"/>
        <v/>
      </c>
      <c r="M387" s="81">
        <f t="shared" si="183"/>
        <v>285.71428571428572</v>
      </c>
      <c r="N387" s="81" t="e">
        <f t="shared" si="184"/>
        <v>#VALUE!</v>
      </c>
      <c r="O387" s="82" t="str">
        <f>IFERROR(ROUND(IF(H387/'2. Baseline'!F$13=0,"",H387/'2. Baseline'!F$13),0),"")</f>
        <v/>
      </c>
      <c r="P387" s="83" t="str">
        <f>IFERROR(O387/'2. Baseline'!F$14,"")</f>
        <v/>
      </c>
      <c r="Q387" s="84" t="e">
        <f t="shared" si="185"/>
        <v>#VALUE!</v>
      </c>
      <c r="R387" s="234" t="str">
        <f>IF(H387="","",P387/'2. Baseline'!$F$67)</f>
        <v/>
      </c>
      <c r="S387" s="234" t="str">
        <f>IF(H387="","",P387/J387/'2. Baseline'!$F$67)</f>
        <v/>
      </c>
      <c r="T387" s="101"/>
      <c r="U387" s="102"/>
      <c r="V387" s="101"/>
      <c r="W387" s="101"/>
      <c r="X387" s="90" t="str">
        <f>IFERROR(S387/W387, "")</f>
        <v/>
      </c>
      <c r="Y387" s="456"/>
      <c r="Z387" s="450"/>
      <c r="AA387" s="453"/>
      <c r="AB387" s="480"/>
      <c r="AC387" s="483"/>
      <c r="AD387" s="467"/>
      <c r="AE387" s="486"/>
      <c r="AF387" s="467"/>
      <c r="AG387" s="470"/>
      <c r="AH387" s="470"/>
      <c r="AI387" s="473"/>
      <c r="AJ387" s="467"/>
      <c r="AK387" s="467"/>
      <c r="AL387" s="467"/>
      <c r="AM387" s="467"/>
      <c r="AN387" s="470"/>
      <c r="AO387" s="470"/>
      <c r="AP387" s="470"/>
      <c r="AQ387" s="473"/>
      <c r="AR387" s="42"/>
    </row>
    <row r="388" spans="2:44" ht="14.45" customHeight="1" x14ac:dyDescent="0.25">
      <c r="B388" s="475"/>
      <c r="C388" s="477"/>
      <c r="D388" s="477"/>
      <c r="E388" s="40"/>
      <c r="F388" s="490"/>
      <c r="G388" s="491"/>
      <c r="H388" s="50"/>
      <c r="I388" s="201" t="str">
        <f>IF(H388=0,"",H388/'2. Baseline'!$F$15)</f>
        <v/>
      </c>
      <c r="J388" s="87" t="str">
        <f>IF(I388="","",(I388/'2. Baseline'!$F$71/'2. Baseline'!$F$67))</f>
        <v/>
      </c>
      <c r="K388" s="73" t="str">
        <f t="shared" si="182"/>
        <v/>
      </c>
      <c r="L388" s="73" t="str">
        <f t="shared" si="186"/>
        <v/>
      </c>
      <c r="M388" s="81">
        <f t="shared" si="183"/>
        <v>285.71428571428572</v>
      </c>
      <c r="N388" s="81" t="e">
        <f t="shared" si="184"/>
        <v>#VALUE!</v>
      </c>
      <c r="O388" s="82" t="str">
        <f>IFERROR(ROUND(IF(H388/'2. Baseline'!F$13=0,"",H388/'2. Baseline'!F$13),0),"")</f>
        <v/>
      </c>
      <c r="P388" s="83" t="str">
        <f>IFERROR(O388/'2. Baseline'!F$14,"")</f>
        <v/>
      </c>
      <c r="Q388" s="84" t="e">
        <f t="shared" si="185"/>
        <v>#VALUE!</v>
      </c>
      <c r="R388" s="234" t="str">
        <f>IF(H388="","",P388/'2. Baseline'!$F$67)</f>
        <v/>
      </c>
      <c r="S388" s="234" t="str">
        <f>IF(H388="","",P388/J388/'2. Baseline'!$F$67)</f>
        <v/>
      </c>
      <c r="T388" s="101"/>
      <c r="U388" s="102"/>
      <c r="V388" s="101"/>
      <c r="W388" s="101"/>
      <c r="X388" s="90" t="str">
        <f>IFERROR(S388/W388, "")</f>
        <v/>
      </c>
      <c r="Y388" s="456"/>
      <c r="Z388" s="450"/>
      <c r="AA388" s="453"/>
      <c r="AB388" s="480"/>
      <c r="AC388" s="483"/>
      <c r="AD388" s="467"/>
      <c r="AE388" s="486"/>
      <c r="AF388" s="467"/>
      <c r="AG388" s="470"/>
      <c r="AH388" s="470"/>
      <c r="AI388" s="473"/>
      <c r="AJ388" s="467"/>
      <c r="AK388" s="467"/>
      <c r="AL388" s="467"/>
      <c r="AM388" s="467"/>
      <c r="AN388" s="470"/>
      <c r="AO388" s="470"/>
      <c r="AP388" s="470"/>
      <c r="AQ388" s="473"/>
      <c r="AR388" s="42"/>
    </row>
    <row r="389" spans="2:44" ht="14.45" customHeight="1" x14ac:dyDescent="0.25">
      <c r="B389" s="475"/>
      <c r="C389" s="477"/>
      <c r="D389" s="477"/>
      <c r="E389" s="40"/>
      <c r="F389" s="490"/>
      <c r="G389" s="491"/>
      <c r="H389" s="50"/>
      <c r="I389" s="201" t="str">
        <f>IF(H389=0,"",H389/'2. Baseline'!$F$15)</f>
        <v/>
      </c>
      <c r="J389" s="87" t="str">
        <f>IF(I389="","",(I389/'2. Baseline'!$F$71/'2. Baseline'!$F$67))</f>
        <v/>
      </c>
      <c r="K389" s="73" t="str">
        <f t="shared" si="182"/>
        <v/>
      </c>
      <c r="L389" s="73" t="str">
        <f t="shared" si="186"/>
        <v/>
      </c>
      <c r="M389" s="81">
        <f t="shared" si="183"/>
        <v>285.71428571428572</v>
      </c>
      <c r="N389" s="81" t="e">
        <f t="shared" si="184"/>
        <v>#VALUE!</v>
      </c>
      <c r="O389" s="82" t="str">
        <f>IFERROR(ROUND(IF(H389/'2. Baseline'!F$13=0,"",H389/'2. Baseline'!F$13),0),"")</f>
        <v/>
      </c>
      <c r="P389" s="83" t="str">
        <f>IFERROR(O389/'2. Baseline'!F$14,"")</f>
        <v/>
      </c>
      <c r="Q389" s="84" t="e">
        <f t="shared" si="185"/>
        <v>#VALUE!</v>
      </c>
      <c r="R389" s="234" t="str">
        <f>IF(H389="","",P389/'2. Baseline'!$F$67)</f>
        <v/>
      </c>
      <c r="S389" s="234" t="str">
        <f>IF(H389="","",P389/J389/'2. Baseline'!$F$67)</f>
        <v/>
      </c>
      <c r="T389" s="101"/>
      <c r="U389" s="102"/>
      <c r="V389" s="101"/>
      <c r="W389" s="101"/>
      <c r="X389" s="90" t="str">
        <f>IFERROR(P389/W389, "")</f>
        <v/>
      </c>
      <c r="Y389" s="456"/>
      <c r="Z389" s="450"/>
      <c r="AA389" s="453"/>
      <c r="AB389" s="480"/>
      <c r="AC389" s="483"/>
      <c r="AD389" s="467"/>
      <c r="AE389" s="486"/>
      <c r="AF389" s="467"/>
      <c r="AG389" s="470"/>
      <c r="AH389" s="470"/>
      <c r="AI389" s="473"/>
      <c r="AJ389" s="467"/>
      <c r="AK389" s="467"/>
      <c r="AL389" s="467"/>
      <c r="AM389" s="467"/>
      <c r="AN389" s="470"/>
      <c r="AO389" s="470"/>
      <c r="AP389" s="470"/>
      <c r="AQ389" s="473"/>
      <c r="AR389" s="42"/>
    </row>
    <row r="390" spans="2:44" ht="14.45" customHeight="1" x14ac:dyDescent="0.25">
      <c r="B390" s="475"/>
      <c r="C390" s="477"/>
      <c r="D390" s="477"/>
      <c r="E390" s="40"/>
      <c r="F390" s="490"/>
      <c r="G390" s="491"/>
      <c r="H390" s="49"/>
      <c r="I390" s="201" t="str">
        <f>IF(H390=0,"",H390/'2. Baseline'!$F$15)</f>
        <v/>
      </c>
      <c r="J390" s="87" t="str">
        <f>IF(I390="","",(I390/'2. Baseline'!$F$71/'2. Baseline'!$F$67))</f>
        <v/>
      </c>
      <c r="K390" s="73" t="str">
        <f t="shared" si="182"/>
        <v/>
      </c>
      <c r="L390" s="73" t="str">
        <f t="shared" si="186"/>
        <v/>
      </c>
      <c r="M390" s="81">
        <f t="shared" si="183"/>
        <v>285.71428571428572</v>
      </c>
      <c r="N390" s="81" t="e">
        <f t="shared" si="184"/>
        <v>#VALUE!</v>
      </c>
      <c r="O390" s="82" t="str">
        <f>IFERROR(ROUND(IF(H390/'2. Baseline'!F$13=0,"",H390/'2. Baseline'!F$13),0),"")</f>
        <v/>
      </c>
      <c r="P390" s="83" t="str">
        <f>IFERROR(O390/'2. Baseline'!F$14,"")</f>
        <v/>
      </c>
      <c r="Q390" s="84" t="e">
        <f t="shared" si="185"/>
        <v>#VALUE!</v>
      </c>
      <c r="R390" s="234" t="str">
        <f>IF(H390="","",P390/'2. Baseline'!$F$67)</f>
        <v/>
      </c>
      <c r="S390" s="234" t="str">
        <f>IF(H390="","",P390/J390/'2. Baseline'!$F$67)</f>
        <v/>
      </c>
      <c r="T390" s="101"/>
      <c r="U390" s="102"/>
      <c r="V390" s="101"/>
      <c r="W390" s="101"/>
      <c r="X390" s="90" t="str">
        <f>IFERROR(P390/W390, "")</f>
        <v/>
      </c>
      <c r="Y390" s="456"/>
      <c r="Z390" s="450"/>
      <c r="AA390" s="453"/>
      <c r="AB390" s="480"/>
      <c r="AC390" s="483"/>
      <c r="AD390" s="467"/>
      <c r="AE390" s="486"/>
      <c r="AF390" s="467"/>
      <c r="AG390" s="470"/>
      <c r="AH390" s="470"/>
      <c r="AI390" s="473"/>
      <c r="AJ390" s="467"/>
      <c r="AK390" s="467"/>
      <c r="AL390" s="467"/>
      <c r="AM390" s="467"/>
      <c r="AN390" s="470"/>
      <c r="AO390" s="470"/>
      <c r="AP390" s="470"/>
      <c r="AQ390" s="473"/>
      <c r="AR390" s="42"/>
    </row>
    <row r="391" spans="2:44" ht="14.45" customHeight="1" x14ac:dyDescent="0.25">
      <c r="B391" s="475"/>
      <c r="C391" s="477"/>
      <c r="D391" s="477"/>
      <c r="E391" s="40"/>
      <c r="F391" s="490"/>
      <c r="G391" s="491"/>
      <c r="H391" s="49"/>
      <c r="I391" s="201" t="str">
        <f>IF(H391=0,"",H391/'2. Baseline'!$F$15)</f>
        <v/>
      </c>
      <c r="J391" s="87" t="str">
        <f>IF(I391="","",(I391/'2. Baseline'!$F$71/'2. Baseline'!$F$67))</f>
        <v/>
      </c>
      <c r="K391" s="73" t="str">
        <f t="shared" si="182"/>
        <v/>
      </c>
      <c r="L391" s="73" t="str">
        <f t="shared" si="186"/>
        <v/>
      </c>
      <c r="M391" s="81">
        <f t="shared" si="183"/>
        <v>285.71428571428572</v>
      </c>
      <c r="N391" s="81" t="e">
        <f t="shared" si="184"/>
        <v>#VALUE!</v>
      </c>
      <c r="O391" s="82" t="str">
        <f>IFERROR(ROUND(IF(H391/'2. Baseline'!F$13=0,"",H391/'2. Baseline'!F$13),0),"")</f>
        <v/>
      </c>
      <c r="P391" s="83" t="str">
        <f>IFERROR(O391/'2. Baseline'!F$14,"")</f>
        <v/>
      </c>
      <c r="Q391" s="84" t="e">
        <f t="shared" si="185"/>
        <v>#VALUE!</v>
      </c>
      <c r="R391" s="234" t="str">
        <f>IF(H391="","",P391/'2. Baseline'!$F$67)</f>
        <v/>
      </c>
      <c r="S391" s="234" t="str">
        <f>IF(H391="","",P391/J391/'2. Baseline'!$F$67)</f>
        <v/>
      </c>
      <c r="T391" s="101"/>
      <c r="U391" s="102"/>
      <c r="V391" s="101"/>
      <c r="W391" s="101"/>
      <c r="X391" s="90" t="str">
        <f>IFERROR(P391/W391, "")</f>
        <v/>
      </c>
      <c r="Y391" s="456"/>
      <c r="Z391" s="450"/>
      <c r="AA391" s="453"/>
      <c r="AB391" s="480"/>
      <c r="AC391" s="483"/>
      <c r="AD391" s="467"/>
      <c r="AE391" s="486"/>
      <c r="AF391" s="467"/>
      <c r="AG391" s="470"/>
      <c r="AH391" s="470"/>
      <c r="AI391" s="473"/>
      <c r="AJ391" s="467"/>
      <c r="AK391" s="467"/>
      <c r="AL391" s="467"/>
      <c r="AM391" s="467"/>
      <c r="AN391" s="470"/>
      <c r="AO391" s="470"/>
      <c r="AP391" s="470"/>
      <c r="AQ391" s="473"/>
      <c r="AR391" s="42"/>
    </row>
    <row r="392" spans="2:44" ht="14.45" customHeight="1" x14ac:dyDescent="0.25">
      <c r="B392" s="475"/>
      <c r="C392" s="477"/>
      <c r="D392" s="477"/>
      <c r="E392" s="40"/>
      <c r="F392" s="490"/>
      <c r="G392" s="491"/>
      <c r="H392" s="49"/>
      <c r="I392" s="201" t="str">
        <f>IF(H392=0,"",H392/'2. Baseline'!$F$15)</f>
        <v/>
      </c>
      <c r="J392" s="87" t="str">
        <f>IF(I392="","",(I392/'2. Baseline'!$F$71/'2. Baseline'!$F$67))</f>
        <v/>
      </c>
      <c r="K392" s="73" t="str">
        <f t="shared" si="182"/>
        <v/>
      </c>
      <c r="L392" s="73" t="str">
        <f t="shared" si="186"/>
        <v/>
      </c>
      <c r="M392" s="81">
        <f t="shared" si="183"/>
        <v>285.71428571428572</v>
      </c>
      <c r="N392" s="81" t="e">
        <f t="shared" si="184"/>
        <v>#VALUE!</v>
      </c>
      <c r="O392" s="82" t="str">
        <f>IFERROR(ROUND(IF(H392/'2. Baseline'!F$13=0,"",H392/'2. Baseline'!F$13),0),"")</f>
        <v/>
      </c>
      <c r="P392" s="83" t="str">
        <f>IFERROR(O392/'2. Baseline'!F$14,"")</f>
        <v/>
      </c>
      <c r="Q392" s="84" t="e">
        <f t="shared" si="185"/>
        <v>#VALUE!</v>
      </c>
      <c r="R392" s="234" t="str">
        <f>IF(H392="","",P392/'2. Baseline'!$F$67)</f>
        <v/>
      </c>
      <c r="S392" s="234" t="str">
        <f>IF(H392="","",P392/J392/'2. Baseline'!$F$67)</f>
        <v/>
      </c>
      <c r="T392" s="101"/>
      <c r="U392" s="102"/>
      <c r="V392" s="101"/>
      <c r="W392" s="101"/>
      <c r="X392" s="90" t="str">
        <f>IFERROR(P392/W392, "")</f>
        <v/>
      </c>
      <c r="Y392" s="456"/>
      <c r="Z392" s="450"/>
      <c r="AA392" s="453"/>
      <c r="AB392" s="480"/>
      <c r="AC392" s="483"/>
      <c r="AD392" s="467"/>
      <c r="AE392" s="486"/>
      <c r="AF392" s="467"/>
      <c r="AG392" s="470"/>
      <c r="AH392" s="470"/>
      <c r="AI392" s="473"/>
      <c r="AJ392" s="467"/>
      <c r="AK392" s="467"/>
      <c r="AL392" s="467"/>
      <c r="AM392" s="467"/>
      <c r="AN392" s="470"/>
      <c r="AO392" s="470"/>
      <c r="AP392" s="470"/>
      <c r="AQ392" s="473"/>
      <c r="AR392" s="42"/>
    </row>
    <row r="393" spans="2:44" ht="14.45" customHeight="1" x14ac:dyDescent="0.25">
      <c r="B393" s="476"/>
      <c r="C393" s="478"/>
      <c r="D393" s="478"/>
      <c r="E393" s="40"/>
      <c r="F393" s="490"/>
      <c r="G393" s="491"/>
      <c r="H393" s="49"/>
      <c r="I393" s="201" t="str">
        <f>IF(H393=0,"",H393/'2. Baseline'!$F$15)</f>
        <v/>
      </c>
      <c r="J393" s="87" t="str">
        <f>IF(I393="","",(I393/'2. Baseline'!$F$71/'2. Baseline'!$F$67))</f>
        <v/>
      </c>
      <c r="K393" s="73" t="str">
        <f t="shared" si="182"/>
        <v/>
      </c>
      <c r="L393" s="73" t="str">
        <f t="shared" si="186"/>
        <v/>
      </c>
      <c r="M393" s="81">
        <f t="shared" si="183"/>
        <v>285.71428571428572</v>
      </c>
      <c r="N393" s="81" t="e">
        <f>IF(M393="","",I393/M393)</f>
        <v>#VALUE!</v>
      </c>
      <c r="O393" s="82" t="str">
        <f>IFERROR(ROUND(IF(H393/'2. Baseline'!F$13=0,"",H393/'2. Baseline'!F$13),0),"")</f>
        <v/>
      </c>
      <c r="P393" s="83" t="str">
        <f>IFERROR(O393/'2. Baseline'!F$14,"")</f>
        <v/>
      </c>
      <c r="Q393" s="85"/>
      <c r="R393" s="82" t="str">
        <f>IF(H393="","",P393/'2. Baseline'!$F$67)</f>
        <v/>
      </c>
      <c r="S393" s="82" t="str">
        <f>IF(H393="","",P393/J393/'2. Baseline'!$F$67)</f>
        <v/>
      </c>
      <c r="T393" s="101"/>
      <c r="U393" s="102"/>
      <c r="V393" s="101"/>
      <c r="W393" s="101"/>
      <c r="X393" s="90" t="str">
        <f>IFERROR(P393/W393, "")</f>
        <v/>
      </c>
      <c r="Y393" s="457"/>
      <c r="Z393" s="451"/>
      <c r="AA393" s="454"/>
      <c r="AB393" s="481"/>
      <c r="AC393" s="484"/>
      <c r="AD393" s="468"/>
      <c r="AE393" s="487"/>
      <c r="AF393" s="468"/>
      <c r="AG393" s="471"/>
      <c r="AH393" s="471"/>
      <c r="AI393" s="474"/>
      <c r="AJ393" s="468"/>
      <c r="AK393" s="468"/>
      <c r="AL393" s="468"/>
      <c r="AM393" s="468"/>
      <c r="AN393" s="471"/>
      <c r="AO393" s="471"/>
      <c r="AP393" s="471"/>
      <c r="AQ393" s="474"/>
      <c r="AR393" s="42"/>
    </row>
    <row r="394" spans="2:44" ht="14.45" customHeight="1" x14ac:dyDescent="0.25">
      <c r="B394" s="162"/>
      <c r="C394" s="25" t="s">
        <v>35</v>
      </c>
      <c r="D394" s="25"/>
      <c r="E394" s="98">
        <f>COUNTA(E384:E393)</f>
        <v>0</v>
      </c>
      <c r="F394" s="458"/>
      <c r="G394" s="459"/>
      <c r="H394" s="22">
        <f>SUM(H384:H393)</f>
        <v>0</v>
      </c>
      <c r="I394" s="96">
        <f>SUM(I384:I393)</f>
        <v>0</v>
      </c>
      <c r="J394" s="96">
        <f>SUM(J384:J393)</f>
        <v>0</v>
      </c>
      <c r="K394" s="96">
        <f>SUM(K384:K393)</f>
        <v>0</v>
      </c>
      <c r="L394" s="96">
        <f>SUM(L384:L393)</f>
        <v>0</v>
      </c>
      <c r="M394" s="97"/>
      <c r="N394" s="97" t="e">
        <f>SUM(N384:N393)</f>
        <v>#VALUE!</v>
      </c>
      <c r="O394" s="23">
        <f>SUM(O384:O393)</f>
        <v>0</v>
      </c>
      <c r="P394" s="53">
        <f>IFERROR(O394/'2. Baseline'!F$14,"")</f>
        <v>0</v>
      </c>
      <c r="Q394" s="52" t="e">
        <f>SUM(Q384:Q392)*7</f>
        <v>#VALUE!</v>
      </c>
      <c r="R394" s="96">
        <f>SUM(R384:R393)</f>
        <v>0</v>
      </c>
      <c r="S394" s="97" t="e">
        <f>IF(H394="","",P394/J394/'2. Baseline'!$F$67)</f>
        <v>#DIV/0!</v>
      </c>
      <c r="T394" s="103"/>
      <c r="U394" s="103"/>
      <c r="V394" s="104"/>
      <c r="W394" s="104"/>
      <c r="X394" s="74"/>
      <c r="Y394" s="107"/>
      <c r="Z394" s="104"/>
      <c r="AA394" s="108"/>
      <c r="AB394" s="53"/>
      <c r="AC394" s="68">
        <f t="shared" ref="AC394:AQ394" si="187">SUM(AC384:AC393)</f>
        <v>0</v>
      </c>
      <c r="AD394" s="68">
        <f t="shared" si="187"/>
        <v>0</v>
      </c>
      <c r="AE394" s="296">
        <f t="shared" si="187"/>
        <v>0</v>
      </c>
      <c r="AF394" s="93">
        <f t="shared" si="187"/>
        <v>0</v>
      </c>
      <c r="AG394" s="93">
        <f t="shared" si="187"/>
        <v>0</v>
      </c>
      <c r="AH394" s="93">
        <f t="shared" si="187"/>
        <v>0</v>
      </c>
      <c r="AI394" s="93">
        <f t="shared" si="187"/>
        <v>0</v>
      </c>
      <c r="AJ394" s="93">
        <f t="shared" si="187"/>
        <v>0</v>
      </c>
      <c r="AK394" s="93">
        <f t="shared" si="187"/>
        <v>0</v>
      </c>
      <c r="AL394" s="93">
        <f t="shared" si="187"/>
        <v>0</v>
      </c>
      <c r="AM394" s="93">
        <f t="shared" si="187"/>
        <v>0</v>
      </c>
      <c r="AN394" s="93">
        <f t="shared" si="187"/>
        <v>0</v>
      </c>
      <c r="AO394" s="93">
        <f t="shared" si="187"/>
        <v>0</v>
      </c>
      <c r="AP394" s="93">
        <f t="shared" si="187"/>
        <v>0</v>
      </c>
      <c r="AQ394" s="93">
        <f t="shared" si="187"/>
        <v>0</v>
      </c>
      <c r="AR394" s="26"/>
    </row>
    <row r="395" spans="2:44" ht="14.45" customHeight="1" thickBot="1" x14ac:dyDescent="0.3">
      <c r="B395" s="163"/>
      <c r="C395" s="62"/>
      <c r="D395" s="62"/>
      <c r="E395" s="63"/>
      <c r="F395" s="460"/>
      <c r="G395" s="461"/>
      <c r="H395" s="64"/>
      <c r="I395" s="65" t="str">
        <f>IFERROR(IF(H395/#REF!=0," ",H395/#REF!),"")</f>
        <v/>
      </c>
      <c r="J395" s="66"/>
      <c r="K395" s="66"/>
      <c r="L395" s="66"/>
      <c r="M395" s="66"/>
      <c r="N395" s="66"/>
      <c r="O395" s="24"/>
      <c r="P395" s="54"/>
      <c r="Q395" s="55"/>
      <c r="R395" s="56"/>
      <c r="S395" s="56"/>
      <c r="T395" s="105"/>
      <c r="U395" s="105"/>
      <c r="V395" s="106"/>
      <c r="W395" s="106"/>
      <c r="X395" s="75"/>
      <c r="Y395" s="109"/>
      <c r="Z395" s="106"/>
      <c r="AA395" s="110"/>
      <c r="AB395" s="54"/>
      <c r="AC395" s="57"/>
      <c r="AD395" s="67"/>
      <c r="AE395" s="67"/>
      <c r="AF395" s="67"/>
      <c r="AG395" s="67"/>
      <c r="AH395" s="67"/>
      <c r="AI395" s="67"/>
      <c r="AJ395" s="67"/>
      <c r="AK395" s="67"/>
      <c r="AL395" s="67"/>
      <c r="AM395" s="67"/>
      <c r="AN395" s="67"/>
      <c r="AO395" s="67"/>
      <c r="AP395" s="67"/>
      <c r="AQ395" s="179"/>
      <c r="AR395" s="60"/>
    </row>
    <row r="396" spans="2:44" ht="14.45" customHeight="1" x14ac:dyDescent="0.25">
      <c r="B396" s="475" t="str">
        <f>IF(C396&lt;&gt;"",B384+1,"")</f>
        <v/>
      </c>
      <c r="C396" s="477"/>
      <c r="D396" s="477"/>
      <c r="E396" s="40"/>
      <c r="F396" s="492"/>
      <c r="G396" s="492"/>
      <c r="H396" s="49"/>
      <c r="I396" s="201" t="str">
        <f>IF(H396=0,"",H396/'2. Baseline'!$F$15)</f>
        <v/>
      </c>
      <c r="J396" s="86" t="str">
        <f>IF(I396="","",(I396/'2. Baseline'!$F$71/'2. Baseline'!$F$67))</f>
        <v/>
      </c>
      <c r="K396" s="72" t="str">
        <f t="shared" ref="K396:K405" si="188">IF(J396="","",ROUNDUP(J396,0))</f>
        <v/>
      </c>
      <c r="L396" s="295" t="str">
        <f>J396</f>
        <v/>
      </c>
      <c r="M396" s="77">
        <f t="shared" ref="M396:M405" si="189">IF(I396=0,"",$M$23*10)</f>
        <v>285.71428571428572</v>
      </c>
      <c r="N396" s="77" t="e">
        <f t="shared" ref="N396:N404" si="190">I396/M396</f>
        <v>#VALUE!</v>
      </c>
      <c r="O396" s="78" t="str">
        <f>IFERROR(ROUND(IF(H396/'2. Baseline'!F$13=0,"",H396/'2. Baseline'!F$13),0),"")</f>
        <v/>
      </c>
      <c r="P396" s="79" t="str">
        <f>IFERROR(O396/'2. Baseline'!F$14,"")</f>
        <v/>
      </c>
      <c r="Q396" s="80" t="e">
        <f t="shared" ref="Q396:Q404" si="191">O396/(J396/2)/7</f>
        <v>#VALUE!</v>
      </c>
      <c r="R396" s="233" t="str">
        <f>IF(H396="","",P396/'2. Baseline'!$F$67)</f>
        <v/>
      </c>
      <c r="S396" s="233" t="str">
        <f>IF(H396="","",P396/J396/'2. Baseline'!$F$67)</f>
        <v/>
      </c>
      <c r="T396" s="99"/>
      <c r="U396" s="100"/>
      <c r="V396" s="101"/>
      <c r="W396" s="101"/>
      <c r="X396" s="89" t="str">
        <f>IFERROR(S396/W396, "n/a")</f>
        <v>n/a</v>
      </c>
      <c r="Y396" s="455"/>
      <c r="Z396" s="449"/>
      <c r="AA396" s="452"/>
      <c r="AB396" s="479" t="e">
        <f>P406/AA396</f>
        <v>#DIV/0!</v>
      </c>
      <c r="AC396" s="482">
        <f>L406</f>
        <v>0</v>
      </c>
      <c r="AD396" s="466">
        <f>AC406</f>
        <v>0</v>
      </c>
      <c r="AE396" s="485">
        <f>AD406/'2. Baseline'!$F$73</f>
        <v>0</v>
      </c>
      <c r="AF396" s="466">
        <f>L406*'2. Baseline'!$F$58</f>
        <v>0</v>
      </c>
      <c r="AG396" s="469">
        <f>J406*'2. Baseline'!$F$61</f>
        <v>0</v>
      </c>
      <c r="AH396" s="469">
        <f>AE406*'2. Baseline'!F$59*('2. Baseline'!F$50+'2. Baseline'!F$51)</f>
        <v>0</v>
      </c>
      <c r="AI396" s="472">
        <f>IF(B396&lt;&gt;"",'2. Baseline'!$F$60+1,0)</f>
        <v>0</v>
      </c>
      <c r="AJ396" s="466">
        <f>2*(AC406*('2. Baseline'!$F$67+'2. Baseline'!$F$68))</f>
        <v>0</v>
      </c>
      <c r="AK396" s="466">
        <f>2*L406</f>
        <v>0</v>
      </c>
      <c r="AL396" s="466">
        <f>2*(J406*2)</f>
        <v>0</v>
      </c>
      <c r="AM396" s="466">
        <f>J406*('2. Baseline'!F$67+'2. Baseline'!F$68)</f>
        <v>0</v>
      </c>
      <c r="AN396" s="469">
        <f>J406*'2. Baseline'!$F$80</f>
        <v>0</v>
      </c>
      <c r="AO396" s="469">
        <f>2*J406</f>
        <v>0</v>
      </c>
      <c r="AP396" s="469">
        <f>AE406*'2. Baseline'!F$78*('2. Baseline'!F$67+'2. Baseline'!F$68)</f>
        <v>0</v>
      </c>
      <c r="AQ396" s="472">
        <f>IF(B396&lt;&gt;"",'2. Baseline'!$F$60+1,0)</f>
        <v>0</v>
      </c>
      <c r="AR396" s="41"/>
    </row>
    <row r="397" spans="2:44" ht="14.45" customHeight="1" x14ac:dyDescent="0.25">
      <c r="B397" s="475"/>
      <c r="C397" s="477"/>
      <c r="D397" s="477"/>
      <c r="E397" s="40"/>
      <c r="F397" s="489"/>
      <c r="G397" s="489"/>
      <c r="H397" s="49"/>
      <c r="I397" s="201" t="str">
        <f>IF(H397=0,"",H397/'2. Baseline'!$F$15)</f>
        <v/>
      </c>
      <c r="J397" s="87" t="str">
        <f>IF(I397="","",(I397/'2. Baseline'!$F$71/'2. Baseline'!$F$67))</f>
        <v/>
      </c>
      <c r="K397" s="73" t="str">
        <f t="shared" si="188"/>
        <v/>
      </c>
      <c r="L397" s="73" t="str">
        <f t="shared" ref="L397:L405" si="192">J397</f>
        <v/>
      </c>
      <c r="M397" s="81">
        <f t="shared" si="189"/>
        <v>285.71428571428572</v>
      </c>
      <c r="N397" s="81" t="e">
        <f t="shared" si="190"/>
        <v>#VALUE!</v>
      </c>
      <c r="O397" s="82" t="str">
        <f>IFERROR(ROUND(IF(H397/'2. Baseline'!F$13=0,"",H397/'2. Baseline'!F$13),0),"")</f>
        <v/>
      </c>
      <c r="P397" s="83" t="str">
        <f>IFERROR(O397/'2. Baseline'!F$14,"")</f>
        <v/>
      </c>
      <c r="Q397" s="84" t="e">
        <f t="shared" si="191"/>
        <v>#VALUE!</v>
      </c>
      <c r="R397" s="234" t="str">
        <f>IF(H397="","",P397/'2. Baseline'!$F$67)</f>
        <v/>
      </c>
      <c r="S397" s="234" t="str">
        <f>IF(H397="","",P397/J397/'2. Baseline'!$F$67)</f>
        <v/>
      </c>
      <c r="T397" s="101"/>
      <c r="U397" s="102"/>
      <c r="V397" s="101"/>
      <c r="W397" s="101"/>
      <c r="X397" s="90" t="str">
        <f>IFERROR(S397/W397, "")</f>
        <v/>
      </c>
      <c r="Y397" s="456"/>
      <c r="Z397" s="450"/>
      <c r="AA397" s="453"/>
      <c r="AB397" s="480"/>
      <c r="AC397" s="483"/>
      <c r="AD397" s="467"/>
      <c r="AE397" s="486"/>
      <c r="AF397" s="467"/>
      <c r="AG397" s="470"/>
      <c r="AH397" s="470"/>
      <c r="AI397" s="473"/>
      <c r="AJ397" s="467"/>
      <c r="AK397" s="467"/>
      <c r="AL397" s="467"/>
      <c r="AM397" s="467"/>
      <c r="AN397" s="470"/>
      <c r="AO397" s="470"/>
      <c r="AP397" s="470"/>
      <c r="AQ397" s="473"/>
      <c r="AR397" s="42"/>
    </row>
    <row r="398" spans="2:44" ht="14.45" customHeight="1" x14ac:dyDescent="0.25">
      <c r="B398" s="475"/>
      <c r="C398" s="477"/>
      <c r="D398" s="477"/>
      <c r="E398" s="40"/>
      <c r="F398" s="489"/>
      <c r="G398" s="489"/>
      <c r="H398" s="49"/>
      <c r="I398" s="201" t="str">
        <f>IF(H398=0,"",H398/'2. Baseline'!$F$15)</f>
        <v/>
      </c>
      <c r="J398" s="88" t="str">
        <f>IF(I398="","",(I398/'2. Baseline'!$F$71/'2. Baseline'!$F$67))</f>
        <v/>
      </c>
      <c r="K398" s="91" t="str">
        <f t="shared" si="188"/>
        <v/>
      </c>
      <c r="L398" s="91" t="str">
        <f t="shared" si="192"/>
        <v/>
      </c>
      <c r="M398" s="92">
        <f t="shared" si="189"/>
        <v>285.71428571428572</v>
      </c>
      <c r="N398" s="92" t="e">
        <f t="shared" si="190"/>
        <v>#VALUE!</v>
      </c>
      <c r="O398" s="82" t="str">
        <f>IFERROR(ROUND(IF(H398/'2. Baseline'!F$13=0,"",H398/'2. Baseline'!F$13),0),"")</f>
        <v/>
      </c>
      <c r="P398" s="83" t="str">
        <f>IFERROR(O398/'2. Baseline'!F$14,"")</f>
        <v/>
      </c>
      <c r="Q398" s="84" t="e">
        <f t="shared" si="191"/>
        <v>#VALUE!</v>
      </c>
      <c r="R398" s="234" t="str">
        <f>IF(H398="","",P398/'2. Baseline'!$F$67)</f>
        <v/>
      </c>
      <c r="S398" s="234" t="str">
        <f>IF(H398="","",P398/J398/'2. Baseline'!$F$67)</f>
        <v/>
      </c>
      <c r="T398" s="101"/>
      <c r="U398" s="102"/>
      <c r="V398" s="101"/>
      <c r="W398" s="101"/>
      <c r="X398" s="90" t="str">
        <f>IFERROR(S398/W398, "")</f>
        <v/>
      </c>
      <c r="Y398" s="456"/>
      <c r="Z398" s="450"/>
      <c r="AA398" s="453"/>
      <c r="AB398" s="480"/>
      <c r="AC398" s="483"/>
      <c r="AD398" s="467"/>
      <c r="AE398" s="486"/>
      <c r="AF398" s="467"/>
      <c r="AG398" s="470"/>
      <c r="AH398" s="470"/>
      <c r="AI398" s="473"/>
      <c r="AJ398" s="467"/>
      <c r="AK398" s="467"/>
      <c r="AL398" s="467"/>
      <c r="AM398" s="467"/>
      <c r="AN398" s="470"/>
      <c r="AO398" s="470"/>
      <c r="AP398" s="470"/>
      <c r="AQ398" s="473"/>
      <c r="AR398" s="42"/>
    </row>
    <row r="399" spans="2:44" ht="14.45" customHeight="1" x14ac:dyDescent="0.25">
      <c r="B399" s="475"/>
      <c r="C399" s="477"/>
      <c r="D399" s="477"/>
      <c r="E399" s="40"/>
      <c r="F399" s="489"/>
      <c r="G399" s="489"/>
      <c r="H399" s="49"/>
      <c r="I399" s="201" t="str">
        <f>IF(H399=0,"",H399/'2. Baseline'!$F$15)</f>
        <v/>
      </c>
      <c r="J399" s="87" t="str">
        <f>IF(I399="","",(I399/'2. Baseline'!$F$71/'2. Baseline'!$F$67))</f>
        <v/>
      </c>
      <c r="K399" s="73" t="str">
        <f t="shared" si="188"/>
        <v/>
      </c>
      <c r="L399" s="73" t="str">
        <f t="shared" si="192"/>
        <v/>
      </c>
      <c r="M399" s="81">
        <f t="shared" si="189"/>
        <v>285.71428571428572</v>
      </c>
      <c r="N399" s="81" t="e">
        <f t="shared" si="190"/>
        <v>#VALUE!</v>
      </c>
      <c r="O399" s="82" t="str">
        <f>IFERROR(ROUND(IF(H399/'2. Baseline'!F$13=0,"",H399/'2. Baseline'!F$13),0),"")</f>
        <v/>
      </c>
      <c r="P399" s="83" t="str">
        <f>IFERROR(O399/'2. Baseline'!F$14,"")</f>
        <v/>
      </c>
      <c r="Q399" s="84" t="e">
        <f t="shared" si="191"/>
        <v>#VALUE!</v>
      </c>
      <c r="R399" s="234" t="str">
        <f>IF(H399="","",P399/'2. Baseline'!$F$67)</f>
        <v/>
      </c>
      <c r="S399" s="234" t="str">
        <f>IF(H399="","",P399/J399/'2. Baseline'!$F$67)</f>
        <v/>
      </c>
      <c r="T399" s="101"/>
      <c r="U399" s="102"/>
      <c r="V399" s="101"/>
      <c r="W399" s="101"/>
      <c r="X399" s="90" t="str">
        <f>IFERROR(S399/W399, "")</f>
        <v/>
      </c>
      <c r="Y399" s="456"/>
      <c r="Z399" s="450"/>
      <c r="AA399" s="453"/>
      <c r="AB399" s="480"/>
      <c r="AC399" s="483"/>
      <c r="AD399" s="467"/>
      <c r="AE399" s="486"/>
      <c r="AF399" s="467"/>
      <c r="AG399" s="470"/>
      <c r="AH399" s="470"/>
      <c r="AI399" s="473"/>
      <c r="AJ399" s="467"/>
      <c r="AK399" s="467"/>
      <c r="AL399" s="467"/>
      <c r="AM399" s="467"/>
      <c r="AN399" s="470"/>
      <c r="AO399" s="470"/>
      <c r="AP399" s="470"/>
      <c r="AQ399" s="473"/>
      <c r="AR399" s="42"/>
    </row>
    <row r="400" spans="2:44" ht="14.45" customHeight="1" x14ac:dyDescent="0.25">
      <c r="B400" s="475"/>
      <c r="C400" s="477"/>
      <c r="D400" s="477"/>
      <c r="E400" s="40"/>
      <c r="F400" s="489"/>
      <c r="G400" s="489"/>
      <c r="H400" s="50"/>
      <c r="I400" s="201" t="str">
        <f>IF(H400=0,"",H400/'2. Baseline'!$F$15)</f>
        <v/>
      </c>
      <c r="J400" s="87" t="str">
        <f>IF(I400="","",(I400/'2. Baseline'!$F$71/'2. Baseline'!$F$67))</f>
        <v/>
      </c>
      <c r="K400" s="73" t="str">
        <f t="shared" si="188"/>
        <v/>
      </c>
      <c r="L400" s="73" t="str">
        <f t="shared" si="192"/>
        <v/>
      </c>
      <c r="M400" s="81">
        <f t="shared" si="189"/>
        <v>285.71428571428572</v>
      </c>
      <c r="N400" s="81" t="e">
        <f t="shared" si="190"/>
        <v>#VALUE!</v>
      </c>
      <c r="O400" s="82" t="str">
        <f>IFERROR(ROUND(IF(H400/'2. Baseline'!F$13=0,"",H400/'2. Baseline'!F$13),0),"")</f>
        <v/>
      </c>
      <c r="P400" s="83" t="str">
        <f>IFERROR(O400/'2. Baseline'!F$14,"")</f>
        <v/>
      </c>
      <c r="Q400" s="84" t="e">
        <f t="shared" si="191"/>
        <v>#VALUE!</v>
      </c>
      <c r="R400" s="234" t="str">
        <f>IF(H400="","",P400/'2. Baseline'!$F$67)</f>
        <v/>
      </c>
      <c r="S400" s="234" t="str">
        <f>IF(H400="","",P400/J400/'2. Baseline'!$F$67)</f>
        <v/>
      </c>
      <c r="T400" s="101"/>
      <c r="U400" s="102"/>
      <c r="V400" s="101"/>
      <c r="W400" s="101"/>
      <c r="X400" s="90" t="str">
        <f>IFERROR(S400/W400, "")</f>
        <v/>
      </c>
      <c r="Y400" s="456"/>
      <c r="Z400" s="450"/>
      <c r="AA400" s="453"/>
      <c r="AB400" s="480"/>
      <c r="AC400" s="483"/>
      <c r="AD400" s="467"/>
      <c r="AE400" s="486"/>
      <c r="AF400" s="467"/>
      <c r="AG400" s="470"/>
      <c r="AH400" s="470"/>
      <c r="AI400" s="473"/>
      <c r="AJ400" s="467"/>
      <c r="AK400" s="467"/>
      <c r="AL400" s="467"/>
      <c r="AM400" s="467"/>
      <c r="AN400" s="470"/>
      <c r="AO400" s="470"/>
      <c r="AP400" s="470"/>
      <c r="AQ400" s="473"/>
      <c r="AR400" s="42"/>
    </row>
    <row r="401" spans="2:44" ht="14.45" customHeight="1" x14ac:dyDescent="0.25">
      <c r="B401" s="475"/>
      <c r="C401" s="477"/>
      <c r="D401" s="477"/>
      <c r="E401" s="40"/>
      <c r="F401" s="489"/>
      <c r="G401" s="489"/>
      <c r="H401" s="50"/>
      <c r="I401" s="201" t="str">
        <f>IF(H401=0,"",H401/'2. Baseline'!$F$15)</f>
        <v/>
      </c>
      <c r="J401" s="87" t="str">
        <f>IF(I401="","",(I401/'2. Baseline'!$F$71/'2. Baseline'!$F$67))</f>
        <v/>
      </c>
      <c r="K401" s="73" t="str">
        <f t="shared" si="188"/>
        <v/>
      </c>
      <c r="L401" s="73" t="str">
        <f t="shared" si="192"/>
        <v/>
      </c>
      <c r="M401" s="81">
        <f t="shared" si="189"/>
        <v>285.71428571428572</v>
      </c>
      <c r="N401" s="81" t="e">
        <f t="shared" si="190"/>
        <v>#VALUE!</v>
      </c>
      <c r="O401" s="82" t="str">
        <f>IFERROR(ROUND(IF(H401/'2. Baseline'!F$13=0,"",H401/'2. Baseline'!F$13),0),"")</f>
        <v/>
      </c>
      <c r="P401" s="83" t="str">
        <f>IFERROR(O401/'2. Baseline'!F$14,"")</f>
        <v/>
      </c>
      <c r="Q401" s="84" t="e">
        <f t="shared" si="191"/>
        <v>#VALUE!</v>
      </c>
      <c r="R401" s="234" t="str">
        <f>IF(H401="","",P401/'2. Baseline'!$F$67)</f>
        <v/>
      </c>
      <c r="S401" s="234" t="str">
        <f>IF(H401="","",P401/J401/'2. Baseline'!$F$67)</f>
        <v/>
      </c>
      <c r="T401" s="101"/>
      <c r="U401" s="102"/>
      <c r="V401" s="101"/>
      <c r="W401" s="101"/>
      <c r="X401" s="90" t="str">
        <f>IFERROR(P401/W401, "")</f>
        <v/>
      </c>
      <c r="Y401" s="456"/>
      <c r="Z401" s="450"/>
      <c r="AA401" s="453"/>
      <c r="AB401" s="480"/>
      <c r="AC401" s="483"/>
      <c r="AD401" s="467"/>
      <c r="AE401" s="486"/>
      <c r="AF401" s="467"/>
      <c r="AG401" s="470"/>
      <c r="AH401" s="470"/>
      <c r="AI401" s="473"/>
      <c r="AJ401" s="467"/>
      <c r="AK401" s="467"/>
      <c r="AL401" s="467"/>
      <c r="AM401" s="467"/>
      <c r="AN401" s="470"/>
      <c r="AO401" s="470"/>
      <c r="AP401" s="470"/>
      <c r="AQ401" s="473"/>
      <c r="AR401" s="42"/>
    </row>
    <row r="402" spans="2:44" ht="14.45" customHeight="1" x14ac:dyDescent="0.25">
      <c r="B402" s="475"/>
      <c r="C402" s="477"/>
      <c r="D402" s="477"/>
      <c r="E402" s="40"/>
      <c r="F402" s="489"/>
      <c r="G402" s="489"/>
      <c r="H402" s="50"/>
      <c r="I402" s="201" t="str">
        <f>IF(H402=0,"",H402/'2. Baseline'!$F$15)</f>
        <v/>
      </c>
      <c r="J402" s="87" t="str">
        <f>IF(I402="","",(I402/'2. Baseline'!$F$71/'2. Baseline'!$F$67))</f>
        <v/>
      </c>
      <c r="K402" s="73" t="str">
        <f t="shared" si="188"/>
        <v/>
      </c>
      <c r="L402" s="73" t="str">
        <f t="shared" si="192"/>
        <v/>
      </c>
      <c r="M402" s="81">
        <f t="shared" si="189"/>
        <v>285.71428571428572</v>
      </c>
      <c r="N402" s="81" t="e">
        <f t="shared" si="190"/>
        <v>#VALUE!</v>
      </c>
      <c r="O402" s="82" t="str">
        <f>IFERROR(ROUND(IF(H402/'2. Baseline'!F$13=0,"",H402/'2. Baseline'!F$13),0),"")</f>
        <v/>
      </c>
      <c r="P402" s="83" t="str">
        <f>IFERROR(O402/'2. Baseline'!F$14,"")</f>
        <v/>
      </c>
      <c r="Q402" s="84" t="e">
        <f t="shared" si="191"/>
        <v>#VALUE!</v>
      </c>
      <c r="R402" s="234" t="str">
        <f>IF(H402="","",P402/'2. Baseline'!$F$67)</f>
        <v/>
      </c>
      <c r="S402" s="234" t="str">
        <f>IF(H402="","",P402/J402/'2. Baseline'!$F$67)</f>
        <v/>
      </c>
      <c r="T402" s="101"/>
      <c r="U402" s="102"/>
      <c r="V402" s="101"/>
      <c r="W402" s="101"/>
      <c r="X402" s="90" t="str">
        <f>IFERROR(P402/W402, "")</f>
        <v/>
      </c>
      <c r="Y402" s="456"/>
      <c r="Z402" s="450"/>
      <c r="AA402" s="453"/>
      <c r="AB402" s="480"/>
      <c r="AC402" s="483"/>
      <c r="AD402" s="467"/>
      <c r="AE402" s="486"/>
      <c r="AF402" s="467"/>
      <c r="AG402" s="470"/>
      <c r="AH402" s="470"/>
      <c r="AI402" s="473"/>
      <c r="AJ402" s="467"/>
      <c r="AK402" s="467"/>
      <c r="AL402" s="467"/>
      <c r="AM402" s="467"/>
      <c r="AN402" s="470"/>
      <c r="AO402" s="470"/>
      <c r="AP402" s="470"/>
      <c r="AQ402" s="473"/>
      <c r="AR402" s="42"/>
    </row>
    <row r="403" spans="2:44" ht="14.45" customHeight="1" x14ac:dyDescent="0.25">
      <c r="B403" s="475"/>
      <c r="C403" s="477"/>
      <c r="D403" s="477"/>
      <c r="E403" s="40"/>
      <c r="F403" s="489"/>
      <c r="G403" s="489"/>
      <c r="H403" s="50"/>
      <c r="I403" s="201" t="str">
        <f>IF(H403=0,"",H403/'2. Baseline'!$F$15)</f>
        <v/>
      </c>
      <c r="J403" s="87" t="str">
        <f>IF(I403="","",(I403/'2. Baseline'!$F$71/'2. Baseline'!$F$67))</f>
        <v/>
      </c>
      <c r="K403" s="73" t="str">
        <f t="shared" si="188"/>
        <v/>
      </c>
      <c r="L403" s="73" t="str">
        <f t="shared" si="192"/>
        <v/>
      </c>
      <c r="M403" s="81">
        <f t="shared" si="189"/>
        <v>285.71428571428572</v>
      </c>
      <c r="N403" s="81" t="e">
        <f t="shared" si="190"/>
        <v>#VALUE!</v>
      </c>
      <c r="O403" s="82" t="str">
        <f>IFERROR(ROUND(IF(H403/'2. Baseline'!F$13=0,"",H403/'2. Baseline'!F$13),0),"")</f>
        <v/>
      </c>
      <c r="P403" s="83" t="str">
        <f>IFERROR(O403/'2. Baseline'!F$14,"")</f>
        <v/>
      </c>
      <c r="Q403" s="84" t="e">
        <f t="shared" si="191"/>
        <v>#VALUE!</v>
      </c>
      <c r="R403" s="234" t="str">
        <f>IF(H403="","",P403/'2. Baseline'!$F$67)</f>
        <v/>
      </c>
      <c r="S403" s="234" t="str">
        <f>IF(H403="","",P403/J403/'2. Baseline'!$F$67)</f>
        <v/>
      </c>
      <c r="T403" s="101"/>
      <c r="U403" s="102"/>
      <c r="V403" s="101"/>
      <c r="W403" s="101"/>
      <c r="X403" s="90" t="str">
        <f>IFERROR(P403/W403, "")</f>
        <v/>
      </c>
      <c r="Y403" s="456"/>
      <c r="Z403" s="450"/>
      <c r="AA403" s="453"/>
      <c r="AB403" s="480"/>
      <c r="AC403" s="483"/>
      <c r="AD403" s="467"/>
      <c r="AE403" s="486"/>
      <c r="AF403" s="467"/>
      <c r="AG403" s="470"/>
      <c r="AH403" s="470"/>
      <c r="AI403" s="473"/>
      <c r="AJ403" s="467"/>
      <c r="AK403" s="467"/>
      <c r="AL403" s="467"/>
      <c r="AM403" s="467"/>
      <c r="AN403" s="470"/>
      <c r="AO403" s="470"/>
      <c r="AP403" s="470"/>
      <c r="AQ403" s="473"/>
      <c r="AR403" s="42"/>
    </row>
    <row r="404" spans="2:44" ht="14.45" customHeight="1" x14ac:dyDescent="0.25">
      <c r="B404" s="475"/>
      <c r="C404" s="477"/>
      <c r="D404" s="477"/>
      <c r="E404" s="40"/>
      <c r="F404" s="489"/>
      <c r="G404" s="489"/>
      <c r="H404" s="50"/>
      <c r="I404" s="201" t="str">
        <f>IF(H404=0,"",H404/'2. Baseline'!$F$15)</f>
        <v/>
      </c>
      <c r="J404" s="87" t="str">
        <f>IF(I404="","",(I404/'2. Baseline'!$F$71/'2. Baseline'!$F$67))</f>
        <v/>
      </c>
      <c r="K404" s="73" t="str">
        <f t="shared" si="188"/>
        <v/>
      </c>
      <c r="L404" s="73" t="str">
        <f t="shared" si="192"/>
        <v/>
      </c>
      <c r="M404" s="81">
        <f t="shared" si="189"/>
        <v>285.71428571428572</v>
      </c>
      <c r="N404" s="81" t="e">
        <f t="shared" si="190"/>
        <v>#VALUE!</v>
      </c>
      <c r="O404" s="82" t="str">
        <f>IFERROR(ROUND(IF(H404/'2. Baseline'!F$13=0,"",H404/'2. Baseline'!F$13),0),"")</f>
        <v/>
      </c>
      <c r="P404" s="83" t="str">
        <f>IFERROR(O404/'2. Baseline'!F$14,"")</f>
        <v/>
      </c>
      <c r="Q404" s="84" t="e">
        <f t="shared" si="191"/>
        <v>#VALUE!</v>
      </c>
      <c r="R404" s="234" t="str">
        <f>IF(H404="","",P404/'2. Baseline'!$F$67)</f>
        <v/>
      </c>
      <c r="S404" s="234" t="str">
        <f>IF(H404="","",P404/J404/'2. Baseline'!$F$67)</f>
        <v/>
      </c>
      <c r="T404" s="101"/>
      <c r="U404" s="102"/>
      <c r="V404" s="101"/>
      <c r="W404" s="101"/>
      <c r="X404" s="90" t="str">
        <f>IFERROR(P404/W404, "")</f>
        <v/>
      </c>
      <c r="Y404" s="456"/>
      <c r="Z404" s="450"/>
      <c r="AA404" s="453"/>
      <c r="AB404" s="480"/>
      <c r="AC404" s="483"/>
      <c r="AD404" s="467"/>
      <c r="AE404" s="486"/>
      <c r="AF404" s="467"/>
      <c r="AG404" s="470"/>
      <c r="AH404" s="470"/>
      <c r="AI404" s="473"/>
      <c r="AJ404" s="467"/>
      <c r="AK404" s="467"/>
      <c r="AL404" s="467"/>
      <c r="AM404" s="467"/>
      <c r="AN404" s="470"/>
      <c r="AO404" s="470"/>
      <c r="AP404" s="470"/>
      <c r="AQ404" s="473"/>
      <c r="AR404" s="42"/>
    </row>
    <row r="405" spans="2:44" ht="14.45" customHeight="1" x14ac:dyDescent="0.25">
      <c r="B405" s="476"/>
      <c r="C405" s="478"/>
      <c r="D405" s="478"/>
      <c r="E405" s="40"/>
      <c r="F405" s="489"/>
      <c r="G405" s="489"/>
      <c r="H405" s="50"/>
      <c r="I405" s="201" t="str">
        <f>IF(H405=0,"",H405/'2. Baseline'!$F$15)</f>
        <v/>
      </c>
      <c r="J405" s="87" t="str">
        <f>IF(I405="","",(I405/'2. Baseline'!$F$71/'2. Baseline'!$F$67))</f>
        <v/>
      </c>
      <c r="K405" s="73" t="str">
        <f t="shared" si="188"/>
        <v/>
      </c>
      <c r="L405" s="73" t="str">
        <f t="shared" si="192"/>
        <v/>
      </c>
      <c r="M405" s="81">
        <f t="shared" si="189"/>
        <v>285.71428571428572</v>
      </c>
      <c r="N405" s="81" t="e">
        <f>IF(M405="","",I405/M405)</f>
        <v>#VALUE!</v>
      </c>
      <c r="O405" s="82" t="str">
        <f>IFERROR(ROUND(IF(H405/'2. Baseline'!F$13=0,"",H405/'2. Baseline'!F$13),0),"")</f>
        <v/>
      </c>
      <c r="P405" s="83" t="str">
        <f>IFERROR(O405/'2. Baseline'!F$14,"")</f>
        <v/>
      </c>
      <c r="Q405" s="85"/>
      <c r="R405" s="82" t="str">
        <f>IF(H405="","",P405/'2. Baseline'!$F$67)</f>
        <v/>
      </c>
      <c r="S405" s="82" t="str">
        <f>IF(H405="","",P405/J405/'2. Baseline'!$F$67)</f>
        <v/>
      </c>
      <c r="T405" s="101"/>
      <c r="U405" s="102"/>
      <c r="V405" s="101"/>
      <c r="W405" s="101"/>
      <c r="X405" s="90" t="str">
        <f>IFERROR(P405/W405, "")</f>
        <v/>
      </c>
      <c r="Y405" s="457"/>
      <c r="Z405" s="451"/>
      <c r="AA405" s="454"/>
      <c r="AB405" s="481"/>
      <c r="AC405" s="484"/>
      <c r="AD405" s="468"/>
      <c r="AE405" s="487"/>
      <c r="AF405" s="468"/>
      <c r="AG405" s="471"/>
      <c r="AH405" s="471"/>
      <c r="AI405" s="474"/>
      <c r="AJ405" s="468"/>
      <c r="AK405" s="468"/>
      <c r="AL405" s="468"/>
      <c r="AM405" s="468"/>
      <c r="AN405" s="471"/>
      <c r="AO405" s="471"/>
      <c r="AP405" s="471"/>
      <c r="AQ405" s="474"/>
      <c r="AR405" s="42"/>
    </row>
    <row r="406" spans="2:44" ht="14.45" customHeight="1" x14ac:dyDescent="0.25">
      <c r="B406" s="51"/>
      <c r="C406" s="25" t="s">
        <v>35</v>
      </c>
      <c r="D406" s="25"/>
      <c r="E406" s="98">
        <f>COUNTA(E396:E405)</f>
        <v>0</v>
      </c>
      <c r="F406" s="458"/>
      <c r="G406" s="459"/>
      <c r="H406" s="22">
        <f>SUM(H396:H405)</f>
        <v>0</v>
      </c>
      <c r="I406" s="96">
        <f>SUM(I396:I405)</f>
        <v>0</v>
      </c>
      <c r="J406" s="96">
        <f>SUM(J396:J405)</f>
        <v>0</v>
      </c>
      <c r="K406" s="96">
        <f>SUM(K396:K405)</f>
        <v>0</v>
      </c>
      <c r="L406" s="96">
        <f>SUM(L396:L405)</f>
        <v>0</v>
      </c>
      <c r="M406" s="97"/>
      <c r="N406" s="97" t="e">
        <f>SUM(N396:N405)</f>
        <v>#VALUE!</v>
      </c>
      <c r="O406" s="23">
        <f>SUM(O396:O405)</f>
        <v>0</v>
      </c>
      <c r="P406" s="53">
        <f>IFERROR(O406/'2. Baseline'!F$14,"")</f>
        <v>0</v>
      </c>
      <c r="Q406" s="52" t="e">
        <f>SUM(Q396:Q404)*7</f>
        <v>#VALUE!</v>
      </c>
      <c r="R406" s="96">
        <f>SUM(R396:R405)</f>
        <v>0</v>
      </c>
      <c r="S406" s="97" t="e">
        <f>IF(H406="","",P406/J406/'2. Baseline'!$F$67)</f>
        <v>#DIV/0!</v>
      </c>
      <c r="T406" s="103"/>
      <c r="U406" s="103"/>
      <c r="V406" s="104"/>
      <c r="W406" s="104"/>
      <c r="X406" s="74"/>
      <c r="Y406" s="107"/>
      <c r="Z406" s="104"/>
      <c r="AA406" s="108"/>
      <c r="AB406" s="53"/>
      <c r="AC406" s="68">
        <f t="shared" ref="AC406:AQ406" si="193">SUM(AC396:AC405)</f>
        <v>0</v>
      </c>
      <c r="AD406" s="68">
        <f t="shared" si="193"/>
        <v>0</v>
      </c>
      <c r="AE406" s="296">
        <f t="shared" si="193"/>
        <v>0</v>
      </c>
      <c r="AF406" s="93">
        <f t="shared" si="193"/>
        <v>0</v>
      </c>
      <c r="AG406" s="93">
        <f t="shared" si="193"/>
        <v>0</v>
      </c>
      <c r="AH406" s="93">
        <f t="shared" si="193"/>
        <v>0</v>
      </c>
      <c r="AI406" s="93">
        <f t="shared" si="193"/>
        <v>0</v>
      </c>
      <c r="AJ406" s="93">
        <f t="shared" si="193"/>
        <v>0</v>
      </c>
      <c r="AK406" s="93">
        <f t="shared" si="193"/>
        <v>0</v>
      </c>
      <c r="AL406" s="93">
        <f t="shared" si="193"/>
        <v>0</v>
      </c>
      <c r="AM406" s="93">
        <f t="shared" si="193"/>
        <v>0</v>
      </c>
      <c r="AN406" s="93">
        <f t="shared" si="193"/>
        <v>0</v>
      </c>
      <c r="AO406" s="93">
        <f t="shared" si="193"/>
        <v>0</v>
      </c>
      <c r="AP406" s="93">
        <f t="shared" si="193"/>
        <v>0</v>
      </c>
      <c r="AQ406" s="93">
        <f t="shared" si="193"/>
        <v>0</v>
      </c>
      <c r="AR406" s="26"/>
    </row>
    <row r="407" spans="2:44" ht="14.45" customHeight="1" thickBot="1" x14ac:dyDescent="0.3">
      <c r="B407" s="61"/>
      <c r="C407" s="62"/>
      <c r="D407" s="62"/>
      <c r="E407" s="63"/>
      <c r="F407" s="460"/>
      <c r="G407" s="461"/>
      <c r="H407" s="64"/>
      <c r="I407" s="65" t="str">
        <f>IFERROR(IF(H407/#REF!=0," ",H407/#REF!),"")</f>
        <v/>
      </c>
      <c r="J407" s="66"/>
      <c r="K407" s="66"/>
      <c r="L407" s="66"/>
      <c r="M407" s="66"/>
      <c r="N407" s="66"/>
      <c r="O407" s="24"/>
      <c r="P407" s="54"/>
      <c r="Q407" s="55"/>
      <c r="R407" s="56"/>
      <c r="S407" s="56"/>
      <c r="T407" s="105"/>
      <c r="U407" s="105"/>
      <c r="V407" s="106"/>
      <c r="W407" s="106"/>
      <c r="X407" s="75"/>
      <c r="Y407" s="109"/>
      <c r="Z407" s="106"/>
      <c r="AA407" s="110"/>
      <c r="AB407" s="54"/>
      <c r="AC407" s="57"/>
      <c r="AD407" s="67"/>
      <c r="AE407" s="67"/>
      <c r="AF407" s="67"/>
      <c r="AG407" s="67"/>
      <c r="AH407" s="67"/>
      <c r="AI407" s="67"/>
      <c r="AJ407" s="67"/>
      <c r="AK407" s="67"/>
      <c r="AL407" s="67"/>
      <c r="AM407" s="67"/>
      <c r="AN407" s="67"/>
      <c r="AO407" s="67"/>
      <c r="AP407" s="67"/>
      <c r="AQ407" s="179"/>
      <c r="AR407" s="60"/>
    </row>
    <row r="408" spans="2:44" ht="14.45" customHeight="1" x14ac:dyDescent="0.25">
      <c r="B408" s="475" t="str">
        <f>IF(C408&lt;&gt;"",B396+1,"")</f>
        <v/>
      </c>
      <c r="C408" s="477"/>
      <c r="D408" s="477"/>
      <c r="E408" s="40"/>
      <c r="F408" s="492"/>
      <c r="G408" s="492"/>
      <c r="H408" s="49"/>
      <c r="I408" s="201" t="str">
        <f>IF(H408=0,"",H408/'2. Baseline'!$F$15)</f>
        <v/>
      </c>
      <c r="J408" s="86" t="str">
        <f>IF(I408="","",(I408/'2. Baseline'!$F$71/'2. Baseline'!$F$67))</f>
        <v/>
      </c>
      <c r="K408" s="72" t="str">
        <f t="shared" ref="K408:K417" si="194">IF(J408="","",ROUNDUP(J408,0))</f>
        <v/>
      </c>
      <c r="L408" s="295" t="str">
        <f>J408</f>
        <v/>
      </c>
      <c r="M408" s="77">
        <f t="shared" ref="M408:M417" si="195">IF(I408=0,"",$M$23*10)</f>
        <v>285.71428571428572</v>
      </c>
      <c r="N408" s="77" t="e">
        <f t="shared" ref="N408:N416" si="196">I408/M408</f>
        <v>#VALUE!</v>
      </c>
      <c r="O408" s="78" t="str">
        <f>IFERROR(ROUND(IF(H408/'2. Baseline'!F$13=0,"",H408/'2. Baseline'!F$13),0),"")</f>
        <v/>
      </c>
      <c r="P408" s="79" t="str">
        <f>IFERROR(O408/'2. Baseline'!F$14,"")</f>
        <v/>
      </c>
      <c r="Q408" s="80" t="e">
        <f t="shared" ref="Q408:Q416" si="197">O408/(J408/2)/7</f>
        <v>#VALUE!</v>
      </c>
      <c r="R408" s="233" t="str">
        <f>IF(H408="","",P408/'2. Baseline'!$F$67)</f>
        <v/>
      </c>
      <c r="S408" s="233" t="str">
        <f>IF(H408="","",P408/J408/'2. Baseline'!$F$67)</f>
        <v/>
      </c>
      <c r="T408" s="99"/>
      <c r="U408" s="100"/>
      <c r="V408" s="101"/>
      <c r="W408" s="101"/>
      <c r="X408" s="89" t="str">
        <f>IFERROR(S408/W408, "n/a")</f>
        <v>n/a</v>
      </c>
      <c r="Y408" s="455"/>
      <c r="Z408" s="449"/>
      <c r="AA408" s="452"/>
      <c r="AB408" s="479" t="e">
        <f>P418/AA408</f>
        <v>#DIV/0!</v>
      </c>
      <c r="AC408" s="482">
        <f>L418</f>
        <v>0</v>
      </c>
      <c r="AD408" s="466">
        <f>AC418</f>
        <v>0</v>
      </c>
      <c r="AE408" s="485">
        <f>AD418/'2. Baseline'!$F$73</f>
        <v>0</v>
      </c>
      <c r="AF408" s="466">
        <f>L418*'2. Baseline'!$F$58</f>
        <v>0</v>
      </c>
      <c r="AG408" s="469">
        <f>J418*'2. Baseline'!$F$61</f>
        <v>0</v>
      </c>
      <c r="AH408" s="469">
        <f>AE418*'2. Baseline'!F$59*('2. Baseline'!F$50+'2. Baseline'!F$51)</f>
        <v>0</v>
      </c>
      <c r="AI408" s="472">
        <f>IF(B408&lt;&gt;"",'2. Baseline'!$F$60+1,0)</f>
        <v>0</v>
      </c>
      <c r="AJ408" s="466">
        <f>2*(AC418*('2. Baseline'!$F$67+'2. Baseline'!$F$68))</f>
        <v>0</v>
      </c>
      <c r="AK408" s="466">
        <f>2*L418</f>
        <v>0</v>
      </c>
      <c r="AL408" s="466">
        <f>2*(J418*2)</f>
        <v>0</v>
      </c>
      <c r="AM408" s="466">
        <f>J418*('2. Baseline'!F$67+'2. Baseline'!F$68)</f>
        <v>0</v>
      </c>
      <c r="AN408" s="469">
        <f>J418*'2. Baseline'!$F$80</f>
        <v>0</v>
      </c>
      <c r="AO408" s="469">
        <f>2*J418</f>
        <v>0</v>
      </c>
      <c r="AP408" s="469">
        <f>AE418*'2. Baseline'!F$78*('2. Baseline'!F$67+'2. Baseline'!F$68)</f>
        <v>0</v>
      </c>
      <c r="AQ408" s="472">
        <f>IF(B408&lt;&gt;"",'2. Baseline'!$F$60+1,0)</f>
        <v>0</v>
      </c>
      <c r="AR408" s="41"/>
    </row>
    <row r="409" spans="2:44" ht="14.45" customHeight="1" x14ac:dyDescent="0.25">
      <c r="B409" s="475"/>
      <c r="C409" s="477"/>
      <c r="D409" s="477"/>
      <c r="E409" s="40"/>
      <c r="F409" s="489"/>
      <c r="G409" s="489"/>
      <c r="H409" s="49"/>
      <c r="I409" s="201" t="str">
        <f>IF(H409=0,"",H409/'2. Baseline'!$F$15)</f>
        <v/>
      </c>
      <c r="J409" s="87" t="str">
        <f>IF(I409="","",(I409/'2. Baseline'!$F$71/'2. Baseline'!$F$67))</f>
        <v/>
      </c>
      <c r="K409" s="73" t="str">
        <f t="shared" si="194"/>
        <v/>
      </c>
      <c r="L409" s="73" t="str">
        <f t="shared" ref="L409:L417" si="198">J409</f>
        <v/>
      </c>
      <c r="M409" s="81">
        <f t="shared" si="195"/>
        <v>285.71428571428572</v>
      </c>
      <c r="N409" s="81" t="e">
        <f t="shared" si="196"/>
        <v>#VALUE!</v>
      </c>
      <c r="O409" s="82" t="str">
        <f>IFERROR(ROUND(IF(H409/'2. Baseline'!F$13=0,"",H409/'2. Baseline'!F$13),0),"")</f>
        <v/>
      </c>
      <c r="P409" s="83" t="str">
        <f>IFERROR(O409/'2. Baseline'!F$14,"")</f>
        <v/>
      </c>
      <c r="Q409" s="84" t="e">
        <f t="shared" si="197"/>
        <v>#VALUE!</v>
      </c>
      <c r="R409" s="234" t="str">
        <f>IF(H409="","",P409/'2. Baseline'!$F$67)</f>
        <v/>
      </c>
      <c r="S409" s="234" t="str">
        <f>IF(H409="","",P409/J409/'2. Baseline'!$F$67)</f>
        <v/>
      </c>
      <c r="T409" s="101"/>
      <c r="U409" s="102"/>
      <c r="V409" s="101"/>
      <c r="W409" s="101"/>
      <c r="X409" s="90" t="str">
        <f>IFERROR(S409/W409, "")</f>
        <v/>
      </c>
      <c r="Y409" s="456"/>
      <c r="Z409" s="450"/>
      <c r="AA409" s="453"/>
      <c r="AB409" s="480"/>
      <c r="AC409" s="483"/>
      <c r="AD409" s="467"/>
      <c r="AE409" s="486"/>
      <c r="AF409" s="467"/>
      <c r="AG409" s="470"/>
      <c r="AH409" s="470"/>
      <c r="AI409" s="473"/>
      <c r="AJ409" s="467"/>
      <c r="AK409" s="467"/>
      <c r="AL409" s="467"/>
      <c r="AM409" s="467"/>
      <c r="AN409" s="470"/>
      <c r="AO409" s="470"/>
      <c r="AP409" s="470"/>
      <c r="AQ409" s="473"/>
      <c r="AR409" s="42"/>
    </row>
    <row r="410" spans="2:44" ht="14.45" customHeight="1" x14ac:dyDescent="0.25">
      <c r="B410" s="475"/>
      <c r="C410" s="477"/>
      <c r="D410" s="477"/>
      <c r="E410" s="40"/>
      <c r="F410" s="489"/>
      <c r="G410" s="489"/>
      <c r="H410" s="49"/>
      <c r="I410" s="201" t="str">
        <f>IF(H410=0,"",H410/'2. Baseline'!$F$15)</f>
        <v/>
      </c>
      <c r="J410" s="88" t="str">
        <f>IF(I410="","",(I410/'2. Baseline'!$F$71/'2. Baseline'!$F$67))</f>
        <v/>
      </c>
      <c r="K410" s="91" t="str">
        <f t="shared" si="194"/>
        <v/>
      </c>
      <c r="L410" s="91" t="str">
        <f t="shared" si="198"/>
        <v/>
      </c>
      <c r="M410" s="92">
        <f t="shared" si="195"/>
        <v>285.71428571428572</v>
      </c>
      <c r="N410" s="92" t="e">
        <f t="shared" si="196"/>
        <v>#VALUE!</v>
      </c>
      <c r="O410" s="82" t="str">
        <f>IFERROR(ROUND(IF(H410/'2. Baseline'!F$13=0,"",H410/'2. Baseline'!F$13),0),"")</f>
        <v/>
      </c>
      <c r="P410" s="83" t="str">
        <f>IFERROR(O410/'2. Baseline'!F$14,"")</f>
        <v/>
      </c>
      <c r="Q410" s="84" t="e">
        <f t="shared" si="197"/>
        <v>#VALUE!</v>
      </c>
      <c r="R410" s="234" t="str">
        <f>IF(H410="","",P410/'2. Baseline'!$F$67)</f>
        <v/>
      </c>
      <c r="S410" s="234" t="str">
        <f>IF(H410="","",P410/J410/'2. Baseline'!$F$67)</f>
        <v/>
      </c>
      <c r="T410" s="101"/>
      <c r="U410" s="102"/>
      <c r="V410" s="101"/>
      <c r="W410" s="101"/>
      <c r="X410" s="90" t="str">
        <f>IFERROR(S410/W410, "")</f>
        <v/>
      </c>
      <c r="Y410" s="456"/>
      <c r="Z410" s="450"/>
      <c r="AA410" s="453"/>
      <c r="AB410" s="480"/>
      <c r="AC410" s="483"/>
      <c r="AD410" s="467"/>
      <c r="AE410" s="486"/>
      <c r="AF410" s="467"/>
      <c r="AG410" s="470"/>
      <c r="AH410" s="470"/>
      <c r="AI410" s="473"/>
      <c r="AJ410" s="467"/>
      <c r="AK410" s="467"/>
      <c r="AL410" s="467"/>
      <c r="AM410" s="467"/>
      <c r="AN410" s="470"/>
      <c r="AO410" s="470"/>
      <c r="AP410" s="470"/>
      <c r="AQ410" s="473"/>
      <c r="AR410" s="42"/>
    </row>
    <row r="411" spans="2:44" ht="14.45" customHeight="1" x14ac:dyDescent="0.25">
      <c r="B411" s="475"/>
      <c r="C411" s="477"/>
      <c r="D411" s="477"/>
      <c r="E411" s="40"/>
      <c r="F411" s="489"/>
      <c r="G411" s="489"/>
      <c r="H411" s="49"/>
      <c r="I411" s="201" t="str">
        <f>IF(H411=0,"",H411/'2. Baseline'!$F$15)</f>
        <v/>
      </c>
      <c r="J411" s="87" t="str">
        <f>IF(I411="","",(I411/'2. Baseline'!$F$71/'2. Baseline'!$F$67))</f>
        <v/>
      </c>
      <c r="K411" s="73" t="str">
        <f t="shared" si="194"/>
        <v/>
      </c>
      <c r="L411" s="73" t="str">
        <f t="shared" si="198"/>
        <v/>
      </c>
      <c r="M411" s="81">
        <f t="shared" si="195"/>
        <v>285.71428571428572</v>
      </c>
      <c r="N411" s="81" t="e">
        <f t="shared" si="196"/>
        <v>#VALUE!</v>
      </c>
      <c r="O411" s="82" t="str">
        <f>IFERROR(ROUND(IF(H411/'2. Baseline'!F$13=0,"",H411/'2. Baseline'!F$13),0),"")</f>
        <v/>
      </c>
      <c r="P411" s="83" t="str">
        <f>IFERROR(O411/'2. Baseline'!F$14,"")</f>
        <v/>
      </c>
      <c r="Q411" s="84" t="e">
        <f t="shared" si="197"/>
        <v>#VALUE!</v>
      </c>
      <c r="R411" s="234" t="str">
        <f>IF(H411="","",P411/'2. Baseline'!$F$67)</f>
        <v/>
      </c>
      <c r="S411" s="234" t="str">
        <f>IF(H411="","",P411/J411/'2. Baseline'!$F$67)</f>
        <v/>
      </c>
      <c r="T411" s="101"/>
      <c r="U411" s="102"/>
      <c r="V411" s="101"/>
      <c r="W411" s="101"/>
      <c r="X411" s="90" t="str">
        <f>IFERROR(S411/W411, "")</f>
        <v/>
      </c>
      <c r="Y411" s="456"/>
      <c r="Z411" s="450"/>
      <c r="AA411" s="453"/>
      <c r="AB411" s="480"/>
      <c r="AC411" s="483"/>
      <c r="AD411" s="467"/>
      <c r="AE411" s="486"/>
      <c r="AF411" s="467"/>
      <c r="AG411" s="470"/>
      <c r="AH411" s="470"/>
      <c r="AI411" s="473"/>
      <c r="AJ411" s="467"/>
      <c r="AK411" s="467"/>
      <c r="AL411" s="467"/>
      <c r="AM411" s="467"/>
      <c r="AN411" s="470"/>
      <c r="AO411" s="470"/>
      <c r="AP411" s="470"/>
      <c r="AQ411" s="473"/>
      <c r="AR411" s="42"/>
    </row>
    <row r="412" spans="2:44" ht="14.45" customHeight="1" x14ac:dyDescent="0.25">
      <c r="B412" s="475"/>
      <c r="C412" s="477"/>
      <c r="D412" s="477"/>
      <c r="E412" s="40"/>
      <c r="F412" s="489"/>
      <c r="G412" s="489"/>
      <c r="H412" s="50"/>
      <c r="I412" s="201" t="str">
        <f>IF(H412=0,"",H412/'2. Baseline'!$F$15)</f>
        <v/>
      </c>
      <c r="J412" s="87" t="str">
        <f>IF(I412="","",(I412/'2. Baseline'!$F$71/'2. Baseline'!$F$67))</f>
        <v/>
      </c>
      <c r="K412" s="73" t="str">
        <f t="shared" si="194"/>
        <v/>
      </c>
      <c r="L412" s="73" t="str">
        <f t="shared" si="198"/>
        <v/>
      </c>
      <c r="M412" s="81">
        <f t="shared" si="195"/>
        <v>285.71428571428572</v>
      </c>
      <c r="N412" s="81" t="e">
        <f t="shared" si="196"/>
        <v>#VALUE!</v>
      </c>
      <c r="O412" s="82" t="str">
        <f>IFERROR(ROUND(IF(H412/'2. Baseline'!F$13=0,"",H412/'2. Baseline'!F$13),0),"")</f>
        <v/>
      </c>
      <c r="P412" s="83" t="str">
        <f>IFERROR(O412/'2. Baseline'!F$14,"")</f>
        <v/>
      </c>
      <c r="Q412" s="84" t="e">
        <f t="shared" si="197"/>
        <v>#VALUE!</v>
      </c>
      <c r="R412" s="234" t="str">
        <f>IF(H412="","",P412/'2. Baseline'!$F$67)</f>
        <v/>
      </c>
      <c r="S412" s="234" t="str">
        <f>IF(H412="","",P412/J412/'2. Baseline'!$F$67)</f>
        <v/>
      </c>
      <c r="T412" s="101"/>
      <c r="U412" s="102"/>
      <c r="V412" s="101"/>
      <c r="W412" s="101"/>
      <c r="X412" s="90" t="str">
        <f>IFERROR(S412/W412, "")</f>
        <v/>
      </c>
      <c r="Y412" s="456"/>
      <c r="Z412" s="450"/>
      <c r="AA412" s="453"/>
      <c r="AB412" s="480"/>
      <c r="AC412" s="483"/>
      <c r="AD412" s="467"/>
      <c r="AE412" s="486"/>
      <c r="AF412" s="467"/>
      <c r="AG412" s="470"/>
      <c r="AH412" s="470"/>
      <c r="AI412" s="473"/>
      <c r="AJ412" s="467"/>
      <c r="AK412" s="467"/>
      <c r="AL412" s="467"/>
      <c r="AM412" s="467"/>
      <c r="AN412" s="470"/>
      <c r="AO412" s="470"/>
      <c r="AP412" s="470"/>
      <c r="AQ412" s="473"/>
      <c r="AR412" s="42"/>
    </row>
    <row r="413" spans="2:44" ht="14.45" customHeight="1" x14ac:dyDescent="0.25">
      <c r="B413" s="475"/>
      <c r="C413" s="477"/>
      <c r="D413" s="477"/>
      <c r="E413" s="40"/>
      <c r="F413" s="489"/>
      <c r="G413" s="489"/>
      <c r="H413" s="50"/>
      <c r="I413" s="201" t="str">
        <f>IF(H413=0,"",H413/'2. Baseline'!$F$15)</f>
        <v/>
      </c>
      <c r="J413" s="87" t="str">
        <f>IF(I413="","",(I413/'2. Baseline'!$F$71/'2. Baseline'!$F$67))</f>
        <v/>
      </c>
      <c r="K413" s="73" t="str">
        <f t="shared" si="194"/>
        <v/>
      </c>
      <c r="L413" s="73" t="str">
        <f t="shared" si="198"/>
        <v/>
      </c>
      <c r="M413" s="81">
        <f t="shared" si="195"/>
        <v>285.71428571428572</v>
      </c>
      <c r="N413" s="81" t="e">
        <f t="shared" si="196"/>
        <v>#VALUE!</v>
      </c>
      <c r="O413" s="82" t="str">
        <f>IFERROR(ROUND(IF(H413/'2. Baseline'!F$13=0,"",H413/'2. Baseline'!F$13),0),"")</f>
        <v/>
      </c>
      <c r="P413" s="83" t="str">
        <f>IFERROR(O413/'2. Baseline'!F$14,"")</f>
        <v/>
      </c>
      <c r="Q413" s="84" t="e">
        <f t="shared" si="197"/>
        <v>#VALUE!</v>
      </c>
      <c r="R413" s="234" t="str">
        <f>IF(H413="","",P413/'2. Baseline'!$F$67)</f>
        <v/>
      </c>
      <c r="S413" s="234" t="str">
        <f>IF(H413="","",P413/J413/'2. Baseline'!$F$67)</f>
        <v/>
      </c>
      <c r="T413" s="101"/>
      <c r="U413" s="102"/>
      <c r="V413" s="101"/>
      <c r="W413" s="101"/>
      <c r="X413" s="90" t="str">
        <f>IFERROR(P413/W413, "")</f>
        <v/>
      </c>
      <c r="Y413" s="456"/>
      <c r="Z413" s="450"/>
      <c r="AA413" s="453"/>
      <c r="AB413" s="480"/>
      <c r="AC413" s="483"/>
      <c r="AD413" s="467"/>
      <c r="AE413" s="486"/>
      <c r="AF413" s="467"/>
      <c r="AG413" s="470"/>
      <c r="AH413" s="470"/>
      <c r="AI413" s="473"/>
      <c r="AJ413" s="467"/>
      <c r="AK413" s="467"/>
      <c r="AL413" s="467"/>
      <c r="AM413" s="467"/>
      <c r="AN413" s="470"/>
      <c r="AO413" s="470"/>
      <c r="AP413" s="470"/>
      <c r="AQ413" s="473"/>
      <c r="AR413" s="42"/>
    </row>
    <row r="414" spans="2:44" ht="14.45" customHeight="1" x14ac:dyDescent="0.25">
      <c r="B414" s="475"/>
      <c r="C414" s="477"/>
      <c r="D414" s="477"/>
      <c r="E414" s="40"/>
      <c r="F414" s="489"/>
      <c r="G414" s="489"/>
      <c r="H414" s="50"/>
      <c r="I414" s="201" t="str">
        <f>IF(H414=0,"",H414/'2. Baseline'!$F$15)</f>
        <v/>
      </c>
      <c r="J414" s="87" t="str">
        <f>IF(I414="","",(I414/'2. Baseline'!$F$71/'2. Baseline'!$F$67))</f>
        <v/>
      </c>
      <c r="K414" s="73" t="str">
        <f t="shared" si="194"/>
        <v/>
      </c>
      <c r="L414" s="73" t="str">
        <f t="shared" si="198"/>
        <v/>
      </c>
      <c r="M414" s="81">
        <f t="shared" si="195"/>
        <v>285.71428571428572</v>
      </c>
      <c r="N414" s="81" t="e">
        <f t="shared" si="196"/>
        <v>#VALUE!</v>
      </c>
      <c r="O414" s="82" t="str">
        <f>IFERROR(ROUND(IF(H414/'2. Baseline'!F$13=0,"",H414/'2. Baseline'!F$13),0),"")</f>
        <v/>
      </c>
      <c r="P414" s="83" t="str">
        <f>IFERROR(O414/'2. Baseline'!F$14,"")</f>
        <v/>
      </c>
      <c r="Q414" s="84" t="e">
        <f t="shared" si="197"/>
        <v>#VALUE!</v>
      </c>
      <c r="R414" s="234" t="str">
        <f>IF(H414="","",P414/'2. Baseline'!$F$67)</f>
        <v/>
      </c>
      <c r="S414" s="234" t="str">
        <f>IF(H414="","",P414/J414/'2. Baseline'!$F$67)</f>
        <v/>
      </c>
      <c r="T414" s="101"/>
      <c r="U414" s="102"/>
      <c r="V414" s="101"/>
      <c r="W414" s="101"/>
      <c r="X414" s="90" t="str">
        <f>IFERROR(P414/W414, "")</f>
        <v/>
      </c>
      <c r="Y414" s="456"/>
      <c r="Z414" s="450"/>
      <c r="AA414" s="453"/>
      <c r="AB414" s="480"/>
      <c r="AC414" s="483"/>
      <c r="AD414" s="467"/>
      <c r="AE414" s="486"/>
      <c r="AF414" s="467"/>
      <c r="AG414" s="470"/>
      <c r="AH414" s="470"/>
      <c r="AI414" s="473"/>
      <c r="AJ414" s="467"/>
      <c r="AK414" s="467"/>
      <c r="AL414" s="467"/>
      <c r="AM414" s="467"/>
      <c r="AN414" s="470"/>
      <c r="AO414" s="470"/>
      <c r="AP414" s="470"/>
      <c r="AQ414" s="473"/>
      <c r="AR414" s="42"/>
    </row>
    <row r="415" spans="2:44" ht="14.45" customHeight="1" x14ac:dyDescent="0.25">
      <c r="B415" s="475"/>
      <c r="C415" s="477"/>
      <c r="D415" s="477"/>
      <c r="E415" s="40"/>
      <c r="F415" s="489"/>
      <c r="G415" s="489"/>
      <c r="H415" s="50"/>
      <c r="I415" s="201" t="str">
        <f>IF(H415=0,"",H415/'2. Baseline'!$F$15)</f>
        <v/>
      </c>
      <c r="J415" s="87" t="str">
        <f>IF(I415="","",(I415/'2. Baseline'!$F$71/'2. Baseline'!$F$67))</f>
        <v/>
      </c>
      <c r="K415" s="73" t="str">
        <f t="shared" si="194"/>
        <v/>
      </c>
      <c r="L415" s="73" t="str">
        <f t="shared" si="198"/>
        <v/>
      </c>
      <c r="M415" s="81">
        <f t="shared" si="195"/>
        <v>285.71428571428572</v>
      </c>
      <c r="N415" s="81" t="e">
        <f t="shared" si="196"/>
        <v>#VALUE!</v>
      </c>
      <c r="O415" s="82" t="str">
        <f>IFERROR(ROUND(IF(H415/'2. Baseline'!F$13=0,"",H415/'2. Baseline'!F$13),0),"")</f>
        <v/>
      </c>
      <c r="P415" s="83" t="str">
        <f>IFERROR(O415/'2. Baseline'!F$14,"")</f>
        <v/>
      </c>
      <c r="Q415" s="84" t="e">
        <f t="shared" si="197"/>
        <v>#VALUE!</v>
      </c>
      <c r="R415" s="234" t="str">
        <f>IF(H415="","",P415/'2. Baseline'!$F$67)</f>
        <v/>
      </c>
      <c r="S415" s="234" t="str">
        <f>IF(H415="","",P415/J415/'2. Baseline'!$F$67)</f>
        <v/>
      </c>
      <c r="T415" s="101"/>
      <c r="U415" s="102"/>
      <c r="V415" s="101"/>
      <c r="W415" s="101"/>
      <c r="X415" s="90" t="str">
        <f>IFERROR(P415/W415, "")</f>
        <v/>
      </c>
      <c r="Y415" s="456"/>
      <c r="Z415" s="450"/>
      <c r="AA415" s="453"/>
      <c r="AB415" s="480"/>
      <c r="AC415" s="483"/>
      <c r="AD415" s="467"/>
      <c r="AE415" s="486"/>
      <c r="AF415" s="467"/>
      <c r="AG415" s="470"/>
      <c r="AH415" s="470"/>
      <c r="AI415" s="473"/>
      <c r="AJ415" s="467"/>
      <c r="AK415" s="467"/>
      <c r="AL415" s="467"/>
      <c r="AM415" s="467"/>
      <c r="AN415" s="470"/>
      <c r="AO415" s="470"/>
      <c r="AP415" s="470"/>
      <c r="AQ415" s="473"/>
      <c r="AR415" s="42"/>
    </row>
    <row r="416" spans="2:44" ht="14.45" customHeight="1" x14ac:dyDescent="0.25">
      <c r="B416" s="475"/>
      <c r="C416" s="477"/>
      <c r="D416" s="477"/>
      <c r="E416" s="40"/>
      <c r="F416" s="489"/>
      <c r="G416" s="489"/>
      <c r="H416" s="50"/>
      <c r="I416" s="201" t="str">
        <f>IF(H416=0,"",H416/'2. Baseline'!$F$15)</f>
        <v/>
      </c>
      <c r="J416" s="87" t="str">
        <f>IF(I416="","",(I416/'2. Baseline'!$F$71/'2. Baseline'!$F$67))</f>
        <v/>
      </c>
      <c r="K416" s="73" t="str">
        <f t="shared" si="194"/>
        <v/>
      </c>
      <c r="L416" s="73" t="str">
        <f t="shared" si="198"/>
        <v/>
      </c>
      <c r="M416" s="81">
        <f t="shared" si="195"/>
        <v>285.71428571428572</v>
      </c>
      <c r="N416" s="81" t="e">
        <f t="shared" si="196"/>
        <v>#VALUE!</v>
      </c>
      <c r="O416" s="82" t="str">
        <f>IFERROR(ROUND(IF(H416/'2. Baseline'!F$13=0,"",H416/'2. Baseline'!F$13),0),"")</f>
        <v/>
      </c>
      <c r="P416" s="83" t="str">
        <f>IFERROR(O416/'2. Baseline'!F$14,"")</f>
        <v/>
      </c>
      <c r="Q416" s="84" t="e">
        <f t="shared" si="197"/>
        <v>#VALUE!</v>
      </c>
      <c r="R416" s="234" t="str">
        <f>IF(H416="","",P416/'2. Baseline'!$F$67)</f>
        <v/>
      </c>
      <c r="S416" s="234" t="str">
        <f>IF(H416="","",P416/J416/'2. Baseline'!$F$67)</f>
        <v/>
      </c>
      <c r="T416" s="101"/>
      <c r="U416" s="102"/>
      <c r="V416" s="101"/>
      <c r="W416" s="101"/>
      <c r="X416" s="90" t="str">
        <f>IFERROR(P416/W416, "")</f>
        <v/>
      </c>
      <c r="Y416" s="456"/>
      <c r="Z416" s="450"/>
      <c r="AA416" s="453"/>
      <c r="AB416" s="480"/>
      <c r="AC416" s="483"/>
      <c r="AD416" s="467"/>
      <c r="AE416" s="486"/>
      <c r="AF416" s="467"/>
      <c r="AG416" s="470"/>
      <c r="AH416" s="470"/>
      <c r="AI416" s="473"/>
      <c r="AJ416" s="467"/>
      <c r="AK416" s="467"/>
      <c r="AL416" s="467"/>
      <c r="AM416" s="467"/>
      <c r="AN416" s="470"/>
      <c r="AO416" s="470"/>
      <c r="AP416" s="470"/>
      <c r="AQ416" s="473"/>
      <c r="AR416" s="42"/>
    </row>
    <row r="417" spans="2:44" ht="14.45" customHeight="1" x14ac:dyDescent="0.25">
      <c r="B417" s="476"/>
      <c r="C417" s="478"/>
      <c r="D417" s="478"/>
      <c r="E417" s="40"/>
      <c r="F417" s="489"/>
      <c r="G417" s="489"/>
      <c r="H417" s="50"/>
      <c r="I417" s="201" t="str">
        <f>IF(H417=0,"",H417/'2. Baseline'!$F$15)</f>
        <v/>
      </c>
      <c r="J417" s="87" t="str">
        <f>IF(I417="","",(I417/'2. Baseline'!$F$71/'2. Baseline'!$F$67))</f>
        <v/>
      </c>
      <c r="K417" s="73" t="str">
        <f t="shared" si="194"/>
        <v/>
      </c>
      <c r="L417" s="73" t="str">
        <f t="shared" si="198"/>
        <v/>
      </c>
      <c r="M417" s="81">
        <f t="shared" si="195"/>
        <v>285.71428571428572</v>
      </c>
      <c r="N417" s="81" t="e">
        <f>IF(M417="","",I417/M417)</f>
        <v>#VALUE!</v>
      </c>
      <c r="O417" s="82" t="str">
        <f>IFERROR(ROUND(IF(H417/'2. Baseline'!F$13=0,"",H417/'2. Baseline'!F$13),0),"")</f>
        <v/>
      </c>
      <c r="P417" s="83" t="str">
        <f>IFERROR(O417/'2. Baseline'!F$14,"")</f>
        <v/>
      </c>
      <c r="Q417" s="85"/>
      <c r="R417" s="82" t="str">
        <f>IF(H417="","",P417/'2. Baseline'!$F$67)</f>
        <v/>
      </c>
      <c r="S417" s="82" t="str">
        <f>IF(H417="","",P417/J417/'2. Baseline'!$F$67)</f>
        <v/>
      </c>
      <c r="T417" s="101"/>
      <c r="U417" s="102"/>
      <c r="V417" s="101"/>
      <c r="W417" s="101"/>
      <c r="X417" s="90" t="str">
        <f>IFERROR(P417/W417, "")</f>
        <v/>
      </c>
      <c r="Y417" s="457"/>
      <c r="Z417" s="451"/>
      <c r="AA417" s="454"/>
      <c r="AB417" s="481"/>
      <c r="AC417" s="484"/>
      <c r="AD417" s="468"/>
      <c r="AE417" s="487"/>
      <c r="AF417" s="468"/>
      <c r="AG417" s="471"/>
      <c r="AH417" s="471"/>
      <c r="AI417" s="474"/>
      <c r="AJ417" s="468"/>
      <c r="AK417" s="468"/>
      <c r="AL417" s="468"/>
      <c r="AM417" s="468"/>
      <c r="AN417" s="471"/>
      <c r="AO417" s="471"/>
      <c r="AP417" s="471"/>
      <c r="AQ417" s="474"/>
      <c r="AR417" s="42"/>
    </row>
    <row r="418" spans="2:44" ht="14.45" customHeight="1" x14ac:dyDescent="0.25">
      <c r="B418" s="162"/>
      <c r="C418" s="25" t="s">
        <v>35</v>
      </c>
      <c r="D418" s="25"/>
      <c r="E418" s="98">
        <f>COUNTA(E408:E417)</f>
        <v>0</v>
      </c>
      <c r="F418" s="458"/>
      <c r="G418" s="459"/>
      <c r="H418" s="22">
        <f>SUM(H408:H417)</f>
        <v>0</v>
      </c>
      <c r="I418" s="96">
        <f>SUM(I408:I417)</f>
        <v>0</v>
      </c>
      <c r="J418" s="96">
        <f>SUM(J408:J417)</f>
        <v>0</v>
      </c>
      <c r="K418" s="96">
        <f>SUM(K408:K417)</f>
        <v>0</v>
      </c>
      <c r="L418" s="96">
        <f>SUM(L408:L417)</f>
        <v>0</v>
      </c>
      <c r="M418" s="97"/>
      <c r="N418" s="97" t="e">
        <f>SUM(N408:N417)</f>
        <v>#VALUE!</v>
      </c>
      <c r="O418" s="23">
        <f>SUM(O408:O417)</f>
        <v>0</v>
      </c>
      <c r="P418" s="53">
        <f>IFERROR(O418/'2. Baseline'!F$14,"")</f>
        <v>0</v>
      </c>
      <c r="Q418" s="52" t="e">
        <f>SUM(Q408:Q416)*7</f>
        <v>#VALUE!</v>
      </c>
      <c r="R418" s="96">
        <f>SUM(R408:R417)</f>
        <v>0</v>
      </c>
      <c r="S418" s="97" t="e">
        <f>IF(H418="","",P418/J418/'2. Baseline'!$F$67)</f>
        <v>#DIV/0!</v>
      </c>
      <c r="T418" s="103"/>
      <c r="U418" s="103"/>
      <c r="V418" s="104"/>
      <c r="W418" s="104"/>
      <c r="X418" s="74"/>
      <c r="Y418" s="107"/>
      <c r="Z418" s="104"/>
      <c r="AA418" s="108"/>
      <c r="AB418" s="53"/>
      <c r="AC418" s="68">
        <f t="shared" ref="AC418:AQ418" si="199">SUM(AC408:AC417)</f>
        <v>0</v>
      </c>
      <c r="AD418" s="68">
        <f t="shared" si="199"/>
        <v>0</v>
      </c>
      <c r="AE418" s="296">
        <f t="shared" si="199"/>
        <v>0</v>
      </c>
      <c r="AF418" s="93">
        <f t="shared" si="199"/>
        <v>0</v>
      </c>
      <c r="AG418" s="93">
        <f t="shared" si="199"/>
        <v>0</v>
      </c>
      <c r="AH418" s="93">
        <f t="shared" si="199"/>
        <v>0</v>
      </c>
      <c r="AI418" s="93">
        <f t="shared" si="199"/>
        <v>0</v>
      </c>
      <c r="AJ418" s="93">
        <f t="shared" si="199"/>
        <v>0</v>
      </c>
      <c r="AK418" s="93">
        <f t="shared" si="199"/>
        <v>0</v>
      </c>
      <c r="AL418" s="93">
        <f t="shared" si="199"/>
        <v>0</v>
      </c>
      <c r="AM418" s="93">
        <f t="shared" si="199"/>
        <v>0</v>
      </c>
      <c r="AN418" s="93">
        <f t="shared" si="199"/>
        <v>0</v>
      </c>
      <c r="AO418" s="93">
        <f t="shared" si="199"/>
        <v>0</v>
      </c>
      <c r="AP418" s="93">
        <f t="shared" si="199"/>
        <v>0</v>
      </c>
      <c r="AQ418" s="93">
        <f t="shared" si="199"/>
        <v>0</v>
      </c>
      <c r="AR418" s="26"/>
    </row>
    <row r="419" spans="2:44" ht="14.45" customHeight="1" thickBot="1" x14ac:dyDescent="0.3">
      <c r="B419" s="163"/>
      <c r="C419" s="62"/>
      <c r="D419" s="62"/>
      <c r="E419" s="63"/>
      <c r="F419" s="460"/>
      <c r="G419" s="461"/>
      <c r="H419" s="64"/>
      <c r="I419" s="65" t="str">
        <f>IFERROR(IF(H419/#REF!=0," ",H419/#REF!),"")</f>
        <v/>
      </c>
      <c r="J419" s="66"/>
      <c r="K419" s="66"/>
      <c r="L419" s="66"/>
      <c r="M419" s="66"/>
      <c r="N419" s="66"/>
      <c r="O419" s="24"/>
      <c r="P419" s="54"/>
      <c r="Q419" s="55"/>
      <c r="R419" s="56"/>
      <c r="S419" s="56"/>
      <c r="T419" s="105"/>
      <c r="U419" s="105"/>
      <c r="V419" s="106"/>
      <c r="W419" s="106"/>
      <c r="X419" s="75"/>
      <c r="Y419" s="109"/>
      <c r="Z419" s="106"/>
      <c r="AA419" s="110"/>
      <c r="AB419" s="54"/>
      <c r="AC419" s="57"/>
      <c r="AD419" s="67"/>
      <c r="AE419" s="67"/>
      <c r="AF419" s="67"/>
      <c r="AG419" s="67"/>
      <c r="AH419" s="67"/>
      <c r="AI419" s="67"/>
      <c r="AJ419" s="67"/>
      <c r="AK419" s="67"/>
      <c r="AL419" s="67"/>
      <c r="AM419" s="67"/>
      <c r="AN419" s="67"/>
      <c r="AO419" s="67"/>
      <c r="AP419" s="67"/>
      <c r="AQ419" s="179"/>
      <c r="AR419" s="60"/>
    </row>
    <row r="420" spans="2:44" ht="14.45" customHeight="1" x14ac:dyDescent="0.25">
      <c r="B420" s="475" t="str">
        <f>IF(C420&lt;&gt;"",B408+1,"")</f>
        <v/>
      </c>
      <c r="C420" s="488"/>
      <c r="D420" s="488"/>
      <c r="E420" s="40"/>
      <c r="F420" s="493"/>
      <c r="G420" s="494"/>
      <c r="H420" s="49"/>
      <c r="I420" s="201" t="str">
        <f>IF(H420=0,"",H420/'2. Baseline'!$F$15)</f>
        <v/>
      </c>
      <c r="J420" s="86" t="str">
        <f>IF(I420="","",(I420/'2. Baseline'!$F$71/'2. Baseline'!$F$67))</f>
        <v/>
      </c>
      <c r="K420" s="72" t="str">
        <f t="shared" ref="K420:K429" si="200">IF(J420="","",ROUNDUP(J420,0))</f>
        <v/>
      </c>
      <c r="L420" s="295" t="str">
        <f>J420</f>
        <v/>
      </c>
      <c r="M420" s="77">
        <f t="shared" ref="M420:M429" si="201">IF(I420=0,"",$M$23*10)</f>
        <v>285.71428571428572</v>
      </c>
      <c r="N420" s="77" t="e">
        <f t="shared" ref="N420:N428" si="202">I420/M420</f>
        <v>#VALUE!</v>
      </c>
      <c r="O420" s="78" t="str">
        <f>IFERROR(ROUND(IF(H420/'2. Baseline'!F$13=0,"",H420/'2. Baseline'!F$13),0),"")</f>
        <v/>
      </c>
      <c r="P420" s="79" t="str">
        <f>IFERROR(O420/'2. Baseline'!F$14,"")</f>
        <v/>
      </c>
      <c r="Q420" s="80" t="e">
        <f t="shared" ref="Q420:Q428" si="203">O420/(J420/2)/7</f>
        <v>#VALUE!</v>
      </c>
      <c r="R420" s="233" t="str">
        <f>IF(H420="","",P420/'2. Baseline'!$F$67)</f>
        <v/>
      </c>
      <c r="S420" s="233" t="str">
        <f>IF(H420="","",P420/J420/'2. Baseline'!$F$67)</f>
        <v/>
      </c>
      <c r="T420" s="99"/>
      <c r="U420" s="100"/>
      <c r="V420" s="101"/>
      <c r="W420" s="101"/>
      <c r="X420" s="89" t="str">
        <f>IFERROR(S420/W420, "n/a")</f>
        <v>n/a</v>
      </c>
      <c r="Y420" s="455"/>
      <c r="Z420" s="449"/>
      <c r="AA420" s="452"/>
      <c r="AB420" s="479" t="e">
        <f>P430/AA420</f>
        <v>#DIV/0!</v>
      </c>
      <c r="AC420" s="482">
        <f>L430</f>
        <v>0</v>
      </c>
      <c r="AD420" s="466">
        <f>AC430</f>
        <v>0</v>
      </c>
      <c r="AE420" s="485">
        <f>AD430/'2. Baseline'!$F$73</f>
        <v>0</v>
      </c>
      <c r="AF420" s="466">
        <f>L430*'2. Baseline'!$F$58</f>
        <v>0</v>
      </c>
      <c r="AG420" s="469">
        <f>J430*'2. Baseline'!$F$61</f>
        <v>0</v>
      </c>
      <c r="AH420" s="469">
        <f>AE430*'2. Baseline'!F$59*('2. Baseline'!F$50+'2. Baseline'!F$51)</f>
        <v>0</v>
      </c>
      <c r="AI420" s="472">
        <f>IF(B420&lt;&gt;"",'2. Baseline'!$F$60+1,0)</f>
        <v>0</v>
      </c>
      <c r="AJ420" s="466">
        <f>2*(AC430*('2. Baseline'!$F$67+'2. Baseline'!$F$68))</f>
        <v>0</v>
      </c>
      <c r="AK420" s="466">
        <f>2*L430</f>
        <v>0</v>
      </c>
      <c r="AL420" s="466">
        <f>2*(J430*2)</f>
        <v>0</v>
      </c>
      <c r="AM420" s="466">
        <f>J430*('2. Baseline'!F$67+'2. Baseline'!F$68)</f>
        <v>0</v>
      </c>
      <c r="AN420" s="469">
        <f>J430*'2. Baseline'!$F$80</f>
        <v>0</v>
      </c>
      <c r="AO420" s="469">
        <f>2*J430</f>
        <v>0</v>
      </c>
      <c r="AP420" s="469">
        <f>AE430*'2. Baseline'!F$78*('2. Baseline'!F$67+'2. Baseline'!F$68)</f>
        <v>0</v>
      </c>
      <c r="AQ420" s="472">
        <f>IF(B420&lt;&gt;"",'2. Baseline'!$F$60+1,0)</f>
        <v>0</v>
      </c>
      <c r="AR420" s="41"/>
    </row>
    <row r="421" spans="2:44" ht="14.45" customHeight="1" x14ac:dyDescent="0.25">
      <c r="B421" s="475"/>
      <c r="C421" s="477"/>
      <c r="D421" s="477"/>
      <c r="E421" s="40"/>
      <c r="F421" s="490"/>
      <c r="G421" s="491"/>
      <c r="H421" s="49"/>
      <c r="I421" s="201" t="str">
        <f>IF(H421=0,"",H421/'2. Baseline'!$F$15)</f>
        <v/>
      </c>
      <c r="J421" s="87" t="str">
        <f>IF(I421="","",(I421/'2. Baseline'!$F$71/'2. Baseline'!$F$67))</f>
        <v/>
      </c>
      <c r="K421" s="73" t="str">
        <f t="shared" si="200"/>
        <v/>
      </c>
      <c r="L421" s="73" t="str">
        <f t="shared" ref="L421:L429" si="204">J421</f>
        <v/>
      </c>
      <c r="M421" s="81">
        <f t="shared" si="201"/>
        <v>285.71428571428572</v>
      </c>
      <c r="N421" s="81" t="e">
        <f t="shared" si="202"/>
        <v>#VALUE!</v>
      </c>
      <c r="O421" s="82" t="str">
        <f>IFERROR(ROUND(IF(H421/'2. Baseline'!F$13=0,"",H421/'2. Baseline'!F$13),0),"")</f>
        <v/>
      </c>
      <c r="P421" s="83" t="str">
        <f>IFERROR(O421/'2. Baseline'!F$14,"")</f>
        <v/>
      </c>
      <c r="Q421" s="84" t="e">
        <f t="shared" si="203"/>
        <v>#VALUE!</v>
      </c>
      <c r="R421" s="234" t="str">
        <f>IF(H421="","",P421/'2. Baseline'!$F$67)</f>
        <v/>
      </c>
      <c r="S421" s="234" t="str">
        <f>IF(H421="","",P421/J421/'2. Baseline'!$F$67)</f>
        <v/>
      </c>
      <c r="T421" s="101"/>
      <c r="U421" s="102"/>
      <c r="V421" s="101"/>
      <c r="W421" s="101"/>
      <c r="X421" s="90" t="str">
        <f>IFERROR(S421/W421, "")</f>
        <v/>
      </c>
      <c r="Y421" s="456"/>
      <c r="Z421" s="450"/>
      <c r="AA421" s="453"/>
      <c r="AB421" s="480"/>
      <c r="AC421" s="483"/>
      <c r="AD421" s="467"/>
      <c r="AE421" s="486"/>
      <c r="AF421" s="467"/>
      <c r="AG421" s="470"/>
      <c r="AH421" s="470"/>
      <c r="AI421" s="473"/>
      <c r="AJ421" s="467"/>
      <c r="AK421" s="467"/>
      <c r="AL421" s="467"/>
      <c r="AM421" s="467"/>
      <c r="AN421" s="470"/>
      <c r="AO421" s="470"/>
      <c r="AP421" s="470"/>
      <c r="AQ421" s="473"/>
      <c r="AR421" s="42"/>
    </row>
    <row r="422" spans="2:44" ht="14.45" customHeight="1" x14ac:dyDescent="0.25">
      <c r="B422" s="475"/>
      <c r="C422" s="477"/>
      <c r="D422" s="477"/>
      <c r="E422" s="40"/>
      <c r="F422" s="490"/>
      <c r="G422" s="491"/>
      <c r="H422" s="49"/>
      <c r="I422" s="201" t="str">
        <f>IF(H422=0,"",H422/'2. Baseline'!$F$15)</f>
        <v/>
      </c>
      <c r="J422" s="87" t="str">
        <f>IF(I422="","",(I422/'2. Baseline'!$F$71/'2. Baseline'!$F$67))</f>
        <v/>
      </c>
      <c r="K422" s="91" t="str">
        <f t="shared" si="200"/>
        <v/>
      </c>
      <c r="L422" s="91" t="str">
        <f t="shared" si="204"/>
        <v/>
      </c>
      <c r="M422" s="92">
        <f t="shared" si="201"/>
        <v>285.71428571428572</v>
      </c>
      <c r="N422" s="92" t="e">
        <f t="shared" si="202"/>
        <v>#VALUE!</v>
      </c>
      <c r="O422" s="82" t="str">
        <f>IFERROR(ROUND(IF(H422/'2. Baseline'!F$13=0,"",H422/'2. Baseline'!F$13),0),"")</f>
        <v/>
      </c>
      <c r="P422" s="83" t="str">
        <f>IFERROR(O422/'2. Baseline'!F$14,"")</f>
        <v/>
      </c>
      <c r="Q422" s="84" t="e">
        <f t="shared" si="203"/>
        <v>#VALUE!</v>
      </c>
      <c r="R422" s="234" t="str">
        <f>IF(H422="","",P422/'2. Baseline'!$F$67)</f>
        <v/>
      </c>
      <c r="S422" s="234" t="str">
        <f>IF(H422="","",P422/J422/'2. Baseline'!$F$67)</f>
        <v/>
      </c>
      <c r="T422" s="101"/>
      <c r="U422" s="102"/>
      <c r="V422" s="101"/>
      <c r="W422" s="101"/>
      <c r="X422" s="90" t="str">
        <f>IFERROR(S422/W422, "")</f>
        <v/>
      </c>
      <c r="Y422" s="456"/>
      <c r="Z422" s="450"/>
      <c r="AA422" s="453"/>
      <c r="AB422" s="480"/>
      <c r="AC422" s="483"/>
      <c r="AD422" s="467"/>
      <c r="AE422" s="486"/>
      <c r="AF422" s="467"/>
      <c r="AG422" s="470"/>
      <c r="AH422" s="470"/>
      <c r="AI422" s="473"/>
      <c r="AJ422" s="467"/>
      <c r="AK422" s="467"/>
      <c r="AL422" s="467"/>
      <c r="AM422" s="467"/>
      <c r="AN422" s="470"/>
      <c r="AO422" s="470"/>
      <c r="AP422" s="470"/>
      <c r="AQ422" s="473"/>
      <c r="AR422" s="42"/>
    </row>
    <row r="423" spans="2:44" ht="14.45" customHeight="1" x14ac:dyDescent="0.25">
      <c r="B423" s="475"/>
      <c r="C423" s="477"/>
      <c r="D423" s="477"/>
      <c r="E423" s="40"/>
      <c r="F423" s="490"/>
      <c r="G423" s="491"/>
      <c r="H423" s="49"/>
      <c r="I423" s="201" t="str">
        <f>IF(H423=0,"",H423/'2. Baseline'!$F$15)</f>
        <v/>
      </c>
      <c r="J423" s="87" t="str">
        <f>IF(I423="","",(I423/'2. Baseline'!$F$71/'2. Baseline'!$F$67))</f>
        <v/>
      </c>
      <c r="K423" s="73" t="str">
        <f t="shared" si="200"/>
        <v/>
      </c>
      <c r="L423" s="73" t="str">
        <f t="shared" si="204"/>
        <v/>
      </c>
      <c r="M423" s="81">
        <f t="shared" si="201"/>
        <v>285.71428571428572</v>
      </c>
      <c r="N423" s="81" t="e">
        <f t="shared" si="202"/>
        <v>#VALUE!</v>
      </c>
      <c r="O423" s="82" t="str">
        <f>IFERROR(ROUND(IF(H423/'2. Baseline'!F$13=0,"",H423/'2. Baseline'!F$13),0),"")</f>
        <v/>
      </c>
      <c r="P423" s="83" t="str">
        <f>IFERROR(O423/'2. Baseline'!F$14,"")</f>
        <v/>
      </c>
      <c r="Q423" s="84" t="e">
        <f t="shared" si="203"/>
        <v>#VALUE!</v>
      </c>
      <c r="R423" s="234" t="str">
        <f>IF(H423="","",P423/'2. Baseline'!$F$67)</f>
        <v/>
      </c>
      <c r="S423" s="234" t="str">
        <f>IF(H423="","",P423/J423/'2. Baseline'!$F$67)</f>
        <v/>
      </c>
      <c r="T423" s="101"/>
      <c r="U423" s="102"/>
      <c r="V423" s="101"/>
      <c r="W423" s="101"/>
      <c r="X423" s="90" t="str">
        <f>IFERROR(S423/W423, "")</f>
        <v/>
      </c>
      <c r="Y423" s="456"/>
      <c r="Z423" s="450"/>
      <c r="AA423" s="453"/>
      <c r="AB423" s="480"/>
      <c r="AC423" s="483"/>
      <c r="AD423" s="467"/>
      <c r="AE423" s="486"/>
      <c r="AF423" s="467"/>
      <c r="AG423" s="470"/>
      <c r="AH423" s="470"/>
      <c r="AI423" s="473"/>
      <c r="AJ423" s="467"/>
      <c r="AK423" s="467"/>
      <c r="AL423" s="467"/>
      <c r="AM423" s="467"/>
      <c r="AN423" s="470"/>
      <c r="AO423" s="470"/>
      <c r="AP423" s="470"/>
      <c r="AQ423" s="473"/>
      <c r="AR423" s="42"/>
    </row>
    <row r="424" spans="2:44" ht="14.45" customHeight="1" x14ac:dyDescent="0.25">
      <c r="B424" s="475"/>
      <c r="C424" s="477"/>
      <c r="D424" s="477"/>
      <c r="E424" s="40"/>
      <c r="F424" s="490"/>
      <c r="G424" s="491"/>
      <c r="H424" s="50"/>
      <c r="I424" s="201" t="str">
        <f>IF(H424=0,"",H424/'2. Baseline'!$F$15)</f>
        <v/>
      </c>
      <c r="J424" s="87" t="str">
        <f>IF(I424="","",(I424/'2. Baseline'!$F$71/'2. Baseline'!$F$67))</f>
        <v/>
      </c>
      <c r="K424" s="73" t="str">
        <f t="shared" si="200"/>
        <v/>
      </c>
      <c r="L424" s="73" t="str">
        <f t="shared" si="204"/>
        <v/>
      </c>
      <c r="M424" s="81">
        <f t="shared" si="201"/>
        <v>285.71428571428572</v>
      </c>
      <c r="N424" s="81" t="e">
        <f t="shared" si="202"/>
        <v>#VALUE!</v>
      </c>
      <c r="O424" s="82" t="str">
        <f>IFERROR(ROUND(IF(H424/'2. Baseline'!F$13=0,"",H424/'2. Baseline'!F$13),0),"")</f>
        <v/>
      </c>
      <c r="P424" s="83" t="str">
        <f>IFERROR(O424/'2. Baseline'!F$14,"")</f>
        <v/>
      </c>
      <c r="Q424" s="84" t="e">
        <f t="shared" si="203"/>
        <v>#VALUE!</v>
      </c>
      <c r="R424" s="234" t="str">
        <f>IF(H424="","",P424/'2. Baseline'!$F$67)</f>
        <v/>
      </c>
      <c r="S424" s="234" t="str">
        <f>IF(H424="","",P424/J424/'2. Baseline'!$F$67)</f>
        <v/>
      </c>
      <c r="T424" s="101"/>
      <c r="U424" s="102"/>
      <c r="V424" s="101"/>
      <c r="W424" s="101"/>
      <c r="X424" s="90" t="str">
        <f>IFERROR(S424/W424, "")</f>
        <v/>
      </c>
      <c r="Y424" s="456"/>
      <c r="Z424" s="450"/>
      <c r="AA424" s="453"/>
      <c r="AB424" s="480"/>
      <c r="AC424" s="483"/>
      <c r="AD424" s="467"/>
      <c r="AE424" s="486"/>
      <c r="AF424" s="467"/>
      <c r="AG424" s="470"/>
      <c r="AH424" s="470"/>
      <c r="AI424" s="473"/>
      <c r="AJ424" s="467"/>
      <c r="AK424" s="467"/>
      <c r="AL424" s="467"/>
      <c r="AM424" s="467"/>
      <c r="AN424" s="470"/>
      <c r="AO424" s="470"/>
      <c r="AP424" s="470"/>
      <c r="AQ424" s="473"/>
      <c r="AR424" s="42"/>
    </row>
    <row r="425" spans="2:44" ht="14.45" customHeight="1" x14ac:dyDescent="0.25">
      <c r="B425" s="475"/>
      <c r="C425" s="477"/>
      <c r="D425" s="477"/>
      <c r="E425" s="40"/>
      <c r="F425" s="490"/>
      <c r="G425" s="491"/>
      <c r="H425" s="50"/>
      <c r="I425" s="201" t="str">
        <f>IF(H425=0,"",H425/'2. Baseline'!$F$15)</f>
        <v/>
      </c>
      <c r="J425" s="87" t="str">
        <f>IF(I425="","",(I425/'2. Baseline'!$F$71/'2. Baseline'!$F$67))</f>
        <v/>
      </c>
      <c r="K425" s="73" t="str">
        <f t="shared" si="200"/>
        <v/>
      </c>
      <c r="L425" s="73" t="str">
        <f t="shared" si="204"/>
        <v/>
      </c>
      <c r="M425" s="81">
        <f t="shared" si="201"/>
        <v>285.71428571428572</v>
      </c>
      <c r="N425" s="81" t="e">
        <f t="shared" si="202"/>
        <v>#VALUE!</v>
      </c>
      <c r="O425" s="82" t="str">
        <f>IFERROR(ROUND(IF(H425/'2. Baseline'!F$13=0,"",H425/'2. Baseline'!F$13),0),"")</f>
        <v/>
      </c>
      <c r="P425" s="83" t="str">
        <f>IFERROR(O425/'2. Baseline'!F$14,"")</f>
        <v/>
      </c>
      <c r="Q425" s="84" t="e">
        <f t="shared" si="203"/>
        <v>#VALUE!</v>
      </c>
      <c r="R425" s="234" t="str">
        <f>IF(H425="","",P425/'2. Baseline'!$F$67)</f>
        <v/>
      </c>
      <c r="S425" s="234" t="str">
        <f>IF(H425="","",P425/J425/'2. Baseline'!$F$67)</f>
        <v/>
      </c>
      <c r="T425" s="101"/>
      <c r="U425" s="102"/>
      <c r="V425" s="101"/>
      <c r="W425" s="101"/>
      <c r="X425" s="90" t="str">
        <f>IFERROR(P425/W425, "")</f>
        <v/>
      </c>
      <c r="Y425" s="456"/>
      <c r="Z425" s="450"/>
      <c r="AA425" s="453"/>
      <c r="AB425" s="480"/>
      <c r="AC425" s="483"/>
      <c r="AD425" s="467"/>
      <c r="AE425" s="486"/>
      <c r="AF425" s="467"/>
      <c r="AG425" s="470"/>
      <c r="AH425" s="470"/>
      <c r="AI425" s="473"/>
      <c r="AJ425" s="467"/>
      <c r="AK425" s="467"/>
      <c r="AL425" s="467"/>
      <c r="AM425" s="467"/>
      <c r="AN425" s="470"/>
      <c r="AO425" s="470"/>
      <c r="AP425" s="470"/>
      <c r="AQ425" s="473"/>
      <c r="AR425" s="42"/>
    </row>
    <row r="426" spans="2:44" ht="14.45" customHeight="1" x14ac:dyDescent="0.25">
      <c r="B426" s="475"/>
      <c r="C426" s="477"/>
      <c r="D426" s="477"/>
      <c r="E426" s="40"/>
      <c r="F426" s="490"/>
      <c r="G426" s="491"/>
      <c r="H426" s="49"/>
      <c r="I426" s="201" t="str">
        <f>IF(H426=0,"",H426/'2. Baseline'!$F$15)</f>
        <v/>
      </c>
      <c r="J426" s="87" t="str">
        <f>IF(I426="","",(I426/'2. Baseline'!$F$71/'2. Baseline'!$F$67))</f>
        <v/>
      </c>
      <c r="K426" s="73" t="str">
        <f t="shared" si="200"/>
        <v/>
      </c>
      <c r="L426" s="73" t="str">
        <f t="shared" si="204"/>
        <v/>
      </c>
      <c r="M426" s="81">
        <f t="shared" si="201"/>
        <v>285.71428571428572</v>
      </c>
      <c r="N426" s="81" t="e">
        <f t="shared" si="202"/>
        <v>#VALUE!</v>
      </c>
      <c r="O426" s="82" t="str">
        <f>IFERROR(ROUND(IF(H426/'2. Baseline'!F$13=0,"",H426/'2. Baseline'!F$13),0),"")</f>
        <v/>
      </c>
      <c r="P426" s="83" t="str">
        <f>IFERROR(O426/'2. Baseline'!F$14,"")</f>
        <v/>
      </c>
      <c r="Q426" s="84" t="e">
        <f t="shared" si="203"/>
        <v>#VALUE!</v>
      </c>
      <c r="R426" s="234" t="str">
        <f>IF(H426="","",P426/'2. Baseline'!$F$67)</f>
        <v/>
      </c>
      <c r="S426" s="234" t="str">
        <f>IF(H426="","",P426/J426/'2. Baseline'!$F$67)</f>
        <v/>
      </c>
      <c r="T426" s="101"/>
      <c r="U426" s="102"/>
      <c r="V426" s="101"/>
      <c r="W426" s="101"/>
      <c r="X426" s="90" t="str">
        <f>IFERROR(P426/W426, "")</f>
        <v/>
      </c>
      <c r="Y426" s="456"/>
      <c r="Z426" s="450"/>
      <c r="AA426" s="453"/>
      <c r="AB426" s="480"/>
      <c r="AC426" s="483"/>
      <c r="AD426" s="467"/>
      <c r="AE426" s="486"/>
      <c r="AF426" s="467"/>
      <c r="AG426" s="470"/>
      <c r="AH426" s="470"/>
      <c r="AI426" s="473"/>
      <c r="AJ426" s="467"/>
      <c r="AK426" s="467"/>
      <c r="AL426" s="467"/>
      <c r="AM426" s="467"/>
      <c r="AN426" s="470"/>
      <c r="AO426" s="470"/>
      <c r="AP426" s="470"/>
      <c r="AQ426" s="473"/>
      <c r="AR426" s="42"/>
    </row>
    <row r="427" spans="2:44" ht="14.45" customHeight="1" x14ac:dyDescent="0.25">
      <c r="B427" s="475"/>
      <c r="C427" s="477"/>
      <c r="D427" s="477"/>
      <c r="E427" s="40"/>
      <c r="F427" s="490"/>
      <c r="G427" s="491"/>
      <c r="H427" s="49"/>
      <c r="I427" s="201" t="str">
        <f>IF(H427=0,"",H427/'2. Baseline'!$F$15)</f>
        <v/>
      </c>
      <c r="J427" s="87" t="str">
        <f>IF(I427="","",(I427/'2. Baseline'!$F$71/'2. Baseline'!$F$67))</f>
        <v/>
      </c>
      <c r="K427" s="73" t="str">
        <f t="shared" si="200"/>
        <v/>
      </c>
      <c r="L427" s="73" t="str">
        <f t="shared" si="204"/>
        <v/>
      </c>
      <c r="M427" s="81">
        <f t="shared" si="201"/>
        <v>285.71428571428572</v>
      </c>
      <c r="N427" s="81" t="e">
        <f t="shared" si="202"/>
        <v>#VALUE!</v>
      </c>
      <c r="O427" s="82" t="str">
        <f>IFERROR(ROUND(IF(H427/'2. Baseline'!F$13=0,"",H427/'2. Baseline'!F$13),0),"")</f>
        <v/>
      </c>
      <c r="P427" s="83" t="str">
        <f>IFERROR(O427/'2. Baseline'!F$14,"")</f>
        <v/>
      </c>
      <c r="Q427" s="84" t="e">
        <f t="shared" si="203"/>
        <v>#VALUE!</v>
      </c>
      <c r="R427" s="234" t="str">
        <f>IF(H427="","",P427/'2. Baseline'!$F$67)</f>
        <v/>
      </c>
      <c r="S427" s="234" t="str">
        <f>IF(H427="","",P427/J427/'2. Baseline'!$F$67)</f>
        <v/>
      </c>
      <c r="T427" s="101"/>
      <c r="U427" s="102"/>
      <c r="V427" s="101"/>
      <c r="W427" s="101"/>
      <c r="X427" s="90" t="str">
        <f>IFERROR(P427/W427, "")</f>
        <v/>
      </c>
      <c r="Y427" s="456"/>
      <c r="Z427" s="450"/>
      <c r="AA427" s="453"/>
      <c r="AB427" s="480"/>
      <c r="AC427" s="483"/>
      <c r="AD427" s="467"/>
      <c r="AE427" s="486"/>
      <c r="AF427" s="467"/>
      <c r="AG427" s="470"/>
      <c r="AH427" s="470"/>
      <c r="AI427" s="473"/>
      <c r="AJ427" s="467"/>
      <c r="AK427" s="467"/>
      <c r="AL427" s="467"/>
      <c r="AM427" s="467"/>
      <c r="AN427" s="470"/>
      <c r="AO427" s="470"/>
      <c r="AP427" s="470"/>
      <c r="AQ427" s="473"/>
      <c r="AR427" s="42"/>
    </row>
    <row r="428" spans="2:44" ht="14.45" customHeight="1" x14ac:dyDescent="0.25">
      <c r="B428" s="475"/>
      <c r="C428" s="477"/>
      <c r="D428" s="477"/>
      <c r="E428" s="40"/>
      <c r="F428" s="490"/>
      <c r="G428" s="491"/>
      <c r="H428" s="49"/>
      <c r="I428" s="201" t="str">
        <f>IF(H428=0,"",H428/'2. Baseline'!$F$15)</f>
        <v/>
      </c>
      <c r="J428" s="87" t="str">
        <f>IF(I428="","",(I428/'2. Baseline'!$F$71/'2. Baseline'!$F$67))</f>
        <v/>
      </c>
      <c r="K428" s="73" t="str">
        <f t="shared" si="200"/>
        <v/>
      </c>
      <c r="L428" s="73" t="str">
        <f t="shared" si="204"/>
        <v/>
      </c>
      <c r="M428" s="81">
        <f t="shared" si="201"/>
        <v>285.71428571428572</v>
      </c>
      <c r="N428" s="81" t="e">
        <f t="shared" si="202"/>
        <v>#VALUE!</v>
      </c>
      <c r="O428" s="82" t="str">
        <f>IFERROR(ROUND(IF(H428/'2. Baseline'!F$13=0,"",H428/'2. Baseline'!F$13),0),"")</f>
        <v/>
      </c>
      <c r="P428" s="83" t="str">
        <f>IFERROR(O428/'2. Baseline'!F$14,"")</f>
        <v/>
      </c>
      <c r="Q428" s="84" t="e">
        <f t="shared" si="203"/>
        <v>#VALUE!</v>
      </c>
      <c r="R428" s="234" t="str">
        <f>IF(H428="","",P428/'2. Baseline'!$F$67)</f>
        <v/>
      </c>
      <c r="S428" s="234" t="str">
        <f>IF(H428="","",P428/J428/'2. Baseline'!$F$67)</f>
        <v/>
      </c>
      <c r="T428" s="101"/>
      <c r="U428" s="102"/>
      <c r="V428" s="101"/>
      <c r="W428" s="101"/>
      <c r="X428" s="90" t="str">
        <f>IFERROR(P428/W428, "")</f>
        <v/>
      </c>
      <c r="Y428" s="456"/>
      <c r="Z428" s="450"/>
      <c r="AA428" s="453"/>
      <c r="AB428" s="480"/>
      <c r="AC428" s="483"/>
      <c r="AD428" s="467"/>
      <c r="AE428" s="486"/>
      <c r="AF428" s="467"/>
      <c r="AG428" s="470"/>
      <c r="AH428" s="470"/>
      <c r="AI428" s="473"/>
      <c r="AJ428" s="467"/>
      <c r="AK428" s="467"/>
      <c r="AL428" s="467"/>
      <c r="AM428" s="467"/>
      <c r="AN428" s="470"/>
      <c r="AO428" s="470"/>
      <c r="AP428" s="470"/>
      <c r="AQ428" s="473"/>
      <c r="AR428" s="42"/>
    </row>
    <row r="429" spans="2:44" ht="14.45" customHeight="1" x14ac:dyDescent="0.25">
      <c r="B429" s="476"/>
      <c r="C429" s="478"/>
      <c r="D429" s="478"/>
      <c r="E429" s="40"/>
      <c r="F429" s="490"/>
      <c r="G429" s="491"/>
      <c r="H429" s="49"/>
      <c r="I429" s="201" t="str">
        <f>IF(H429=0,"",H429/'2. Baseline'!$F$15)</f>
        <v/>
      </c>
      <c r="J429" s="87" t="str">
        <f>IF(I429="","",(I429/'2. Baseline'!$F$71/'2. Baseline'!$F$67))</f>
        <v/>
      </c>
      <c r="K429" s="73" t="str">
        <f t="shared" si="200"/>
        <v/>
      </c>
      <c r="L429" s="73" t="str">
        <f t="shared" si="204"/>
        <v/>
      </c>
      <c r="M429" s="81">
        <f t="shared" si="201"/>
        <v>285.71428571428572</v>
      </c>
      <c r="N429" s="81" t="e">
        <f>IF(M429="","",I429/M429)</f>
        <v>#VALUE!</v>
      </c>
      <c r="O429" s="82" t="str">
        <f>IFERROR(ROUND(IF(H429/'2. Baseline'!F$13=0,"",H429/'2. Baseline'!F$13),0),"")</f>
        <v/>
      </c>
      <c r="P429" s="83" t="str">
        <f>IFERROR(O429/'2. Baseline'!F$14,"")</f>
        <v/>
      </c>
      <c r="Q429" s="85"/>
      <c r="R429" s="82" t="str">
        <f>IF(H429="","",P429/'2. Baseline'!$F$67)</f>
        <v/>
      </c>
      <c r="S429" s="82" t="str">
        <f>IF(H429="","",P429/J429/'2. Baseline'!$F$67)</f>
        <v/>
      </c>
      <c r="T429" s="101"/>
      <c r="U429" s="102"/>
      <c r="V429" s="101"/>
      <c r="W429" s="101"/>
      <c r="X429" s="90" t="str">
        <f>IFERROR(P429/W429, "")</f>
        <v/>
      </c>
      <c r="Y429" s="457"/>
      <c r="Z429" s="451"/>
      <c r="AA429" s="454"/>
      <c r="AB429" s="481"/>
      <c r="AC429" s="484"/>
      <c r="AD429" s="468"/>
      <c r="AE429" s="487"/>
      <c r="AF429" s="468"/>
      <c r="AG429" s="471"/>
      <c r="AH429" s="471"/>
      <c r="AI429" s="474"/>
      <c r="AJ429" s="468"/>
      <c r="AK429" s="468"/>
      <c r="AL429" s="468"/>
      <c r="AM429" s="468"/>
      <c r="AN429" s="471"/>
      <c r="AO429" s="471"/>
      <c r="AP429" s="471"/>
      <c r="AQ429" s="474"/>
      <c r="AR429" s="42"/>
    </row>
    <row r="430" spans="2:44" ht="14.45" customHeight="1" x14ac:dyDescent="0.25">
      <c r="B430" s="162"/>
      <c r="C430" s="25" t="s">
        <v>35</v>
      </c>
      <c r="D430" s="25"/>
      <c r="E430" s="98">
        <f>COUNTA(E420:E429)</f>
        <v>0</v>
      </c>
      <c r="F430" s="458"/>
      <c r="G430" s="459"/>
      <c r="H430" s="22">
        <f>SUM(H420:H429)</f>
        <v>0</v>
      </c>
      <c r="I430" s="96">
        <f>SUM(I420:I429)</f>
        <v>0</v>
      </c>
      <c r="J430" s="96">
        <f>SUM(J420:J429)</f>
        <v>0</v>
      </c>
      <c r="K430" s="96">
        <f>SUM(K420:K429)</f>
        <v>0</v>
      </c>
      <c r="L430" s="96">
        <f>SUM(L420:L429)</f>
        <v>0</v>
      </c>
      <c r="M430" s="97"/>
      <c r="N430" s="97" t="e">
        <f>SUM(N420:N429)</f>
        <v>#VALUE!</v>
      </c>
      <c r="O430" s="23">
        <f>SUM(O420:O429)</f>
        <v>0</v>
      </c>
      <c r="P430" s="53">
        <f>IFERROR(O430/'2. Baseline'!F$14,"")</f>
        <v>0</v>
      </c>
      <c r="Q430" s="52" t="e">
        <f>SUM(Q420:Q428)*7</f>
        <v>#VALUE!</v>
      </c>
      <c r="R430" s="96">
        <f>SUM(R420:R429)</f>
        <v>0</v>
      </c>
      <c r="S430" s="97" t="e">
        <f>IF(H430="","",P430/J430/'2. Baseline'!$F$67)</f>
        <v>#DIV/0!</v>
      </c>
      <c r="T430" s="103"/>
      <c r="U430" s="103"/>
      <c r="V430" s="104"/>
      <c r="W430" s="104"/>
      <c r="X430" s="74"/>
      <c r="Y430" s="107"/>
      <c r="Z430" s="104"/>
      <c r="AA430" s="108"/>
      <c r="AB430" s="53"/>
      <c r="AC430" s="68">
        <f t="shared" ref="AC430:AQ430" si="205">SUM(AC420:AC429)</f>
        <v>0</v>
      </c>
      <c r="AD430" s="68">
        <f t="shared" si="205"/>
        <v>0</v>
      </c>
      <c r="AE430" s="296">
        <f t="shared" si="205"/>
        <v>0</v>
      </c>
      <c r="AF430" s="93">
        <f t="shared" si="205"/>
        <v>0</v>
      </c>
      <c r="AG430" s="93">
        <f t="shared" si="205"/>
        <v>0</v>
      </c>
      <c r="AH430" s="93">
        <f t="shared" si="205"/>
        <v>0</v>
      </c>
      <c r="AI430" s="93">
        <f t="shared" si="205"/>
        <v>0</v>
      </c>
      <c r="AJ430" s="93">
        <f t="shared" si="205"/>
        <v>0</v>
      </c>
      <c r="AK430" s="93">
        <f t="shared" si="205"/>
        <v>0</v>
      </c>
      <c r="AL430" s="93">
        <f t="shared" si="205"/>
        <v>0</v>
      </c>
      <c r="AM430" s="93">
        <f t="shared" si="205"/>
        <v>0</v>
      </c>
      <c r="AN430" s="93">
        <f t="shared" si="205"/>
        <v>0</v>
      </c>
      <c r="AO430" s="93">
        <f t="shared" si="205"/>
        <v>0</v>
      </c>
      <c r="AP430" s="93">
        <f t="shared" si="205"/>
        <v>0</v>
      </c>
      <c r="AQ430" s="93">
        <f t="shared" si="205"/>
        <v>0</v>
      </c>
      <c r="AR430" s="26"/>
    </row>
    <row r="431" spans="2:44" ht="14.45" customHeight="1" thickBot="1" x14ac:dyDescent="0.3">
      <c r="B431" s="163"/>
      <c r="C431" s="62"/>
      <c r="D431" s="62"/>
      <c r="E431" s="63"/>
      <c r="F431" s="460"/>
      <c r="G431" s="461"/>
      <c r="H431" s="64"/>
      <c r="I431" s="65" t="str">
        <f>IFERROR(IF(H431/#REF!=0," ",H431/#REF!),"")</f>
        <v/>
      </c>
      <c r="J431" s="66"/>
      <c r="K431" s="66"/>
      <c r="L431" s="66"/>
      <c r="M431" s="66"/>
      <c r="N431" s="66"/>
      <c r="O431" s="24"/>
      <c r="P431" s="54"/>
      <c r="Q431" s="55"/>
      <c r="R431" s="56"/>
      <c r="S431" s="56"/>
      <c r="T431" s="105"/>
      <c r="U431" s="105"/>
      <c r="V431" s="106"/>
      <c r="W431" s="106"/>
      <c r="X431" s="75"/>
      <c r="Y431" s="109"/>
      <c r="Z431" s="106"/>
      <c r="AA431" s="110"/>
      <c r="AB431" s="54"/>
      <c r="AC431" s="57"/>
      <c r="AD431" s="67"/>
      <c r="AE431" s="67"/>
      <c r="AF431" s="67"/>
      <c r="AG431" s="67"/>
      <c r="AH431" s="67"/>
      <c r="AI431" s="67"/>
      <c r="AJ431" s="67"/>
      <c r="AK431" s="67"/>
      <c r="AL431" s="67"/>
      <c r="AM431" s="67"/>
      <c r="AN431" s="67"/>
      <c r="AO431" s="67"/>
      <c r="AP431" s="67"/>
      <c r="AQ431" s="179"/>
      <c r="AR431" s="60"/>
    </row>
    <row r="432" spans="2:44" ht="14.45" customHeight="1" x14ac:dyDescent="0.25">
      <c r="B432" s="475" t="str">
        <f>IF(C432&lt;&gt;"",B420+1,"")</f>
        <v/>
      </c>
      <c r="C432" s="477"/>
      <c r="D432" s="477"/>
      <c r="E432" s="40"/>
      <c r="F432" s="492"/>
      <c r="G432" s="492"/>
      <c r="H432" s="49"/>
      <c r="I432" s="201" t="str">
        <f>IF(H432=0,"",H432/'2. Baseline'!$F$15)</f>
        <v/>
      </c>
      <c r="J432" s="86" t="str">
        <f>IF(I432="","",(I432/'2. Baseline'!$F$71/'2. Baseline'!$F$67))</f>
        <v/>
      </c>
      <c r="K432" s="72" t="str">
        <f t="shared" ref="K432:K441" si="206">IF(J432="","",ROUNDUP(J432,0))</f>
        <v/>
      </c>
      <c r="L432" s="295" t="str">
        <f>J432</f>
        <v/>
      </c>
      <c r="M432" s="77">
        <f t="shared" ref="M432:M441" si="207">IF(I432=0,"",$M$23*10)</f>
        <v>285.71428571428572</v>
      </c>
      <c r="N432" s="77" t="e">
        <f t="shared" ref="N432:N440" si="208">I432/M432</f>
        <v>#VALUE!</v>
      </c>
      <c r="O432" s="78" t="str">
        <f>IFERROR(ROUND(IF(H432/'2. Baseline'!F$13=0,"",H432/'2. Baseline'!F$13),0),"")</f>
        <v/>
      </c>
      <c r="P432" s="79" t="str">
        <f>IFERROR(O432/'2. Baseline'!F$14,"")</f>
        <v/>
      </c>
      <c r="Q432" s="80" t="e">
        <f t="shared" ref="Q432:Q440" si="209">O432/(J432/2)/7</f>
        <v>#VALUE!</v>
      </c>
      <c r="R432" s="233" t="str">
        <f>IF(H432="","",P432/'2. Baseline'!$F$67)</f>
        <v/>
      </c>
      <c r="S432" s="233" t="str">
        <f>IF(H432="","",P432/J432/'2. Baseline'!$F$67)</f>
        <v/>
      </c>
      <c r="T432" s="99"/>
      <c r="U432" s="100"/>
      <c r="V432" s="101"/>
      <c r="W432" s="101"/>
      <c r="X432" s="89" t="str">
        <f>IFERROR(S432/W432, "n/a")</f>
        <v>n/a</v>
      </c>
      <c r="Y432" s="455"/>
      <c r="Z432" s="449"/>
      <c r="AA432" s="452"/>
      <c r="AB432" s="479" t="e">
        <f>P442/AA432</f>
        <v>#DIV/0!</v>
      </c>
      <c r="AC432" s="482">
        <f>L442</f>
        <v>0</v>
      </c>
      <c r="AD432" s="466">
        <f>AC442</f>
        <v>0</v>
      </c>
      <c r="AE432" s="485">
        <f>AD442/'2. Baseline'!$F$73</f>
        <v>0</v>
      </c>
      <c r="AF432" s="466">
        <f>L442*'2. Baseline'!$F$58</f>
        <v>0</v>
      </c>
      <c r="AG432" s="469">
        <f>J442*'2. Baseline'!$F$61</f>
        <v>0</v>
      </c>
      <c r="AH432" s="469">
        <f>AE442*'2. Baseline'!F$59*('2. Baseline'!F$50+'2. Baseline'!F$51)</f>
        <v>0</v>
      </c>
      <c r="AI432" s="472">
        <f>IF(B432&lt;&gt;"",'2. Baseline'!$F$60+1,0)</f>
        <v>0</v>
      </c>
      <c r="AJ432" s="466">
        <f>2*(AC442*('2. Baseline'!$F$67+'2. Baseline'!$F$68))</f>
        <v>0</v>
      </c>
      <c r="AK432" s="466">
        <f>2*L442</f>
        <v>0</v>
      </c>
      <c r="AL432" s="466">
        <f>2*(J442*2)</f>
        <v>0</v>
      </c>
      <c r="AM432" s="466">
        <f>J442*('2. Baseline'!F$67+'2. Baseline'!F$68)</f>
        <v>0</v>
      </c>
      <c r="AN432" s="469">
        <f>J442*'2. Baseline'!$F$80</f>
        <v>0</v>
      </c>
      <c r="AO432" s="469">
        <f>2*J442</f>
        <v>0</v>
      </c>
      <c r="AP432" s="469">
        <f>AE442*'2. Baseline'!F$78*('2. Baseline'!F$67+'2. Baseline'!F$68)</f>
        <v>0</v>
      </c>
      <c r="AQ432" s="472">
        <f>IF(B432&lt;&gt;"",'2. Baseline'!$F$60+1,0)</f>
        <v>0</v>
      </c>
      <c r="AR432" s="41"/>
    </row>
    <row r="433" spans="2:44" ht="14.45" customHeight="1" x14ac:dyDescent="0.25">
      <c r="B433" s="475"/>
      <c r="C433" s="477"/>
      <c r="D433" s="477"/>
      <c r="E433" s="40"/>
      <c r="F433" s="489"/>
      <c r="G433" s="489"/>
      <c r="H433" s="49"/>
      <c r="I433" s="201" t="str">
        <f>IF(H433=0,"",H433/'2. Baseline'!$F$15)</f>
        <v/>
      </c>
      <c r="J433" s="87" t="str">
        <f>IF(I433="","",(I433/'2. Baseline'!$F$71/'2. Baseline'!$F$67))</f>
        <v/>
      </c>
      <c r="K433" s="73" t="str">
        <f t="shared" si="206"/>
        <v/>
      </c>
      <c r="L433" s="73" t="str">
        <f t="shared" ref="L433:L441" si="210">J433</f>
        <v/>
      </c>
      <c r="M433" s="81">
        <f t="shared" si="207"/>
        <v>285.71428571428572</v>
      </c>
      <c r="N433" s="81" t="e">
        <f t="shared" si="208"/>
        <v>#VALUE!</v>
      </c>
      <c r="O433" s="82" t="str">
        <f>IFERROR(ROUND(IF(H433/'2. Baseline'!F$13=0,"",H433/'2. Baseline'!F$13),0),"")</f>
        <v/>
      </c>
      <c r="P433" s="83" t="str">
        <f>IFERROR(O433/'2. Baseline'!F$14,"")</f>
        <v/>
      </c>
      <c r="Q433" s="84" t="e">
        <f t="shared" si="209"/>
        <v>#VALUE!</v>
      </c>
      <c r="R433" s="234" t="str">
        <f>IF(H433="","",P433/'2. Baseline'!$F$67)</f>
        <v/>
      </c>
      <c r="S433" s="234" t="str">
        <f>IF(H433="","",P433/J433/'2. Baseline'!$F$67)</f>
        <v/>
      </c>
      <c r="T433" s="101"/>
      <c r="U433" s="102"/>
      <c r="V433" s="101"/>
      <c r="W433" s="101"/>
      <c r="X433" s="90" t="str">
        <f>IFERROR(S433/W433, "")</f>
        <v/>
      </c>
      <c r="Y433" s="456"/>
      <c r="Z433" s="450"/>
      <c r="AA433" s="453"/>
      <c r="AB433" s="480"/>
      <c r="AC433" s="483"/>
      <c r="AD433" s="467"/>
      <c r="AE433" s="486"/>
      <c r="AF433" s="467"/>
      <c r="AG433" s="470"/>
      <c r="AH433" s="470"/>
      <c r="AI433" s="473"/>
      <c r="AJ433" s="467"/>
      <c r="AK433" s="467"/>
      <c r="AL433" s="467"/>
      <c r="AM433" s="467"/>
      <c r="AN433" s="470"/>
      <c r="AO433" s="470"/>
      <c r="AP433" s="470"/>
      <c r="AQ433" s="473"/>
      <c r="AR433" s="42"/>
    </row>
    <row r="434" spans="2:44" ht="14.45" customHeight="1" x14ac:dyDescent="0.25">
      <c r="B434" s="475"/>
      <c r="C434" s="477"/>
      <c r="D434" s="477"/>
      <c r="E434" s="40"/>
      <c r="F434" s="489"/>
      <c r="G434" s="489"/>
      <c r="H434" s="49"/>
      <c r="I434" s="201" t="str">
        <f>IF(H434=0,"",H434/'2. Baseline'!$F$15)</f>
        <v/>
      </c>
      <c r="J434" s="88" t="str">
        <f>IF(I434="","",(I434/'2. Baseline'!$F$71/'2. Baseline'!$F$67))</f>
        <v/>
      </c>
      <c r="K434" s="91" t="str">
        <f t="shared" si="206"/>
        <v/>
      </c>
      <c r="L434" s="91" t="str">
        <f t="shared" si="210"/>
        <v/>
      </c>
      <c r="M434" s="92">
        <f t="shared" si="207"/>
        <v>285.71428571428572</v>
      </c>
      <c r="N434" s="92" t="e">
        <f t="shared" si="208"/>
        <v>#VALUE!</v>
      </c>
      <c r="O434" s="82" t="str">
        <f>IFERROR(ROUND(IF(H434/'2. Baseline'!F$13=0,"",H434/'2. Baseline'!F$13),0),"")</f>
        <v/>
      </c>
      <c r="P434" s="83" t="str">
        <f>IFERROR(O434/'2. Baseline'!F$14,"")</f>
        <v/>
      </c>
      <c r="Q434" s="84" t="e">
        <f t="shared" si="209"/>
        <v>#VALUE!</v>
      </c>
      <c r="R434" s="234" t="str">
        <f>IF(H434="","",P434/'2. Baseline'!$F$67)</f>
        <v/>
      </c>
      <c r="S434" s="234" t="str">
        <f>IF(H434="","",P434/J434/'2. Baseline'!$F$67)</f>
        <v/>
      </c>
      <c r="T434" s="101"/>
      <c r="U434" s="102"/>
      <c r="V434" s="101"/>
      <c r="W434" s="101"/>
      <c r="X434" s="90" t="str">
        <f>IFERROR(S434/W434, "")</f>
        <v/>
      </c>
      <c r="Y434" s="456"/>
      <c r="Z434" s="450"/>
      <c r="AA434" s="453"/>
      <c r="AB434" s="480"/>
      <c r="AC434" s="483"/>
      <c r="AD434" s="467"/>
      <c r="AE434" s="486"/>
      <c r="AF434" s="467"/>
      <c r="AG434" s="470"/>
      <c r="AH434" s="470"/>
      <c r="AI434" s="473"/>
      <c r="AJ434" s="467"/>
      <c r="AK434" s="467"/>
      <c r="AL434" s="467"/>
      <c r="AM434" s="467"/>
      <c r="AN434" s="470"/>
      <c r="AO434" s="470"/>
      <c r="AP434" s="470"/>
      <c r="AQ434" s="473"/>
      <c r="AR434" s="42"/>
    </row>
    <row r="435" spans="2:44" ht="14.45" customHeight="1" x14ac:dyDescent="0.25">
      <c r="B435" s="475"/>
      <c r="C435" s="477"/>
      <c r="D435" s="477"/>
      <c r="E435" s="40"/>
      <c r="F435" s="489"/>
      <c r="G435" s="489"/>
      <c r="H435" s="49"/>
      <c r="I435" s="201" t="str">
        <f>IF(H435=0,"",H435/'2. Baseline'!$F$15)</f>
        <v/>
      </c>
      <c r="J435" s="87" t="str">
        <f>IF(I435="","",(I435/'2. Baseline'!$F$71/'2. Baseline'!$F$67))</f>
        <v/>
      </c>
      <c r="K435" s="73" t="str">
        <f t="shared" si="206"/>
        <v/>
      </c>
      <c r="L435" s="73" t="str">
        <f t="shared" si="210"/>
        <v/>
      </c>
      <c r="M435" s="81">
        <f t="shared" si="207"/>
        <v>285.71428571428572</v>
      </c>
      <c r="N435" s="81" t="e">
        <f t="shared" si="208"/>
        <v>#VALUE!</v>
      </c>
      <c r="O435" s="82" t="str">
        <f>IFERROR(ROUND(IF(H435/'2. Baseline'!F$13=0,"",H435/'2. Baseline'!F$13),0),"")</f>
        <v/>
      </c>
      <c r="P435" s="83" t="str">
        <f>IFERROR(O435/'2. Baseline'!F$14,"")</f>
        <v/>
      </c>
      <c r="Q435" s="84" t="e">
        <f t="shared" si="209"/>
        <v>#VALUE!</v>
      </c>
      <c r="R435" s="234" t="str">
        <f>IF(H435="","",P435/'2. Baseline'!$F$67)</f>
        <v/>
      </c>
      <c r="S435" s="234" t="str">
        <f>IF(H435="","",P435/J435/'2. Baseline'!$F$67)</f>
        <v/>
      </c>
      <c r="T435" s="101"/>
      <c r="U435" s="102"/>
      <c r="V435" s="101"/>
      <c r="W435" s="101"/>
      <c r="X435" s="90" t="str">
        <f>IFERROR(S435/W435, "")</f>
        <v/>
      </c>
      <c r="Y435" s="456"/>
      <c r="Z435" s="450"/>
      <c r="AA435" s="453"/>
      <c r="AB435" s="480"/>
      <c r="AC435" s="483"/>
      <c r="AD435" s="467"/>
      <c r="AE435" s="486"/>
      <c r="AF435" s="467"/>
      <c r="AG435" s="470"/>
      <c r="AH435" s="470"/>
      <c r="AI435" s="473"/>
      <c r="AJ435" s="467"/>
      <c r="AK435" s="467"/>
      <c r="AL435" s="467"/>
      <c r="AM435" s="467"/>
      <c r="AN435" s="470"/>
      <c r="AO435" s="470"/>
      <c r="AP435" s="470"/>
      <c r="AQ435" s="473"/>
      <c r="AR435" s="42"/>
    </row>
    <row r="436" spans="2:44" ht="14.45" customHeight="1" x14ac:dyDescent="0.25">
      <c r="B436" s="475"/>
      <c r="C436" s="477"/>
      <c r="D436" s="477"/>
      <c r="E436" s="40"/>
      <c r="F436" s="489"/>
      <c r="G436" s="489"/>
      <c r="H436" s="50"/>
      <c r="I436" s="201" t="str">
        <f>IF(H436=0,"",H436/'2. Baseline'!$F$15)</f>
        <v/>
      </c>
      <c r="J436" s="87" t="str">
        <f>IF(I436="","",(I436/'2. Baseline'!$F$71/'2. Baseline'!$F$67))</f>
        <v/>
      </c>
      <c r="K436" s="73" t="str">
        <f t="shared" si="206"/>
        <v/>
      </c>
      <c r="L436" s="73" t="str">
        <f t="shared" si="210"/>
        <v/>
      </c>
      <c r="M436" s="81">
        <f t="shared" si="207"/>
        <v>285.71428571428572</v>
      </c>
      <c r="N436" s="81" t="e">
        <f t="shared" si="208"/>
        <v>#VALUE!</v>
      </c>
      <c r="O436" s="82" t="str">
        <f>IFERROR(ROUND(IF(H436/'2. Baseline'!F$13=0,"",H436/'2. Baseline'!F$13),0),"")</f>
        <v/>
      </c>
      <c r="P436" s="83" t="str">
        <f>IFERROR(O436/'2. Baseline'!F$14,"")</f>
        <v/>
      </c>
      <c r="Q436" s="84" t="e">
        <f t="shared" si="209"/>
        <v>#VALUE!</v>
      </c>
      <c r="R436" s="234" t="str">
        <f>IF(H436="","",P436/'2. Baseline'!$F$67)</f>
        <v/>
      </c>
      <c r="S436" s="234" t="str">
        <f>IF(H436="","",P436/J436/'2. Baseline'!$F$67)</f>
        <v/>
      </c>
      <c r="T436" s="101"/>
      <c r="U436" s="102"/>
      <c r="V436" s="101"/>
      <c r="W436" s="101"/>
      <c r="X436" s="90" t="str">
        <f>IFERROR(S436/W436, "")</f>
        <v/>
      </c>
      <c r="Y436" s="456"/>
      <c r="Z436" s="450"/>
      <c r="AA436" s="453"/>
      <c r="AB436" s="480"/>
      <c r="AC436" s="483"/>
      <c r="AD436" s="467"/>
      <c r="AE436" s="486"/>
      <c r="AF436" s="467"/>
      <c r="AG436" s="470"/>
      <c r="AH436" s="470"/>
      <c r="AI436" s="473"/>
      <c r="AJ436" s="467"/>
      <c r="AK436" s="467"/>
      <c r="AL436" s="467"/>
      <c r="AM436" s="467"/>
      <c r="AN436" s="470"/>
      <c r="AO436" s="470"/>
      <c r="AP436" s="470"/>
      <c r="AQ436" s="473"/>
      <c r="AR436" s="42"/>
    </row>
    <row r="437" spans="2:44" ht="14.45" customHeight="1" x14ac:dyDescent="0.25">
      <c r="B437" s="475"/>
      <c r="C437" s="477"/>
      <c r="D437" s="477"/>
      <c r="E437" s="40"/>
      <c r="F437" s="489"/>
      <c r="G437" s="489"/>
      <c r="H437" s="50"/>
      <c r="I437" s="201" t="str">
        <f>IF(H437=0,"",H437/'2. Baseline'!$F$15)</f>
        <v/>
      </c>
      <c r="J437" s="87" t="str">
        <f>IF(I437="","",(I437/'2. Baseline'!$F$71/'2. Baseline'!$F$67))</f>
        <v/>
      </c>
      <c r="K437" s="73" t="str">
        <f t="shared" si="206"/>
        <v/>
      </c>
      <c r="L437" s="73" t="str">
        <f t="shared" si="210"/>
        <v/>
      </c>
      <c r="M437" s="81">
        <f t="shared" si="207"/>
        <v>285.71428571428572</v>
      </c>
      <c r="N437" s="81" t="e">
        <f t="shared" si="208"/>
        <v>#VALUE!</v>
      </c>
      <c r="O437" s="82" t="str">
        <f>IFERROR(ROUND(IF(H437/'2. Baseline'!F$13=0,"",H437/'2. Baseline'!F$13),0),"")</f>
        <v/>
      </c>
      <c r="P437" s="83" t="str">
        <f>IFERROR(O437/'2. Baseline'!F$14,"")</f>
        <v/>
      </c>
      <c r="Q437" s="84" t="e">
        <f t="shared" si="209"/>
        <v>#VALUE!</v>
      </c>
      <c r="R437" s="234" t="str">
        <f>IF(H437="","",P437/'2. Baseline'!$F$67)</f>
        <v/>
      </c>
      <c r="S437" s="234" t="str">
        <f>IF(H437="","",P437/J437/'2. Baseline'!$F$67)</f>
        <v/>
      </c>
      <c r="T437" s="101"/>
      <c r="U437" s="102"/>
      <c r="V437" s="101"/>
      <c r="W437" s="101"/>
      <c r="X437" s="90" t="str">
        <f>IFERROR(P437/W437, "")</f>
        <v/>
      </c>
      <c r="Y437" s="456"/>
      <c r="Z437" s="450"/>
      <c r="AA437" s="453"/>
      <c r="AB437" s="480"/>
      <c r="AC437" s="483"/>
      <c r="AD437" s="467"/>
      <c r="AE437" s="486"/>
      <c r="AF437" s="467"/>
      <c r="AG437" s="470"/>
      <c r="AH437" s="470"/>
      <c r="AI437" s="473"/>
      <c r="AJ437" s="467"/>
      <c r="AK437" s="467"/>
      <c r="AL437" s="467"/>
      <c r="AM437" s="467"/>
      <c r="AN437" s="470"/>
      <c r="AO437" s="470"/>
      <c r="AP437" s="470"/>
      <c r="AQ437" s="473"/>
      <c r="AR437" s="42"/>
    </row>
    <row r="438" spans="2:44" ht="14.45" customHeight="1" x14ac:dyDescent="0.25">
      <c r="B438" s="475"/>
      <c r="C438" s="477"/>
      <c r="D438" s="477"/>
      <c r="E438" s="40"/>
      <c r="F438" s="489"/>
      <c r="G438" s="489"/>
      <c r="H438" s="50"/>
      <c r="I438" s="201" t="str">
        <f>IF(H438=0,"",H438/'2. Baseline'!$F$15)</f>
        <v/>
      </c>
      <c r="J438" s="87" t="str">
        <f>IF(I438="","",(I438/'2. Baseline'!$F$71/'2. Baseline'!$F$67))</f>
        <v/>
      </c>
      <c r="K438" s="73" t="str">
        <f t="shared" si="206"/>
        <v/>
      </c>
      <c r="L438" s="73" t="str">
        <f t="shared" si="210"/>
        <v/>
      </c>
      <c r="M438" s="81">
        <f t="shared" si="207"/>
        <v>285.71428571428572</v>
      </c>
      <c r="N438" s="81" t="e">
        <f t="shared" si="208"/>
        <v>#VALUE!</v>
      </c>
      <c r="O438" s="82" t="str">
        <f>IFERROR(ROUND(IF(H438/'2. Baseline'!F$13=0,"",H438/'2. Baseline'!F$13),0),"")</f>
        <v/>
      </c>
      <c r="P438" s="83" t="str">
        <f>IFERROR(O438/'2. Baseline'!F$14,"")</f>
        <v/>
      </c>
      <c r="Q438" s="84" t="e">
        <f t="shared" si="209"/>
        <v>#VALUE!</v>
      </c>
      <c r="R438" s="234" t="str">
        <f>IF(H438="","",P438/'2. Baseline'!$F$67)</f>
        <v/>
      </c>
      <c r="S438" s="234" t="str">
        <f>IF(H438="","",P438/J438/'2. Baseline'!$F$67)</f>
        <v/>
      </c>
      <c r="T438" s="101"/>
      <c r="U438" s="102"/>
      <c r="V438" s="101"/>
      <c r="W438" s="101"/>
      <c r="X438" s="90" t="str">
        <f>IFERROR(P438/W438, "")</f>
        <v/>
      </c>
      <c r="Y438" s="456"/>
      <c r="Z438" s="450"/>
      <c r="AA438" s="453"/>
      <c r="AB438" s="480"/>
      <c r="AC438" s="483"/>
      <c r="AD438" s="467"/>
      <c r="AE438" s="486"/>
      <c r="AF438" s="467"/>
      <c r="AG438" s="470"/>
      <c r="AH438" s="470"/>
      <c r="AI438" s="473"/>
      <c r="AJ438" s="467"/>
      <c r="AK438" s="467"/>
      <c r="AL438" s="467"/>
      <c r="AM438" s="467"/>
      <c r="AN438" s="470"/>
      <c r="AO438" s="470"/>
      <c r="AP438" s="470"/>
      <c r="AQ438" s="473"/>
      <c r="AR438" s="42"/>
    </row>
    <row r="439" spans="2:44" ht="14.45" customHeight="1" x14ac:dyDescent="0.25">
      <c r="B439" s="475"/>
      <c r="C439" s="477"/>
      <c r="D439" s="477"/>
      <c r="E439" s="40"/>
      <c r="F439" s="489"/>
      <c r="G439" s="489"/>
      <c r="H439" s="50"/>
      <c r="I439" s="201" t="str">
        <f>IF(H439=0,"",H439/'2. Baseline'!$F$15)</f>
        <v/>
      </c>
      <c r="J439" s="87" t="str">
        <f>IF(I439="","",(I439/'2. Baseline'!$F$71/'2. Baseline'!$F$67))</f>
        <v/>
      </c>
      <c r="K439" s="73" t="str">
        <f t="shared" si="206"/>
        <v/>
      </c>
      <c r="L439" s="73" t="str">
        <f t="shared" si="210"/>
        <v/>
      </c>
      <c r="M439" s="81">
        <f t="shared" si="207"/>
        <v>285.71428571428572</v>
      </c>
      <c r="N439" s="81" t="e">
        <f t="shared" si="208"/>
        <v>#VALUE!</v>
      </c>
      <c r="O439" s="82" t="str">
        <f>IFERROR(ROUND(IF(H439/'2. Baseline'!F$13=0,"",H439/'2. Baseline'!F$13),0),"")</f>
        <v/>
      </c>
      <c r="P439" s="83" t="str">
        <f>IFERROR(O439/'2. Baseline'!F$14,"")</f>
        <v/>
      </c>
      <c r="Q439" s="84" t="e">
        <f t="shared" si="209"/>
        <v>#VALUE!</v>
      </c>
      <c r="R439" s="234" t="str">
        <f>IF(H439="","",P439/'2. Baseline'!$F$67)</f>
        <v/>
      </c>
      <c r="S439" s="234" t="str">
        <f>IF(H439="","",P439/J439/'2. Baseline'!$F$67)</f>
        <v/>
      </c>
      <c r="T439" s="101"/>
      <c r="U439" s="102"/>
      <c r="V439" s="101"/>
      <c r="W439" s="101"/>
      <c r="X439" s="90" t="str">
        <f>IFERROR(P439/W439, "")</f>
        <v/>
      </c>
      <c r="Y439" s="456"/>
      <c r="Z439" s="450"/>
      <c r="AA439" s="453"/>
      <c r="AB439" s="480"/>
      <c r="AC439" s="483"/>
      <c r="AD439" s="467"/>
      <c r="AE439" s="486"/>
      <c r="AF439" s="467"/>
      <c r="AG439" s="470"/>
      <c r="AH439" s="470"/>
      <c r="AI439" s="473"/>
      <c r="AJ439" s="467"/>
      <c r="AK439" s="467"/>
      <c r="AL439" s="467"/>
      <c r="AM439" s="467"/>
      <c r="AN439" s="470"/>
      <c r="AO439" s="470"/>
      <c r="AP439" s="470"/>
      <c r="AQ439" s="473"/>
      <c r="AR439" s="42"/>
    </row>
    <row r="440" spans="2:44" ht="14.45" customHeight="1" x14ac:dyDescent="0.25">
      <c r="B440" s="475"/>
      <c r="C440" s="477"/>
      <c r="D440" s="477"/>
      <c r="E440" s="40"/>
      <c r="F440" s="489"/>
      <c r="G440" s="489"/>
      <c r="H440" s="50"/>
      <c r="I440" s="201" t="str">
        <f>IF(H440=0,"",H440/'2. Baseline'!$F$15)</f>
        <v/>
      </c>
      <c r="J440" s="87" t="str">
        <f>IF(I440="","",(I440/'2. Baseline'!$F$71/'2. Baseline'!$F$67))</f>
        <v/>
      </c>
      <c r="K440" s="73" t="str">
        <f t="shared" si="206"/>
        <v/>
      </c>
      <c r="L440" s="73" t="str">
        <f t="shared" si="210"/>
        <v/>
      </c>
      <c r="M440" s="81">
        <f t="shared" si="207"/>
        <v>285.71428571428572</v>
      </c>
      <c r="N440" s="81" t="e">
        <f t="shared" si="208"/>
        <v>#VALUE!</v>
      </c>
      <c r="O440" s="82" t="str">
        <f>IFERROR(ROUND(IF(H440/'2. Baseline'!F$13=0,"",H440/'2. Baseline'!F$13),0),"")</f>
        <v/>
      </c>
      <c r="P440" s="83" t="str">
        <f>IFERROR(O440/'2. Baseline'!F$14,"")</f>
        <v/>
      </c>
      <c r="Q440" s="84" t="e">
        <f t="shared" si="209"/>
        <v>#VALUE!</v>
      </c>
      <c r="R440" s="234" t="str">
        <f>IF(H440="","",P440/'2. Baseline'!$F$67)</f>
        <v/>
      </c>
      <c r="S440" s="234" t="str">
        <f>IF(H440="","",P440/J440/'2. Baseline'!$F$67)</f>
        <v/>
      </c>
      <c r="T440" s="101"/>
      <c r="U440" s="102"/>
      <c r="V440" s="101"/>
      <c r="W440" s="101"/>
      <c r="X440" s="90" t="str">
        <f>IFERROR(P440/W440, "")</f>
        <v/>
      </c>
      <c r="Y440" s="456"/>
      <c r="Z440" s="450"/>
      <c r="AA440" s="453"/>
      <c r="AB440" s="480"/>
      <c r="AC440" s="483"/>
      <c r="AD440" s="467"/>
      <c r="AE440" s="486"/>
      <c r="AF440" s="467"/>
      <c r="AG440" s="470"/>
      <c r="AH440" s="470"/>
      <c r="AI440" s="473"/>
      <c r="AJ440" s="467"/>
      <c r="AK440" s="467"/>
      <c r="AL440" s="467"/>
      <c r="AM440" s="467"/>
      <c r="AN440" s="470"/>
      <c r="AO440" s="470"/>
      <c r="AP440" s="470"/>
      <c r="AQ440" s="473"/>
      <c r="AR440" s="42"/>
    </row>
    <row r="441" spans="2:44" ht="14.45" customHeight="1" x14ac:dyDescent="0.25">
      <c r="B441" s="476"/>
      <c r="C441" s="478"/>
      <c r="D441" s="478"/>
      <c r="E441" s="40"/>
      <c r="F441" s="489"/>
      <c r="G441" s="489"/>
      <c r="H441" s="50"/>
      <c r="I441" s="201" t="str">
        <f>IF(H441=0,"",H441/'2. Baseline'!$F$15)</f>
        <v/>
      </c>
      <c r="J441" s="87" t="str">
        <f>IF(I441="","",(I441/'2. Baseline'!$F$71/'2. Baseline'!$F$67))</f>
        <v/>
      </c>
      <c r="K441" s="73" t="str">
        <f t="shared" si="206"/>
        <v/>
      </c>
      <c r="L441" s="73" t="str">
        <f t="shared" si="210"/>
        <v/>
      </c>
      <c r="M441" s="81">
        <f t="shared" si="207"/>
        <v>285.71428571428572</v>
      </c>
      <c r="N441" s="81" t="e">
        <f>IF(M441="","",I441/M441)</f>
        <v>#VALUE!</v>
      </c>
      <c r="O441" s="82" t="str">
        <f>IFERROR(ROUND(IF(H441/'2. Baseline'!F$13=0,"",H441/'2. Baseline'!F$13),0),"")</f>
        <v/>
      </c>
      <c r="P441" s="83" t="str">
        <f>IFERROR(O441/'2. Baseline'!F$14,"")</f>
        <v/>
      </c>
      <c r="Q441" s="85"/>
      <c r="R441" s="82" t="str">
        <f>IF(H441="","",P441/'2. Baseline'!$F$67)</f>
        <v/>
      </c>
      <c r="S441" s="82" t="str">
        <f>IF(H441="","",P441/J441/'2. Baseline'!$F$67)</f>
        <v/>
      </c>
      <c r="T441" s="101"/>
      <c r="U441" s="102"/>
      <c r="V441" s="101"/>
      <c r="W441" s="101"/>
      <c r="X441" s="90" t="str">
        <f>IFERROR(P441/W441, "")</f>
        <v/>
      </c>
      <c r="Y441" s="457"/>
      <c r="Z441" s="451"/>
      <c r="AA441" s="454"/>
      <c r="AB441" s="481"/>
      <c r="AC441" s="484"/>
      <c r="AD441" s="468"/>
      <c r="AE441" s="487"/>
      <c r="AF441" s="468"/>
      <c r="AG441" s="471"/>
      <c r="AH441" s="471"/>
      <c r="AI441" s="474"/>
      <c r="AJ441" s="468"/>
      <c r="AK441" s="468"/>
      <c r="AL441" s="468"/>
      <c r="AM441" s="468"/>
      <c r="AN441" s="471"/>
      <c r="AO441" s="471"/>
      <c r="AP441" s="471"/>
      <c r="AQ441" s="474"/>
      <c r="AR441" s="42"/>
    </row>
    <row r="442" spans="2:44" ht="14.45" customHeight="1" x14ac:dyDescent="0.25">
      <c r="B442" s="51"/>
      <c r="C442" s="25" t="s">
        <v>35</v>
      </c>
      <c r="D442" s="25"/>
      <c r="E442" s="98">
        <f>COUNTA(E432:E441)</f>
        <v>0</v>
      </c>
      <c r="F442" s="458"/>
      <c r="G442" s="459"/>
      <c r="H442" s="22">
        <f>SUM(H432:H441)</f>
        <v>0</v>
      </c>
      <c r="I442" s="96">
        <f>SUM(I432:I441)</f>
        <v>0</v>
      </c>
      <c r="J442" s="96">
        <f>SUM(J432:J441)</f>
        <v>0</v>
      </c>
      <c r="K442" s="96">
        <f>SUM(K432:K441)</f>
        <v>0</v>
      </c>
      <c r="L442" s="96">
        <f>SUM(L432:L441)</f>
        <v>0</v>
      </c>
      <c r="M442" s="97"/>
      <c r="N442" s="97" t="e">
        <f>SUM(N432:N441)</f>
        <v>#VALUE!</v>
      </c>
      <c r="O442" s="23">
        <f>SUM(O432:O441)</f>
        <v>0</v>
      </c>
      <c r="P442" s="53">
        <f>IFERROR(O442/'2. Baseline'!F$14,"")</f>
        <v>0</v>
      </c>
      <c r="Q442" s="52" t="e">
        <f>SUM(Q432:Q440)*7</f>
        <v>#VALUE!</v>
      </c>
      <c r="R442" s="96">
        <f>SUM(R432:R441)</f>
        <v>0</v>
      </c>
      <c r="S442" s="97" t="e">
        <f>IF(H442="","",P442/J442/'2. Baseline'!$F$67)</f>
        <v>#DIV/0!</v>
      </c>
      <c r="T442" s="103"/>
      <c r="U442" s="103"/>
      <c r="V442" s="104"/>
      <c r="W442" s="104"/>
      <c r="X442" s="74"/>
      <c r="Y442" s="107"/>
      <c r="Z442" s="104"/>
      <c r="AA442" s="108"/>
      <c r="AB442" s="53"/>
      <c r="AC442" s="68">
        <f t="shared" ref="AC442:AQ442" si="211">SUM(AC432:AC441)</f>
        <v>0</v>
      </c>
      <c r="AD442" s="68">
        <f t="shared" si="211"/>
        <v>0</v>
      </c>
      <c r="AE442" s="296">
        <f t="shared" si="211"/>
        <v>0</v>
      </c>
      <c r="AF442" s="93">
        <f t="shared" si="211"/>
        <v>0</v>
      </c>
      <c r="AG442" s="93">
        <f t="shared" si="211"/>
        <v>0</v>
      </c>
      <c r="AH442" s="93">
        <f t="shared" si="211"/>
        <v>0</v>
      </c>
      <c r="AI442" s="93">
        <f t="shared" si="211"/>
        <v>0</v>
      </c>
      <c r="AJ442" s="93">
        <f t="shared" si="211"/>
        <v>0</v>
      </c>
      <c r="AK442" s="93">
        <f t="shared" si="211"/>
        <v>0</v>
      </c>
      <c r="AL442" s="93">
        <f t="shared" si="211"/>
        <v>0</v>
      </c>
      <c r="AM442" s="93">
        <f t="shared" si="211"/>
        <v>0</v>
      </c>
      <c r="AN442" s="93">
        <f t="shared" si="211"/>
        <v>0</v>
      </c>
      <c r="AO442" s="93">
        <f t="shared" si="211"/>
        <v>0</v>
      </c>
      <c r="AP442" s="93">
        <f t="shared" si="211"/>
        <v>0</v>
      </c>
      <c r="AQ442" s="93">
        <f t="shared" si="211"/>
        <v>0</v>
      </c>
      <c r="AR442" s="26"/>
    </row>
    <row r="443" spans="2:44" ht="14.45" customHeight="1" thickBot="1" x14ac:dyDescent="0.3">
      <c r="B443" s="61"/>
      <c r="C443" s="62"/>
      <c r="D443" s="62"/>
      <c r="E443" s="63"/>
      <c r="F443" s="460"/>
      <c r="G443" s="461"/>
      <c r="H443" s="64"/>
      <c r="I443" s="65" t="str">
        <f>IFERROR(IF(H443/#REF!=0," ",H443/#REF!),"")</f>
        <v/>
      </c>
      <c r="J443" s="66"/>
      <c r="K443" s="66"/>
      <c r="L443" s="66"/>
      <c r="M443" s="66"/>
      <c r="N443" s="66"/>
      <c r="O443" s="24"/>
      <c r="P443" s="54"/>
      <c r="Q443" s="55"/>
      <c r="R443" s="56"/>
      <c r="S443" s="56"/>
      <c r="T443" s="105"/>
      <c r="U443" s="105"/>
      <c r="V443" s="106"/>
      <c r="W443" s="106"/>
      <c r="X443" s="75"/>
      <c r="Y443" s="109"/>
      <c r="Z443" s="106"/>
      <c r="AA443" s="110"/>
      <c r="AB443" s="54"/>
      <c r="AC443" s="57"/>
      <c r="AD443" s="67"/>
      <c r="AE443" s="67"/>
      <c r="AF443" s="67"/>
      <c r="AG443" s="67"/>
      <c r="AH443" s="67"/>
      <c r="AI443" s="67"/>
      <c r="AJ443" s="67"/>
      <c r="AK443" s="67"/>
      <c r="AL443" s="67"/>
      <c r="AM443" s="67"/>
      <c r="AN443" s="67"/>
      <c r="AO443" s="67"/>
      <c r="AP443" s="67"/>
      <c r="AQ443" s="179"/>
      <c r="AR443" s="60"/>
    </row>
    <row r="444" spans="2:44" ht="14.45" customHeight="1" x14ac:dyDescent="0.25">
      <c r="B444" s="475" t="str">
        <f>IF(C444&lt;&gt;"",B432+1,"")</f>
        <v/>
      </c>
      <c r="C444" s="477"/>
      <c r="D444" s="477"/>
      <c r="E444" s="40"/>
      <c r="F444" s="492"/>
      <c r="G444" s="492"/>
      <c r="H444" s="49"/>
      <c r="I444" s="201" t="str">
        <f>IF(H444=0,"",H444/'2. Baseline'!$F$15)</f>
        <v/>
      </c>
      <c r="J444" s="86" t="str">
        <f>IF(I444="","",(I444/'2. Baseline'!$F$71/'2. Baseline'!$F$67))</f>
        <v/>
      </c>
      <c r="K444" s="72" t="str">
        <f t="shared" ref="K444:K453" si="212">IF(J444="","",ROUNDUP(J444,0))</f>
        <v/>
      </c>
      <c r="L444" s="295" t="str">
        <f>J444</f>
        <v/>
      </c>
      <c r="M444" s="77">
        <f t="shared" ref="M444:M453" si="213">IF(I444=0,"",$M$23*10)</f>
        <v>285.71428571428572</v>
      </c>
      <c r="N444" s="77" t="e">
        <f t="shared" ref="N444:N452" si="214">I444/M444</f>
        <v>#VALUE!</v>
      </c>
      <c r="O444" s="78" t="str">
        <f>IFERROR(ROUND(IF(H444/'2. Baseline'!F$13=0,"",H444/'2. Baseline'!F$13),0),"")</f>
        <v/>
      </c>
      <c r="P444" s="79" t="str">
        <f>IFERROR(O444/'2. Baseline'!F$14,"")</f>
        <v/>
      </c>
      <c r="Q444" s="80" t="e">
        <f t="shared" ref="Q444:Q452" si="215">O444/(J444/2)/7</f>
        <v>#VALUE!</v>
      </c>
      <c r="R444" s="233" t="str">
        <f>IF(H444="","",P444/'2. Baseline'!$F$67)</f>
        <v/>
      </c>
      <c r="S444" s="233" t="str">
        <f>IF(H444="","",P444/J444/'2. Baseline'!$F$67)</f>
        <v/>
      </c>
      <c r="T444" s="99"/>
      <c r="U444" s="100"/>
      <c r="V444" s="101"/>
      <c r="W444" s="101"/>
      <c r="X444" s="89" t="str">
        <f>IFERROR(S444/W444, "n/a")</f>
        <v>n/a</v>
      </c>
      <c r="Y444" s="455"/>
      <c r="Z444" s="449"/>
      <c r="AA444" s="452"/>
      <c r="AB444" s="479" t="e">
        <f>P454/AA444</f>
        <v>#DIV/0!</v>
      </c>
      <c r="AC444" s="482">
        <f>L454</f>
        <v>0</v>
      </c>
      <c r="AD444" s="466">
        <f>AC454</f>
        <v>0</v>
      </c>
      <c r="AE444" s="485">
        <f>AD454/'2. Baseline'!$F$73</f>
        <v>0</v>
      </c>
      <c r="AF444" s="466">
        <f>L454*'2. Baseline'!$F$58</f>
        <v>0</v>
      </c>
      <c r="AG444" s="469">
        <f>J454*'2. Baseline'!$F$61</f>
        <v>0</v>
      </c>
      <c r="AH444" s="469">
        <f>AE454*'2. Baseline'!F$59*('2. Baseline'!F$50+'2. Baseline'!F$51)</f>
        <v>0</v>
      </c>
      <c r="AI444" s="472">
        <f>IF(B444&lt;&gt;"",'2. Baseline'!$F$60+1,0)</f>
        <v>0</v>
      </c>
      <c r="AJ444" s="466">
        <f>2*(AC454*('2. Baseline'!$F$67+'2. Baseline'!$F$68))</f>
        <v>0</v>
      </c>
      <c r="AK444" s="466">
        <f>2*L454</f>
        <v>0</v>
      </c>
      <c r="AL444" s="466">
        <f>2*(J454*2)</f>
        <v>0</v>
      </c>
      <c r="AM444" s="466">
        <f>J454*('2. Baseline'!F$67+'2. Baseline'!F$68)</f>
        <v>0</v>
      </c>
      <c r="AN444" s="469">
        <f>J454*'2. Baseline'!$F$80</f>
        <v>0</v>
      </c>
      <c r="AO444" s="469">
        <f>2*J454</f>
        <v>0</v>
      </c>
      <c r="AP444" s="469">
        <f>AE454*'2. Baseline'!F$78*('2. Baseline'!F$67+'2. Baseline'!F$68)</f>
        <v>0</v>
      </c>
      <c r="AQ444" s="472">
        <f>IF(B444&lt;&gt;"",'2. Baseline'!$F$60+1,0)</f>
        <v>0</v>
      </c>
      <c r="AR444" s="41"/>
    </row>
    <row r="445" spans="2:44" ht="14.45" customHeight="1" x14ac:dyDescent="0.25">
      <c r="B445" s="475"/>
      <c r="C445" s="477"/>
      <c r="D445" s="477"/>
      <c r="E445" s="40"/>
      <c r="F445" s="489"/>
      <c r="G445" s="489"/>
      <c r="H445" s="49"/>
      <c r="I445" s="201" t="str">
        <f>IF(H445=0,"",H445/'2. Baseline'!$F$15)</f>
        <v/>
      </c>
      <c r="J445" s="87" t="str">
        <f>IF(I445="","",(I445/'2. Baseline'!$F$71/'2. Baseline'!$F$67))</f>
        <v/>
      </c>
      <c r="K445" s="73" t="str">
        <f t="shared" si="212"/>
        <v/>
      </c>
      <c r="L445" s="73" t="str">
        <f t="shared" ref="L445:L453" si="216">J445</f>
        <v/>
      </c>
      <c r="M445" s="81">
        <f t="shared" si="213"/>
        <v>285.71428571428572</v>
      </c>
      <c r="N445" s="81" t="e">
        <f t="shared" si="214"/>
        <v>#VALUE!</v>
      </c>
      <c r="O445" s="82" t="str">
        <f>IFERROR(ROUND(IF(H445/'2. Baseline'!F$13=0,"",H445/'2. Baseline'!F$13),0),"")</f>
        <v/>
      </c>
      <c r="P445" s="83" t="str">
        <f>IFERROR(O445/'2. Baseline'!F$14,"")</f>
        <v/>
      </c>
      <c r="Q445" s="84" t="e">
        <f t="shared" si="215"/>
        <v>#VALUE!</v>
      </c>
      <c r="R445" s="234" t="str">
        <f>IF(H445="","",P445/'2. Baseline'!$F$67)</f>
        <v/>
      </c>
      <c r="S445" s="234" t="str">
        <f>IF(H445="","",P445/J445/'2. Baseline'!$F$67)</f>
        <v/>
      </c>
      <c r="T445" s="101"/>
      <c r="U445" s="102"/>
      <c r="V445" s="101"/>
      <c r="W445" s="101"/>
      <c r="X445" s="90" t="str">
        <f>IFERROR(S445/W445, "")</f>
        <v/>
      </c>
      <c r="Y445" s="456"/>
      <c r="Z445" s="450"/>
      <c r="AA445" s="453"/>
      <c r="AB445" s="480"/>
      <c r="AC445" s="483"/>
      <c r="AD445" s="467"/>
      <c r="AE445" s="486"/>
      <c r="AF445" s="467"/>
      <c r="AG445" s="470"/>
      <c r="AH445" s="470"/>
      <c r="AI445" s="473"/>
      <c r="AJ445" s="467"/>
      <c r="AK445" s="467"/>
      <c r="AL445" s="467"/>
      <c r="AM445" s="467"/>
      <c r="AN445" s="470"/>
      <c r="AO445" s="470"/>
      <c r="AP445" s="470"/>
      <c r="AQ445" s="473"/>
      <c r="AR445" s="42"/>
    </row>
    <row r="446" spans="2:44" ht="14.45" customHeight="1" x14ac:dyDescent="0.25">
      <c r="B446" s="475"/>
      <c r="C446" s="477"/>
      <c r="D446" s="477"/>
      <c r="E446" s="40"/>
      <c r="F446" s="489"/>
      <c r="G446" s="489"/>
      <c r="H446" s="49"/>
      <c r="I446" s="201" t="str">
        <f>IF(H446=0,"",H446/'2. Baseline'!$F$15)</f>
        <v/>
      </c>
      <c r="J446" s="88" t="str">
        <f>IF(I446="","",(I446/'2. Baseline'!$F$71/'2. Baseline'!$F$67))</f>
        <v/>
      </c>
      <c r="K446" s="91" t="str">
        <f t="shared" si="212"/>
        <v/>
      </c>
      <c r="L446" s="91" t="str">
        <f t="shared" si="216"/>
        <v/>
      </c>
      <c r="M446" s="92">
        <f t="shared" si="213"/>
        <v>285.71428571428572</v>
      </c>
      <c r="N446" s="92" t="e">
        <f t="shared" si="214"/>
        <v>#VALUE!</v>
      </c>
      <c r="O446" s="82" t="str">
        <f>IFERROR(ROUND(IF(H446/'2. Baseline'!F$13=0,"",H446/'2. Baseline'!F$13),0),"")</f>
        <v/>
      </c>
      <c r="P446" s="83" t="str">
        <f>IFERROR(O446/'2. Baseline'!F$14,"")</f>
        <v/>
      </c>
      <c r="Q446" s="84" t="e">
        <f t="shared" si="215"/>
        <v>#VALUE!</v>
      </c>
      <c r="R446" s="234" t="str">
        <f>IF(H446="","",P446/'2. Baseline'!$F$67)</f>
        <v/>
      </c>
      <c r="S446" s="234" t="str">
        <f>IF(H446="","",P446/J446/'2. Baseline'!$F$67)</f>
        <v/>
      </c>
      <c r="T446" s="101"/>
      <c r="U446" s="102"/>
      <c r="V446" s="101"/>
      <c r="W446" s="101"/>
      <c r="X446" s="90" t="str">
        <f>IFERROR(S446/W446, "")</f>
        <v/>
      </c>
      <c r="Y446" s="456"/>
      <c r="Z446" s="450"/>
      <c r="AA446" s="453"/>
      <c r="AB446" s="480"/>
      <c r="AC446" s="483"/>
      <c r="AD446" s="467"/>
      <c r="AE446" s="486"/>
      <c r="AF446" s="467"/>
      <c r="AG446" s="470"/>
      <c r="AH446" s="470"/>
      <c r="AI446" s="473"/>
      <c r="AJ446" s="467"/>
      <c r="AK446" s="467"/>
      <c r="AL446" s="467"/>
      <c r="AM446" s="467"/>
      <c r="AN446" s="470"/>
      <c r="AO446" s="470"/>
      <c r="AP446" s="470"/>
      <c r="AQ446" s="473"/>
      <c r="AR446" s="42"/>
    </row>
    <row r="447" spans="2:44" ht="14.45" customHeight="1" x14ac:dyDescent="0.25">
      <c r="B447" s="475"/>
      <c r="C447" s="477"/>
      <c r="D447" s="477"/>
      <c r="E447" s="40"/>
      <c r="F447" s="489"/>
      <c r="G447" s="489"/>
      <c r="H447" s="49"/>
      <c r="I447" s="201" t="str">
        <f>IF(H447=0,"",H447/'2. Baseline'!$F$15)</f>
        <v/>
      </c>
      <c r="J447" s="87" t="str">
        <f>IF(I447="","",(I447/'2. Baseline'!$F$71/'2. Baseline'!$F$67))</f>
        <v/>
      </c>
      <c r="K447" s="73" t="str">
        <f t="shared" si="212"/>
        <v/>
      </c>
      <c r="L447" s="73" t="str">
        <f t="shared" si="216"/>
        <v/>
      </c>
      <c r="M447" s="81">
        <f t="shared" si="213"/>
        <v>285.71428571428572</v>
      </c>
      <c r="N447" s="81" t="e">
        <f t="shared" si="214"/>
        <v>#VALUE!</v>
      </c>
      <c r="O447" s="82" t="str">
        <f>IFERROR(ROUND(IF(H447/'2. Baseline'!F$13=0,"",H447/'2. Baseline'!F$13),0),"")</f>
        <v/>
      </c>
      <c r="P447" s="83" t="str">
        <f>IFERROR(O447/'2. Baseline'!F$14,"")</f>
        <v/>
      </c>
      <c r="Q447" s="84" t="e">
        <f t="shared" si="215"/>
        <v>#VALUE!</v>
      </c>
      <c r="R447" s="234" t="str">
        <f>IF(H447="","",P447/'2. Baseline'!$F$67)</f>
        <v/>
      </c>
      <c r="S447" s="234" t="str">
        <f>IF(H447="","",P447/J447/'2. Baseline'!$F$67)</f>
        <v/>
      </c>
      <c r="T447" s="101"/>
      <c r="U447" s="102"/>
      <c r="V447" s="101"/>
      <c r="W447" s="101"/>
      <c r="X447" s="90" t="str">
        <f>IFERROR(S447/W447, "")</f>
        <v/>
      </c>
      <c r="Y447" s="456"/>
      <c r="Z447" s="450"/>
      <c r="AA447" s="453"/>
      <c r="AB447" s="480"/>
      <c r="AC447" s="483"/>
      <c r="AD447" s="467"/>
      <c r="AE447" s="486"/>
      <c r="AF447" s="467"/>
      <c r="AG447" s="470"/>
      <c r="AH447" s="470"/>
      <c r="AI447" s="473"/>
      <c r="AJ447" s="467"/>
      <c r="AK447" s="467"/>
      <c r="AL447" s="467"/>
      <c r="AM447" s="467"/>
      <c r="AN447" s="470"/>
      <c r="AO447" s="470"/>
      <c r="AP447" s="470"/>
      <c r="AQ447" s="473"/>
      <c r="AR447" s="42"/>
    </row>
    <row r="448" spans="2:44" ht="14.45" customHeight="1" x14ac:dyDescent="0.25">
      <c r="B448" s="475"/>
      <c r="C448" s="477"/>
      <c r="D448" s="477"/>
      <c r="E448" s="40"/>
      <c r="F448" s="489"/>
      <c r="G448" s="489"/>
      <c r="H448" s="50"/>
      <c r="I448" s="201" t="str">
        <f>IF(H448=0,"",H448/'2. Baseline'!$F$15)</f>
        <v/>
      </c>
      <c r="J448" s="87" t="str">
        <f>IF(I448="","",(I448/'2. Baseline'!$F$71/'2. Baseline'!$F$67))</f>
        <v/>
      </c>
      <c r="K448" s="73" t="str">
        <f t="shared" si="212"/>
        <v/>
      </c>
      <c r="L448" s="73" t="str">
        <f t="shared" si="216"/>
        <v/>
      </c>
      <c r="M448" s="81">
        <f t="shared" si="213"/>
        <v>285.71428571428572</v>
      </c>
      <c r="N448" s="81" t="e">
        <f t="shared" si="214"/>
        <v>#VALUE!</v>
      </c>
      <c r="O448" s="82" t="str">
        <f>IFERROR(ROUND(IF(H448/'2. Baseline'!F$13=0,"",H448/'2. Baseline'!F$13),0),"")</f>
        <v/>
      </c>
      <c r="P448" s="83" t="str">
        <f>IFERROR(O448/'2. Baseline'!F$14,"")</f>
        <v/>
      </c>
      <c r="Q448" s="84" t="e">
        <f t="shared" si="215"/>
        <v>#VALUE!</v>
      </c>
      <c r="R448" s="234" t="str">
        <f>IF(H448="","",P448/'2. Baseline'!$F$67)</f>
        <v/>
      </c>
      <c r="S448" s="234" t="str">
        <f>IF(H448="","",P448/J448/'2. Baseline'!$F$67)</f>
        <v/>
      </c>
      <c r="T448" s="101"/>
      <c r="U448" s="102"/>
      <c r="V448" s="101"/>
      <c r="W448" s="101"/>
      <c r="X448" s="90" t="str">
        <f>IFERROR(S448/W448, "")</f>
        <v/>
      </c>
      <c r="Y448" s="456"/>
      <c r="Z448" s="450"/>
      <c r="AA448" s="453"/>
      <c r="AB448" s="480"/>
      <c r="AC448" s="483"/>
      <c r="AD448" s="467"/>
      <c r="AE448" s="486"/>
      <c r="AF448" s="467"/>
      <c r="AG448" s="470"/>
      <c r="AH448" s="470"/>
      <c r="AI448" s="473"/>
      <c r="AJ448" s="467"/>
      <c r="AK448" s="467"/>
      <c r="AL448" s="467"/>
      <c r="AM448" s="467"/>
      <c r="AN448" s="470"/>
      <c r="AO448" s="470"/>
      <c r="AP448" s="470"/>
      <c r="AQ448" s="473"/>
      <c r="AR448" s="42"/>
    </row>
    <row r="449" spans="2:44" ht="14.45" customHeight="1" x14ac:dyDescent="0.25">
      <c r="B449" s="475"/>
      <c r="C449" s="477"/>
      <c r="D449" s="477"/>
      <c r="E449" s="40"/>
      <c r="F449" s="489"/>
      <c r="G449" s="489"/>
      <c r="H449" s="50"/>
      <c r="I449" s="201" t="str">
        <f>IF(H449=0,"",H449/'2. Baseline'!$F$15)</f>
        <v/>
      </c>
      <c r="J449" s="87" t="str">
        <f>IF(I449="","",(I449/'2. Baseline'!$F$71/'2. Baseline'!$F$67))</f>
        <v/>
      </c>
      <c r="K449" s="73" t="str">
        <f t="shared" si="212"/>
        <v/>
      </c>
      <c r="L449" s="73" t="str">
        <f t="shared" si="216"/>
        <v/>
      </c>
      <c r="M449" s="81">
        <f t="shared" si="213"/>
        <v>285.71428571428572</v>
      </c>
      <c r="N449" s="81" t="e">
        <f t="shared" si="214"/>
        <v>#VALUE!</v>
      </c>
      <c r="O449" s="82" t="str">
        <f>IFERROR(ROUND(IF(H449/'2. Baseline'!F$13=0,"",H449/'2. Baseline'!F$13),0),"")</f>
        <v/>
      </c>
      <c r="P449" s="83" t="str">
        <f>IFERROR(O449/'2. Baseline'!F$14,"")</f>
        <v/>
      </c>
      <c r="Q449" s="84" t="e">
        <f t="shared" si="215"/>
        <v>#VALUE!</v>
      </c>
      <c r="R449" s="234" t="str">
        <f>IF(H449="","",P449/'2. Baseline'!$F$67)</f>
        <v/>
      </c>
      <c r="S449" s="234" t="str">
        <f>IF(H449="","",P449/J449/'2. Baseline'!$F$67)</f>
        <v/>
      </c>
      <c r="T449" s="101"/>
      <c r="U449" s="102"/>
      <c r="V449" s="101"/>
      <c r="W449" s="101"/>
      <c r="X449" s="90" t="str">
        <f>IFERROR(P449/W449, "")</f>
        <v/>
      </c>
      <c r="Y449" s="456"/>
      <c r="Z449" s="450"/>
      <c r="AA449" s="453"/>
      <c r="AB449" s="480"/>
      <c r="AC449" s="483"/>
      <c r="AD449" s="467"/>
      <c r="AE449" s="486"/>
      <c r="AF449" s="467"/>
      <c r="AG449" s="470"/>
      <c r="AH449" s="470"/>
      <c r="AI449" s="473"/>
      <c r="AJ449" s="467"/>
      <c r="AK449" s="467"/>
      <c r="AL449" s="467"/>
      <c r="AM449" s="467"/>
      <c r="AN449" s="470"/>
      <c r="AO449" s="470"/>
      <c r="AP449" s="470"/>
      <c r="AQ449" s="473"/>
      <c r="AR449" s="42"/>
    </row>
    <row r="450" spans="2:44" ht="14.45" customHeight="1" x14ac:dyDescent="0.25">
      <c r="B450" s="475"/>
      <c r="C450" s="477"/>
      <c r="D450" s="477"/>
      <c r="E450" s="40"/>
      <c r="F450" s="489"/>
      <c r="G450" s="489"/>
      <c r="H450" s="50"/>
      <c r="I450" s="201" t="str">
        <f>IF(H450=0,"",H450/'2. Baseline'!$F$15)</f>
        <v/>
      </c>
      <c r="J450" s="87" t="str">
        <f>IF(I450="","",(I450/'2. Baseline'!$F$71/'2. Baseline'!$F$67))</f>
        <v/>
      </c>
      <c r="K450" s="73" t="str">
        <f t="shared" si="212"/>
        <v/>
      </c>
      <c r="L450" s="73" t="str">
        <f t="shared" si="216"/>
        <v/>
      </c>
      <c r="M450" s="81">
        <f t="shared" si="213"/>
        <v>285.71428571428572</v>
      </c>
      <c r="N450" s="81" t="e">
        <f t="shared" si="214"/>
        <v>#VALUE!</v>
      </c>
      <c r="O450" s="82" t="str">
        <f>IFERROR(ROUND(IF(H450/'2. Baseline'!F$13=0,"",H450/'2. Baseline'!F$13),0),"")</f>
        <v/>
      </c>
      <c r="P450" s="83" t="str">
        <f>IFERROR(O450/'2. Baseline'!F$14,"")</f>
        <v/>
      </c>
      <c r="Q450" s="84" t="e">
        <f t="shared" si="215"/>
        <v>#VALUE!</v>
      </c>
      <c r="R450" s="234" t="str">
        <f>IF(H450="","",P450/'2. Baseline'!$F$67)</f>
        <v/>
      </c>
      <c r="S450" s="234" t="str">
        <f>IF(H450="","",P450/J450/'2. Baseline'!$F$67)</f>
        <v/>
      </c>
      <c r="T450" s="101"/>
      <c r="U450" s="102"/>
      <c r="V450" s="101"/>
      <c r="W450" s="101"/>
      <c r="X450" s="90" t="str">
        <f>IFERROR(P450/W450, "")</f>
        <v/>
      </c>
      <c r="Y450" s="456"/>
      <c r="Z450" s="450"/>
      <c r="AA450" s="453"/>
      <c r="AB450" s="480"/>
      <c r="AC450" s="483"/>
      <c r="AD450" s="467"/>
      <c r="AE450" s="486"/>
      <c r="AF450" s="467"/>
      <c r="AG450" s="470"/>
      <c r="AH450" s="470"/>
      <c r="AI450" s="473"/>
      <c r="AJ450" s="467"/>
      <c r="AK450" s="467"/>
      <c r="AL450" s="467"/>
      <c r="AM450" s="467"/>
      <c r="AN450" s="470"/>
      <c r="AO450" s="470"/>
      <c r="AP450" s="470"/>
      <c r="AQ450" s="473"/>
      <c r="AR450" s="42"/>
    </row>
    <row r="451" spans="2:44" ht="14.45" customHeight="1" x14ac:dyDescent="0.25">
      <c r="B451" s="475"/>
      <c r="C451" s="477"/>
      <c r="D451" s="477"/>
      <c r="E451" s="40"/>
      <c r="F451" s="489"/>
      <c r="G451" s="489"/>
      <c r="H451" s="50"/>
      <c r="I451" s="201" t="str">
        <f>IF(H451=0,"",H451/'2. Baseline'!$F$15)</f>
        <v/>
      </c>
      <c r="J451" s="87" t="str">
        <f>IF(I451="","",(I451/'2. Baseline'!$F$71/'2. Baseline'!$F$67))</f>
        <v/>
      </c>
      <c r="K451" s="73" t="str">
        <f t="shared" si="212"/>
        <v/>
      </c>
      <c r="L451" s="73" t="str">
        <f t="shared" si="216"/>
        <v/>
      </c>
      <c r="M451" s="81">
        <f t="shared" si="213"/>
        <v>285.71428571428572</v>
      </c>
      <c r="N451" s="81" t="e">
        <f t="shared" si="214"/>
        <v>#VALUE!</v>
      </c>
      <c r="O451" s="82" t="str">
        <f>IFERROR(ROUND(IF(H451/'2. Baseline'!F$13=0,"",H451/'2. Baseline'!F$13),0),"")</f>
        <v/>
      </c>
      <c r="P451" s="83" t="str">
        <f>IFERROR(O451/'2. Baseline'!F$14,"")</f>
        <v/>
      </c>
      <c r="Q451" s="84" t="e">
        <f t="shared" si="215"/>
        <v>#VALUE!</v>
      </c>
      <c r="R451" s="234" t="str">
        <f>IF(H451="","",P451/'2. Baseline'!$F$67)</f>
        <v/>
      </c>
      <c r="S451" s="234" t="str">
        <f>IF(H451="","",P451/J451/'2. Baseline'!$F$67)</f>
        <v/>
      </c>
      <c r="T451" s="101"/>
      <c r="U451" s="102"/>
      <c r="V451" s="101"/>
      <c r="W451" s="101"/>
      <c r="X451" s="90" t="str">
        <f>IFERROR(P451/W451, "")</f>
        <v/>
      </c>
      <c r="Y451" s="456"/>
      <c r="Z451" s="450"/>
      <c r="AA451" s="453"/>
      <c r="AB451" s="480"/>
      <c r="AC451" s="483"/>
      <c r="AD451" s="467"/>
      <c r="AE451" s="486"/>
      <c r="AF451" s="467"/>
      <c r="AG451" s="470"/>
      <c r="AH451" s="470"/>
      <c r="AI451" s="473"/>
      <c r="AJ451" s="467"/>
      <c r="AK451" s="467"/>
      <c r="AL451" s="467"/>
      <c r="AM451" s="467"/>
      <c r="AN451" s="470"/>
      <c r="AO451" s="470"/>
      <c r="AP451" s="470"/>
      <c r="AQ451" s="473"/>
      <c r="AR451" s="42"/>
    </row>
    <row r="452" spans="2:44" ht="14.45" customHeight="1" x14ac:dyDescent="0.25">
      <c r="B452" s="475"/>
      <c r="C452" s="477"/>
      <c r="D452" s="477"/>
      <c r="E452" s="40"/>
      <c r="F452" s="489"/>
      <c r="G452" s="489"/>
      <c r="H452" s="50"/>
      <c r="I452" s="201" t="str">
        <f>IF(H452=0,"",H452/'2. Baseline'!$F$15)</f>
        <v/>
      </c>
      <c r="J452" s="87" t="str">
        <f>IF(I452="","",(I452/'2. Baseline'!$F$71/'2. Baseline'!$F$67))</f>
        <v/>
      </c>
      <c r="K452" s="73" t="str">
        <f t="shared" si="212"/>
        <v/>
      </c>
      <c r="L452" s="73" t="str">
        <f t="shared" si="216"/>
        <v/>
      </c>
      <c r="M452" s="81">
        <f t="shared" si="213"/>
        <v>285.71428571428572</v>
      </c>
      <c r="N452" s="81" t="e">
        <f t="shared" si="214"/>
        <v>#VALUE!</v>
      </c>
      <c r="O452" s="82" t="str">
        <f>IFERROR(ROUND(IF(H452/'2. Baseline'!F$13=0,"",H452/'2. Baseline'!F$13),0),"")</f>
        <v/>
      </c>
      <c r="P452" s="83" t="str">
        <f>IFERROR(O452/'2. Baseline'!F$14,"")</f>
        <v/>
      </c>
      <c r="Q452" s="84" t="e">
        <f t="shared" si="215"/>
        <v>#VALUE!</v>
      </c>
      <c r="R452" s="234" t="str">
        <f>IF(H452="","",P452/'2. Baseline'!$F$67)</f>
        <v/>
      </c>
      <c r="S452" s="234" t="str">
        <f>IF(H452="","",P452/J452/'2. Baseline'!$F$67)</f>
        <v/>
      </c>
      <c r="T452" s="101"/>
      <c r="U452" s="102"/>
      <c r="V452" s="101"/>
      <c r="W452" s="101"/>
      <c r="X452" s="90" t="str">
        <f>IFERROR(P452/W452, "")</f>
        <v/>
      </c>
      <c r="Y452" s="456"/>
      <c r="Z452" s="450"/>
      <c r="AA452" s="453"/>
      <c r="AB452" s="480"/>
      <c r="AC452" s="483"/>
      <c r="AD452" s="467"/>
      <c r="AE452" s="486"/>
      <c r="AF452" s="467"/>
      <c r="AG452" s="470"/>
      <c r="AH452" s="470"/>
      <c r="AI452" s="473"/>
      <c r="AJ452" s="467"/>
      <c r="AK452" s="467"/>
      <c r="AL452" s="467"/>
      <c r="AM452" s="467"/>
      <c r="AN452" s="470"/>
      <c r="AO452" s="470"/>
      <c r="AP452" s="470"/>
      <c r="AQ452" s="473"/>
      <c r="AR452" s="42"/>
    </row>
    <row r="453" spans="2:44" ht="14.45" customHeight="1" x14ac:dyDescent="0.25">
      <c r="B453" s="476"/>
      <c r="C453" s="478"/>
      <c r="D453" s="478"/>
      <c r="E453" s="40"/>
      <c r="F453" s="489"/>
      <c r="G453" s="489"/>
      <c r="H453" s="50"/>
      <c r="I453" s="201" t="str">
        <f>IF(H453=0,"",H453/'2. Baseline'!$F$15)</f>
        <v/>
      </c>
      <c r="J453" s="87" t="str">
        <f>IF(I453="","",(I453/'2. Baseline'!$F$71/'2. Baseline'!$F$67))</f>
        <v/>
      </c>
      <c r="K453" s="73" t="str">
        <f t="shared" si="212"/>
        <v/>
      </c>
      <c r="L453" s="73" t="str">
        <f t="shared" si="216"/>
        <v/>
      </c>
      <c r="M453" s="81">
        <f t="shared" si="213"/>
        <v>285.71428571428572</v>
      </c>
      <c r="N453" s="81" t="e">
        <f>IF(M453="","",I453/M453)</f>
        <v>#VALUE!</v>
      </c>
      <c r="O453" s="82" t="str">
        <f>IFERROR(ROUND(IF(H453/'2. Baseline'!F$13=0,"",H453/'2. Baseline'!F$13),0),"")</f>
        <v/>
      </c>
      <c r="P453" s="83" t="str">
        <f>IFERROR(O453/'2. Baseline'!F$14,"")</f>
        <v/>
      </c>
      <c r="Q453" s="85"/>
      <c r="R453" s="82" t="str">
        <f>IF(H453="","",P453/'2. Baseline'!$F$67)</f>
        <v/>
      </c>
      <c r="S453" s="82" t="str">
        <f>IF(H453="","",P453/J453/'2. Baseline'!$F$67)</f>
        <v/>
      </c>
      <c r="T453" s="101"/>
      <c r="U453" s="102"/>
      <c r="V453" s="101"/>
      <c r="W453" s="101"/>
      <c r="X453" s="90" t="str">
        <f>IFERROR(P453/W453, "")</f>
        <v/>
      </c>
      <c r="Y453" s="457"/>
      <c r="Z453" s="451"/>
      <c r="AA453" s="454"/>
      <c r="AB453" s="481"/>
      <c r="AC453" s="484"/>
      <c r="AD453" s="468"/>
      <c r="AE453" s="487"/>
      <c r="AF453" s="468"/>
      <c r="AG453" s="471"/>
      <c r="AH453" s="471"/>
      <c r="AI453" s="474"/>
      <c r="AJ453" s="468"/>
      <c r="AK453" s="468"/>
      <c r="AL453" s="468"/>
      <c r="AM453" s="468"/>
      <c r="AN453" s="471"/>
      <c r="AO453" s="471"/>
      <c r="AP453" s="471"/>
      <c r="AQ453" s="474"/>
      <c r="AR453" s="42"/>
    </row>
    <row r="454" spans="2:44" ht="14.45" customHeight="1" x14ac:dyDescent="0.25">
      <c r="B454" s="162"/>
      <c r="C454" s="25" t="s">
        <v>35</v>
      </c>
      <c r="D454" s="25"/>
      <c r="E454" s="98">
        <f>COUNTA(E444:E453)</f>
        <v>0</v>
      </c>
      <c r="F454" s="458"/>
      <c r="G454" s="459"/>
      <c r="H454" s="22">
        <f>SUM(H444:H453)</f>
        <v>0</v>
      </c>
      <c r="I454" s="96">
        <f>SUM(I444:I453)</f>
        <v>0</v>
      </c>
      <c r="J454" s="96">
        <f>SUM(J444:J453)</f>
        <v>0</v>
      </c>
      <c r="K454" s="96">
        <f>SUM(K444:K453)</f>
        <v>0</v>
      </c>
      <c r="L454" s="96">
        <f>SUM(L444:L453)</f>
        <v>0</v>
      </c>
      <c r="M454" s="97"/>
      <c r="N454" s="97" t="e">
        <f>SUM(N444:N453)</f>
        <v>#VALUE!</v>
      </c>
      <c r="O454" s="23">
        <f>SUM(O444:O453)</f>
        <v>0</v>
      </c>
      <c r="P454" s="53">
        <f>IFERROR(O454/'2. Baseline'!F$14,"")</f>
        <v>0</v>
      </c>
      <c r="Q454" s="52" t="e">
        <f>SUM(Q444:Q452)*7</f>
        <v>#VALUE!</v>
      </c>
      <c r="R454" s="96">
        <f>SUM(R444:R453)</f>
        <v>0</v>
      </c>
      <c r="S454" s="97" t="e">
        <f>IF(H454="","",P454/J454/'2. Baseline'!$F$67)</f>
        <v>#DIV/0!</v>
      </c>
      <c r="T454" s="103"/>
      <c r="U454" s="103"/>
      <c r="V454" s="104"/>
      <c r="W454" s="104"/>
      <c r="X454" s="74"/>
      <c r="Y454" s="107"/>
      <c r="Z454" s="104"/>
      <c r="AA454" s="108"/>
      <c r="AB454" s="53"/>
      <c r="AC454" s="68">
        <f t="shared" ref="AC454:AQ454" si="217">SUM(AC444:AC453)</f>
        <v>0</v>
      </c>
      <c r="AD454" s="68">
        <f t="shared" si="217"/>
        <v>0</v>
      </c>
      <c r="AE454" s="296">
        <f t="shared" si="217"/>
        <v>0</v>
      </c>
      <c r="AF454" s="93">
        <f t="shared" si="217"/>
        <v>0</v>
      </c>
      <c r="AG454" s="93">
        <f t="shared" si="217"/>
        <v>0</v>
      </c>
      <c r="AH454" s="93">
        <f t="shared" si="217"/>
        <v>0</v>
      </c>
      <c r="AI454" s="93">
        <f t="shared" si="217"/>
        <v>0</v>
      </c>
      <c r="AJ454" s="93">
        <f t="shared" si="217"/>
        <v>0</v>
      </c>
      <c r="AK454" s="93">
        <f t="shared" si="217"/>
        <v>0</v>
      </c>
      <c r="AL454" s="93">
        <f t="shared" si="217"/>
        <v>0</v>
      </c>
      <c r="AM454" s="93">
        <f t="shared" si="217"/>
        <v>0</v>
      </c>
      <c r="AN454" s="93">
        <f t="shared" si="217"/>
        <v>0</v>
      </c>
      <c r="AO454" s="93">
        <f t="shared" si="217"/>
        <v>0</v>
      </c>
      <c r="AP454" s="93">
        <f t="shared" si="217"/>
        <v>0</v>
      </c>
      <c r="AQ454" s="93">
        <f t="shared" si="217"/>
        <v>0</v>
      </c>
      <c r="AR454" s="26"/>
    </row>
    <row r="455" spans="2:44" ht="14.45" customHeight="1" thickBot="1" x14ac:dyDescent="0.3">
      <c r="B455" s="163"/>
      <c r="C455" s="62"/>
      <c r="D455" s="62"/>
      <c r="E455" s="63"/>
      <c r="F455" s="460"/>
      <c r="G455" s="461"/>
      <c r="H455" s="64"/>
      <c r="I455" s="65" t="str">
        <f>IFERROR(IF(H455/#REF!=0," ",H455/#REF!),"")</f>
        <v/>
      </c>
      <c r="J455" s="66"/>
      <c r="K455" s="66"/>
      <c r="L455" s="66"/>
      <c r="M455" s="66"/>
      <c r="N455" s="66"/>
      <c r="O455" s="24"/>
      <c r="P455" s="54"/>
      <c r="Q455" s="55"/>
      <c r="R455" s="56"/>
      <c r="S455" s="56"/>
      <c r="T455" s="105"/>
      <c r="U455" s="105"/>
      <c r="V455" s="106"/>
      <c r="W455" s="106"/>
      <c r="X455" s="75"/>
      <c r="Y455" s="109"/>
      <c r="Z455" s="106"/>
      <c r="AA455" s="110"/>
      <c r="AB455" s="54"/>
      <c r="AC455" s="57"/>
      <c r="AD455" s="67"/>
      <c r="AE455" s="67"/>
      <c r="AF455" s="67"/>
      <c r="AG455" s="67"/>
      <c r="AH455" s="67"/>
      <c r="AI455" s="67"/>
      <c r="AJ455" s="67"/>
      <c r="AK455" s="67"/>
      <c r="AL455" s="67"/>
      <c r="AM455" s="67"/>
      <c r="AN455" s="67"/>
      <c r="AO455" s="67"/>
      <c r="AP455" s="67"/>
      <c r="AQ455" s="179"/>
      <c r="AR455" s="60"/>
    </row>
    <row r="456" spans="2:44" ht="14.45" customHeight="1" x14ac:dyDescent="0.25">
      <c r="B456" s="475" t="str">
        <f>IF(C456&lt;&gt;"",B444+1,"")</f>
        <v/>
      </c>
      <c r="C456" s="488"/>
      <c r="D456" s="488"/>
      <c r="E456" s="40"/>
      <c r="F456" s="493"/>
      <c r="G456" s="494"/>
      <c r="H456" s="49"/>
      <c r="I456" s="201" t="str">
        <f>IF(H456=0,"",H456/'2. Baseline'!$F$15)</f>
        <v/>
      </c>
      <c r="J456" s="86" t="str">
        <f>IF(I456="","",(I456/'2. Baseline'!$F$71/'2. Baseline'!$F$67))</f>
        <v/>
      </c>
      <c r="K456" s="72" t="str">
        <f t="shared" ref="K456:K465" si="218">IF(J456="","",ROUNDUP(J456,0))</f>
        <v/>
      </c>
      <c r="L456" s="295" t="str">
        <f>J456</f>
        <v/>
      </c>
      <c r="M456" s="77">
        <f t="shared" ref="M456:M465" si="219">IF(I456=0,"",$M$23*10)</f>
        <v>285.71428571428572</v>
      </c>
      <c r="N456" s="77" t="e">
        <f t="shared" ref="N456:N464" si="220">I456/M456</f>
        <v>#VALUE!</v>
      </c>
      <c r="O456" s="78" t="str">
        <f>IFERROR(ROUND(IF(H456/'2. Baseline'!F$13=0,"",H456/'2. Baseline'!F$13),0),"")</f>
        <v/>
      </c>
      <c r="P456" s="79" t="str">
        <f>IFERROR(O456/'2. Baseline'!F$14,"")</f>
        <v/>
      </c>
      <c r="Q456" s="80" t="e">
        <f t="shared" ref="Q456:Q464" si="221">O456/(J456/2)/7</f>
        <v>#VALUE!</v>
      </c>
      <c r="R456" s="233" t="str">
        <f>IF(H456="","",P456/'2. Baseline'!$F$67)</f>
        <v/>
      </c>
      <c r="S456" s="233" t="str">
        <f>IF(H456="","",P456/J456/'2. Baseline'!$F$67)</f>
        <v/>
      </c>
      <c r="T456" s="99"/>
      <c r="U456" s="100"/>
      <c r="V456" s="101"/>
      <c r="W456" s="101"/>
      <c r="X456" s="89" t="str">
        <f>IFERROR(S456/W456, "n/a")</f>
        <v>n/a</v>
      </c>
      <c r="Y456" s="455"/>
      <c r="Z456" s="449"/>
      <c r="AA456" s="452"/>
      <c r="AB456" s="479" t="e">
        <f>P466/AA456</f>
        <v>#DIV/0!</v>
      </c>
      <c r="AC456" s="482">
        <f>L466</f>
        <v>0</v>
      </c>
      <c r="AD456" s="466">
        <f>AC466</f>
        <v>0</v>
      </c>
      <c r="AE456" s="485">
        <f>AD466/'2. Baseline'!$F$73</f>
        <v>0</v>
      </c>
      <c r="AF456" s="466">
        <f>L466*'2. Baseline'!$F$58</f>
        <v>0</v>
      </c>
      <c r="AG456" s="469">
        <f>J466*'2. Baseline'!$F$61</f>
        <v>0</v>
      </c>
      <c r="AH456" s="469">
        <f>AE466*'2. Baseline'!F$59*('2. Baseline'!F$50+'2. Baseline'!F$51)</f>
        <v>0</v>
      </c>
      <c r="AI456" s="472">
        <f>IF(B456&lt;&gt;"",'2. Baseline'!$F$60+1,0)</f>
        <v>0</v>
      </c>
      <c r="AJ456" s="466">
        <f>2*(AC466*('2. Baseline'!$F$67+'2. Baseline'!$F$68))</f>
        <v>0</v>
      </c>
      <c r="AK456" s="466">
        <f>2*L466</f>
        <v>0</v>
      </c>
      <c r="AL456" s="466">
        <f>2*(J466*2)</f>
        <v>0</v>
      </c>
      <c r="AM456" s="466">
        <f>J466*('2. Baseline'!F$67+'2. Baseline'!F$68)</f>
        <v>0</v>
      </c>
      <c r="AN456" s="469">
        <f>J466*'2. Baseline'!$F$80</f>
        <v>0</v>
      </c>
      <c r="AO456" s="469">
        <f>2*J466</f>
        <v>0</v>
      </c>
      <c r="AP456" s="469">
        <f>AE466*'2. Baseline'!F$78*('2. Baseline'!F$67+'2. Baseline'!F$68)</f>
        <v>0</v>
      </c>
      <c r="AQ456" s="472">
        <f>IF(B456&lt;&gt;"",'2. Baseline'!$F$60+1,0)</f>
        <v>0</v>
      </c>
      <c r="AR456" s="41"/>
    </row>
    <row r="457" spans="2:44" ht="14.45" customHeight="1" x14ac:dyDescent="0.25">
      <c r="B457" s="475"/>
      <c r="C457" s="477"/>
      <c r="D457" s="477"/>
      <c r="E457" s="40"/>
      <c r="F457" s="490"/>
      <c r="G457" s="491"/>
      <c r="H457" s="49"/>
      <c r="I457" s="201" t="str">
        <f>IF(H457=0,"",H457/'2. Baseline'!$F$15)</f>
        <v/>
      </c>
      <c r="J457" s="87" t="str">
        <f>IF(I457="","",(I457/'2. Baseline'!$F$71/'2. Baseline'!$F$67))</f>
        <v/>
      </c>
      <c r="K457" s="73" t="str">
        <f t="shared" si="218"/>
        <v/>
      </c>
      <c r="L457" s="73" t="str">
        <f t="shared" ref="L457:L465" si="222">J457</f>
        <v/>
      </c>
      <c r="M457" s="81">
        <f t="shared" si="219"/>
        <v>285.71428571428572</v>
      </c>
      <c r="N457" s="81" t="e">
        <f t="shared" si="220"/>
        <v>#VALUE!</v>
      </c>
      <c r="O457" s="82" t="str">
        <f>IFERROR(ROUND(IF(H457/'2. Baseline'!F$13=0,"",H457/'2. Baseline'!F$13),0),"")</f>
        <v/>
      </c>
      <c r="P457" s="83" t="str">
        <f>IFERROR(O457/'2. Baseline'!F$14,"")</f>
        <v/>
      </c>
      <c r="Q457" s="84" t="e">
        <f t="shared" si="221"/>
        <v>#VALUE!</v>
      </c>
      <c r="R457" s="234" t="str">
        <f>IF(H457="","",P457/'2. Baseline'!$F$67)</f>
        <v/>
      </c>
      <c r="S457" s="234" t="str">
        <f>IF(H457="","",P457/J457/'2. Baseline'!$F$67)</f>
        <v/>
      </c>
      <c r="T457" s="101"/>
      <c r="U457" s="102"/>
      <c r="V457" s="101"/>
      <c r="W457" s="101"/>
      <c r="X457" s="90" t="str">
        <f>IFERROR(S457/W457, "")</f>
        <v/>
      </c>
      <c r="Y457" s="456"/>
      <c r="Z457" s="450"/>
      <c r="AA457" s="453"/>
      <c r="AB457" s="480"/>
      <c r="AC457" s="483"/>
      <c r="AD457" s="467"/>
      <c r="AE457" s="486"/>
      <c r="AF457" s="467"/>
      <c r="AG457" s="470"/>
      <c r="AH457" s="470"/>
      <c r="AI457" s="473"/>
      <c r="AJ457" s="467"/>
      <c r="AK457" s="467"/>
      <c r="AL457" s="467"/>
      <c r="AM457" s="467"/>
      <c r="AN457" s="470"/>
      <c r="AO457" s="470"/>
      <c r="AP457" s="470"/>
      <c r="AQ457" s="473"/>
      <c r="AR457" s="42"/>
    </row>
    <row r="458" spans="2:44" ht="14.45" customHeight="1" x14ac:dyDescent="0.25">
      <c r="B458" s="475"/>
      <c r="C458" s="477"/>
      <c r="D458" s="477"/>
      <c r="E458" s="40"/>
      <c r="F458" s="490"/>
      <c r="G458" s="491"/>
      <c r="H458" s="49"/>
      <c r="I458" s="201" t="str">
        <f>IF(H458=0,"",H458/'2. Baseline'!$F$15)</f>
        <v/>
      </c>
      <c r="J458" s="87" t="str">
        <f>IF(I458="","",(I458/'2. Baseline'!$F$71/'2. Baseline'!$F$67))</f>
        <v/>
      </c>
      <c r="K458" s="91" t="str">
        <f t="shared" si="218"/>
        <v/>
      </c>
      <c r="L458" s="91" t="str">
        <f t="shared" si="222"/>
        <v/>
      </c>
      <c r="M458" s="92">
        <f t="shared" si="219"/>
        <v>285.71428571428572</v>
      </c>
      <c r="N458" s="92" t="e">
        <f t="shared" si="220"/>
        <v>#VALUE!</v>
      </c>
      <c r="O458" s="82" t="str">
        <f>IFERROR(ROUND(IF(H458/'2. Baseline'!F$13=0,"",H458/'2. Baseline'!F$13),0),"")</f>
        <v/>
      </c>
      <c r="P458" s="83" t="str">
        <f>IFERROR(O458/'2. Baseline'!F$14,"")</f>
        <v/>
      </c>
      <c r="Q458" s="84" t="e">
        <f t="shared" si="221"/>
        <v>#VALUE!</v>
      </c>
      <c r="R458" s="234" t="str">
        <f>IF(H458="","",P458/'2. Baseline'!$F$67)</f>
        <v/>
      </c>
      <c r="S458" s="234" t="str">
        <f>IF(H458="","",P458/J458/'2. Baseline'!$F$67)</f>
        <v/>
      </c>
      <c r="T458" s="101"/>
      <c r="U458" s="102"/>
      <c r="V458" s="101"/>
      <c r="W458" s="101"/>
      <c r="X458" s="90" t="str">
        <f>IFERROR(S458/W458, "")</f>
        <v/>
      </c>
      <c r="Y458" s="456"/>
      <c r="Z458" s="450"/>
      <c r="AA458" s="453"/>
      <c r="AB458" s="480"/>
      <c r="AC458" s="483"/>
      <c r="AD458" s="467"/>
      <c r="AE458" s="486"/>
      <c r="AF458" s="467"/>
      <c r="AG458" s="470"/>
      <c r="AH458" s="470"/>
      <c r="AI458" s="473"/>
      <c r="AJ458" s="467"/>
      <c r="AK458" s="467"/>
      <c r="AL458" s="467"/>
      <c r="AM458" s="467"/>
      <c r="AN458" s="470"/>
      <c r="AO458" s="470"/>
      <c r="AP458" s="470"/>
      <c r="AQ458" s="473"/>
      <c r="AR458" s="42"/>
    </row>
    <row r="459" spans="2:44" ht="14.45" customHeight="1" x14ac:dyDescent="0.25">
      <c r="B459" s="475"/>
      <c r="C459" s="477"/>
      <c r="D459" s="477"/>
      <c r="E459" s="40"/>
      <c r="F459" s="490"/>
      <c r="G459" s="491"/>
      <c r="H459" s="49"/>
      <c r="I459" s="201" t="str">
        <f>IF(H459=0,"",H459/'2. Baseline'!$F$15)</f>
        <v/>
      </c>
      <c r="J459" s="87" t="str">
        <f>IF(I459="","",(I459/'2. Baseline'!$F$71/'2. Baseline'!$F$67))</f>
        <v/>
      </c>
      <c r="K459" s="73" t="str">
        <f t="shared" si="218"/>
        <v/>
      </c>
      <c r="L459" s="73" t="str">
        <f t="shared" si="222"/>
        <v/>
      </c>
      <c r="M459" s="81">
        <f t="shared" si="219"/>
        <v>285.71428571428572</v>
      </c>
      <c r="N459" s="81" t="e">
        <f t="shared" si="220"/>
        <v>#VALUE!</v>
      </c>
      <c r="O459" s="82" t="str">
        <f>IFERROR(ROUND(IF(H459/'2. Baseline'!F$13=0,"",H459/'2. Baseline'!F$13),0),"")</f>
        <v/>
      </c>
      <c r="P459" s="83" t="str">
        <f>IFERROR(O459/'2. Baseline'!F$14,"")</f>
        <v/>
      </c>
      <c r="Q459" s="84" t="e">
        <f t="shared" si="221"/>
        <v>#VALUE!</v>
      </c>
      <c r="R459" s="234" t="str">
        <f>IF(H459="","",P459/'2. Baseline'!$F$67)</f>
        <v/>
      </c>
      <c r="S459" s="234" t="str">
        <f>IF(H459="","",P459/J459/'2. Baseline'!$F$67)</f>
        <v/>
      </c>
      <c r="T459" s="101"/>
      <c r="U459" s="102"/>
      <c r="V459" s="101"/>
      <c r="W459" s="101"/>
      <c r="X459" s="90" t="str">
        <f>IFERROR(S459/W459, "")</f>
        <v/>
      </c>
      <c r="Y459" s="456"/>
      <c r="Z459" s="450"/>
      <c r="AA459" s="453"/>
      <c r="AB459" s="480"/>
      <c r="AC459" s="483"/>
      <c r="AD459" s="467"/>
      <c r="AE459" s="486"/>
      <c r="AF459" s="467"/>
      <c r="AG459" s="470"/>
      <c r="AH459" s="470"/>
      <c r="AI459" s="473"/>
      <c r="AJ459" s="467"/>
      <c r="AK459" s="467"/>
      <c r="AL459" s="467"/>
      <c r="AM459" s="467"/>
      <c r="AN459" s="470"/>
      <c r="AO459" s="470"/>
      <c r="AP459" s="470"/>
      <c r="AQ459" s="473"/>
      <c r="AR459" s="42"/>
    </row>
    <row r="460" spans="2:44" ht="14.45" customHeight="1" x14ac:dyDescent="0.25">
      <c r="B460" s="475"/>
      <c r="C460" s="477"/>
      <c r="D460" s="477"/>
      <c r="E460" s="40"/>
      <c r="F460" s="490"/>
      <c r="G460" s="491"/>
      <c r="H460" s="50"/>
      <c r="I460" s="201" t="str">
        <f>IF(H460=0,"",H460/'2. Baseline'!$F$15)</f>
        <v/>
      </c>
      <c r="J460" s="87" t="str">
        <f>IF(I460="","",(I460/'2. Baseline'!$F$71/'2. Baseline'!$F$67))</f>
        <v/>
      </c>
      <c r="K460" s="73" t="str">
        <f t="shared" si="218"/>
        <v/>
      </c>
      <c r="L460" s="73" t="str">
        <f t="shared" si="222"/>
        <v/>
      </c>
      <c r="M460" s="81">
        <f t="shared" si="219"/>
        <v>285.71428571428572</v>
      </c>
      <c r="N460" s="81" t="e">
        <f t="shared" si="220"/>
        <v>#VALUE!</v>
      </c>
      <c r="O460" s="82" t="str">
        <f>IFERROR(ROUND(IF(H460/'2. Baseline'!F$13=0,"",H460/'2. Baseline'!F$13),0),"")</f>
        <v/>
      </c>
      <c r="P460" s="83" t="str">
        <f>IFERROR(O460/'2. Baseline'!F$14,"")</f>
        <v/>
      </c>
      <c r="Q460" s="84" t="e">
        <f t="shared" si="221"/>
        <v>#VALUE!</v>
      </c>
      <c r="R460" s="234" t="str">
        <f>IF(H460="","",P460/'2. Baseline'!$F$67)</f>
        <v/>
      </c>
      <c r="S460" s="234" t="str">
        <f>IF(H460="","",P460/J460/'2. Baseline'!$F$67)</f>
        <v/>
      </c>
      <c r="T460" s="101"/>
      <c r="U460" s="102"/>
      <c r="V460" s="101"/>
      <c r="W460" s="101"/>
      <c r="X460" s="90" t="str">
        <f>IFERROR(S460/W460, "")</f>
        <v/>
      </c>
      <c r="Y460" s="456"/>
      <c r="Z460" s="450"/>
      <c r="AA460" s="453"/>
      <c r="AB460" s="480"/>
      <c r="AC460" s="483"/>
      <c r="AD460" s="467"/>
      <c r="AE460" s="486"/>
      <c r="AF460" s="467"/>
      <c r="AG460" s="470"/>
      <c r="AH460" s="470"/>
      <c r="AI460" s="473"/>
      <c r="AJ460" s="467"/>
      <c r="AK460" s="467"/>
      <c r="AL460" s="467"/>
      <c r="AM460" s="467"/>
      <c r="AN460" s="470"/>
      <c r="AO460" s="470"/>
      <c r="AP460" s="470"/>
      <c r="AQ460" s="473"/>
      <c r="AR460" s="42"/>
    </row>
    <row r="461" spans="2:44" ht="14.45" customHeight="1" x14ac:dyDescent="0.25">
      <c r="B461" s="475"/>
      <c r="C461" s="477"/>
      <c r="D461" s="477"/>
      <c r="E461" s="40"/>
      <c r="F461" s="490"/>
      <c r="G461" s="491"/>
      <c r="H461" s="50"/>
      <c r="I461" s="201" t="str">
        <f>IF(H461=0,"",H461/'2. Baseline'!$F$15)</f>
        <v/>
      </c>
      <c r="J461" s="87" t="str">
        <f>IF(I461="","",(I461/'2. Baseline'!$F$71/'2. Baseline'!$F$67))</f>
        <v/>
      </c>
      <c r="K461" s="73" t="str">
        <f t="shared" si="218"/>
        <v/>
      </c>
      <c r="L461" s="73" t="str">
        <f t="shared" si="222"/>
        <v/>
      </c>
      <c r="M461" s="81">
        <f t="shared" si="219"/>
        <v>285.71428571428572</v>
      </c>
      <c r="N461" s="81" t="e">
        <f t="shared" si="220"/>
        <v>#VALUE!</v>
      </c>
      <c r="O461" s="82" t="str">
        <f>IFERROR(ROUND(IF(H461/'2. Baseline'!F$13=0,"",H461/'2. Baseline'!F$13),0),"")</f>
        <v/>
      </c>
      <c r="P461" s="83" t="str">
        <f>IFERROR(O461/'2. Baseline'!F$14,"")</f>
        <v/>
      </c>
      <c r="Q461" s="84" t="e">
        <f t="shared" si="221"/>
        <v>#VALUE!</v>
      </c>
      <c r="R461" s="234" t="str">
        <f>IF(H461="","",P461/'2. Baseline'!$F$67)</f>
        <v/>
      </c>
      <c r="S461" s="234" t="str">
        <f>IF(H461="","",P461/J461/'2. Baseline'!$F$67)</f>
        <v/>
      </c>
      <c r="T461" s="101"/>
      <c r="U461" s="102"/>
      <c r="V461" s="101"/>
      <c r="W461" s="101"/>
      <c r="X461" s="90" t="str">
        <f>IFERROR(P461/W461, "")</f>
        <v/>
      </c>
      <c r="Y461" s="456"/>
      <c r="Z461" s="450"/>
      <c r="AA461" s="453"/>
      <c r="AB461" s="480"/>
      <c r="AC461" s="483"/>
      <c r="AD461" s="467"/>
      <c r="AE461" s="486"/>
      <c r="AF461" s="467"/>
      <c r="AG461" s="470"/>
      <c r="AH461" s="470"/>
      <c r="AI461" s="473"/>
      <c r="AJ461" s="467"/>
      <c r="AK461" s="467"/>
      <c r="AL461" s="467"/>
      <c r="AM461" s="467"/>
      <c r="AN461" s="470"/>
      <c r="AO461" s="470"/>
      <c r="AP461" s="470"/>
      <c r="AQ461" s="473"/>
      <c r="AR461" s="42"/>
    </row>
    <row r="462" spans="2:44" ht="14.45" customHeight="1" x14ac:dyDescent="0.25">
      <c r="B462" s="475"/>
      <c r="C462" s="477"/>
      <c r="D462" s="477"/>
      <c r="E462" s="40"/>
      <c r="F462" s="490"/>
      <c r="G462" s="491"/>
      <c r="H462" s="49"/>
      <c r="I462" s="201" t="str">
        <f>IF(H462=0,"",H462/'2. Baseline'!$F$15)</f>
        <v/>
      </c>
      <c r="J462" s="87" t="str">
        <f>IF(I462="","",(I462/'2. Baseline'!$F$71/'2. Baseline'!$F$67))</f>
        <v/>
      </c>
      <c r="K462" s="73" t="str">
        <f t="shared" si="218"/>
        <v/>
      </c>
      <c r="L462" s="73" t="str">
        <f t="shared" si="222"/>
        <v/>
      </c>
      <c r="M462" s="81">
        <f t="shared" si="219"/>
        <v>285.71428571428572</v>
      </c>
      <c r="N462" s="81" t="e">
        <f t="shared" si="220"/>
        <v>#VALUE!</v>
      </c>
      <c r="O462" s="82" t="str">
        <f>IFERROR(ROUND(IF(H462/'2. Baseline'!F$13=0,"",H462/'2. Baseline'!F$13),0),"")</f>
        <v/>
      </c>
      <c r="P462" s="83" t="str">
        <f>IFERROR(O462/'2. Baseline'!F$14,"")</f>
        <v/>
      </c>
      <c r="Q462" s="84" t="e">
        <f t="shared" si="221"/>
        <v>#VALUE!</v>
      </c>
      <c r="R462" s="234" t="str">
        <f>IF(H462="","",P462/'2. Baseline'!$F$67)</f>
        <v/>
      </c>
      <c r="S462" s="234" t="str">
        <f>IF(H462="","",P462/J462/'2. Baseline'!$F$67)</f>
        <v/>
      </c>
      <c r="T462" s="101"/>
      <c r="U462" s="102"/>
      <c r="V462" s="101"/>
      <c r="W462" s="101"/>
      <c r="X462" s="90" t="str">
        <f>IFERROR(P462/W462, "")</f>
        <v/>
      </c>
      <c r="Y462" s="456"/>
      <c r="Z462" s="450"/>
      <c r="AA462" s="453"/>
      <c r="AB462" s="480"/>
      <c r="AC462" s="483"/>
      <c r="AD462" s="467"/>
      <c r="AE462" s="486"/>
      <c r="AF462" s="467"/>
      <c r="AG462" s="470"/>
      <c r="AH462" s="470"/>
      <c r="AI462" s="473"/>
      <c r="AJ462" s="467"/>
      <c r="AK462" s="467"/>
      <c r="AL462" s="467"/>
      <c r="AM462" s="467"/>
      <c r="AN462" s="470"/>
      <c r="AO462" s="470"/>
      <c r="AP462" s="470"/>
      <c r="AQ462" s="473"/>
      <c r="AR462" s="42"/>
    </row>
    <row r="463" spans="2:44" ht="14.45" customHeight="1" x14ac:dyDescent="0.25">
      <c r="B463" s="475"/>
      <c r="C463" s="477"/>
      <c r="D463" s="477"/>
      <c r="E463" s="40"/>
      <c r="F463" s="490"/>
      <c r="G463" s="491"/>
      <c r="H463" s="49"/>
      <c r="I463" s="201" t="str">
        <f>IF(H463=0,"",H463/'2. Baseline'!$F$15)</f>
        <v/>
      </c>
      <c r="J463" s="87" t="str">
        <f>IF(I463="","",(I463/'2. Baseline'!$F$71/'2. Baseline'!$F$67))</f>
        <v/>
      </c>
      <c r="K463" s="73" t="str">
        <f t="shared" si="218"/>
        <v/>
      </c>
      <c r="L463" s="73" t="str">
        <f t="shared" si="222"/>
        <v/>
      </c>
      <c r="M463" s="81">
        <f t="shared" si="219"/>
        <v>285.71428571428572</v>
      </c>
      <c r="N463" s="81" t="e">
        <f t="shared" si="220"/>
        <v>#VALUE!</v>
      </c>
      <c r="O463" s="82" t="str">
        <f>IFERROR(ROUND(IF(H463/'2. Baseline'!F$13=0,"",H463/'2. Baseline'!F$13),0),"")</f>
        <v/>
      </c>
      <c r="P463" s="83" t="str">
        <f>IFERROR(O463/'2. Baseline'!F$14,"")</f>
        <v/>
      </c>
      <c r="Q463" s="84" t="e">
        <f t="shared" si="221"/>
        <v>#VALUE!</v>
      </c>
      <c r="R463" s="234" t="str">
        <f>IF(H463="","",P463/'2. Baseline'!$F$67)</f>
        <v/>
      </c>
      <c r="S463" s="234" t="str">
        <f>IF(H463="","",P463/J463/'2. Baseline'!$F$67)</f>
        <v/>
      </c>
      <c r="T463" s="101"/>
      <c r="U463" s="102"/>
      <c r="V463" s="101"/>
      <c r="W463" s="101"/>
      <c r="X463" s="90" t="str">
        <f>IFERROR(P463/W463, "")</f>
        <v/>
      </c>
      <c r="Y463" s="456"/>
      <c r="Z463" s="450"/>
      <c r="AA463" s="453"/>
      <c r="AB463" s="480"/>
      <c r="AC463" s="483"/>
      <c r="AD463" s="467"/>
      <c r="AE463" s="486"/>
      <c r="AF463" s="467"/>
      <c r="AG463" s="470"/>
      <c r="AH463" s="470"/>
      <c r="AI463" s="473"/>
      <c r="AJ463" s="467"/>
      <c r="AK463" s="467"/>
      <c r="AL463" s="467"/>
      <c r="AM463" s="467"/>
      <c r="AN463" s="470"/>
      <c r="AO463" s="470"/>
      <c r="AP463" s="470"/>
      <c r="AQ463" s="473"/>
      <c r="AR463" s="42"/>
    </row>
    <row r="464" spans="2:44" ht="14.45" customHeight="1" x14ac:dyDescent="0.25">
      <c r="B464" s="475"/>
      <c r="C464" s="477"/>
      <c r="D464" s="477"/>
      <c r="E464" s="40"/>
      <c r="F464" s="490"/>
      <c r="G464" s="491"/>
      <c r="H464" s="49"/>
      <c r="I464" s="201" t="str">
        <f>IF(H464=0,"",H464/'2. Baseline'!$F$15)</f>
        <v/>
      </c>
      <c r="J464" s="87" t="str">
        <f>IF(I464="","",(I464/'2. Baseline'!$F$71/'2. Baseline'!$F$67))</f>
        <v/>
      </c>
      <c r="K464" s="73" t="str">
        <f t="shared" si="218"/>
        <v/>
      </c>
      <c r="L464" s="73" t="str">
        <f t="shared" si="222"/>
        <v/>
      </c>
      <c r="M464" s="81">
        <f t="shared" si="219"/>
        <v>285.71428571428572</v>
      </c>
      <c r="N464" s="81" t="e">
        <f t="shared" si="220"/>
        <v>#VALUE!</v>
      </c>
      <c r="O464" s="82" t="str">
        <f>IFERROR(ROUND(IF(H464/'2. Baseline'!F$13=0,"",H464/'2. Baseline'!F$13),0),"")</f>
        <v/>
      </c>
      <c r="P464" s="83" t="str">
        <f>IFERROR(O464/'2. Baseline'!F$14,"")</f>
        <v/>
      </c>
      <c r="Q464" s="84" t="e">
        <f t="shared" si="221"/>
        <v>#VALUE!</v>
      </c>
      <c r="R464" s="234" t="str">
        <f>IF(H464="","",P464/'2. Baseline'!$F$67)</f>
        <v/>
      </c>
      <c r="S464" s="234" t="str">
        <f>IF(H464="","",P464/J464/'2. Baseline'!$F$67)</f>
        <v/>
      </c>
      <c r="T464" s="101"/>
      <c r="U464" s="102"/>
      <c r="V464" s="101"/>
      <c r="W464" s="101"/>
      <c r="X464" s="90" t="str">
        <f>IFERROR(P464/W464, "")</f>
        <v/>
      </c>
      <c r="Y464" s="456"/>
      <c r="Z464" s="450"/>
      <c r="AA464" s="453"/>
      <c r="AB464" s="480"/>
      <c r="AC464" s="483"/>
      <c r="AD464" s="467"/>
      <c r="AE464" s="486"/>
      <c r="AF464" s="467"/>
      <c r="AG464" s="470"/>
      <c r="AH464" s="470"/>
      <c r="AI464" s="473"/>
      <c r="AJ464" s="467"/>
      <c r="AK464" s="467"/>
      <c r="AL464" s="467"/>
      <c r="AM464" s="467"/>
      <c r="AN464" s="470"/>
      <c r="AO464" s="470"/>
      <c r="AP464" s="470"/>
      <c r="AQ464" s="473"/>
      <c r="AR464" s="42"/>
    </row>
    <row r="465" spans="2:44" ht="14.45" customHeight="1" x14ac:dyDescent="0.25">
      <c r="B465" s="476"/>
      <c r="C465" s="478"/>
      <c r="D465" s="478"/>
      <c r="E465" s="40"/>
      <c r="F465" s="490"/>
      <c r="G465" s="491"/>
      <c r="H465" s="49"/>
      <c r="I465" s="201" t="str">
        <f>IF(H465=0,"",H465/'2. Baseline'!$F$15)</f>
        <v/>
      </c>
      <c r="J465" s="87" t="str">
        <f>IF(I465="","",(I465/'2. Baseline'!$F$71/'2. Baseline'!$F$67))</f>
        <v/>
      </c>
      <c r="K465" s="73" t="str">
        <f t="shared" si="218"/>
        <v/>
      </c>
      <c r="L465" s="73" t="str">
        <f t="shared" si="222"/>
        <v/>
      </c>
      <c r="M465" s="81">
        <f t="shared" si="219"/>
        <v>285.71428571428572</v>
      </c>
      <c r="N465" s="81" t="e">
        <f>IF(M465="","",I465/M465)</f>
        <v>#VALUE!</v>
      </c>
      <c r="O465" s="82" t="str">
        <f>IFERROR(ROUND(IF(H465/'2. Baseline'!F$13=0,"",H465/'2. Baseline'!F$13),0),"")</f>
        <v/>
      </c>
      <c r="P465" s="83" t="str">
        <f>IFERROR(O465/'2. Baseline'!F$14,"")</f>
        <v/>
      </c>
      <c r="Q465" s="85"/>
      <c r="R465" s="82" t="str">
        <f>IF(H465="","",P465/'2. Baseline'!$F$67)</f>
        <v/>
      </c>
      <c r="S465" s="82" t="str">
        <f>IF(H465="","",P465/J465/'2. Baseline'!$F$67)</f>
        <v/>
      </c>
      <c r="T465" s="101"/>
      <c r="U465" s="102"/>
      <c r="V465" s="101"/>
      <c r="W465" s="101"/>
      <c r="X465" s="90" t="str">
        <f>IFERROR(P465/W465, "")</f>
        <v/>
      </c>
      <c r="Y465" s="457"/>
      <c r="Z465" s="451"/>
      <c r="AA465" s="454"/>
      <c r="AB465" s="481"/>
      <c r="AC465" s="484"/>
      <c r="AD465" s="468"/>
      <c r="AE465" s="487"/>
      <c r="AF465" s="468"/>
      <c r="AG465" s="471"/>
      <c r="AH465" s="471"/>
      <c r="AI465" s="474"/>
      <c r="AJ465" s="468"/>
      <c r="AK465" s="468"/>
      <c r="AL465" s="468"/>
      <c r="AM465" s="468"/>
      <c r="AN465" s="471"/>
      <c r="AO465" s="471"/>
      <c r="AP465" s="471"/>
      <c r="AQ465" s="474"/>
      <c r="AR465" s="42"/>
    </row>
    <row r="466" spans="2:44" ht="14.45" customHeight="1" x14ac:dyDescent="0.25">
      <c r="B466" s="162"/>
      <c r="C466" s="25" t="s">
        <v>35</v>
      </c>
      <c r="D466" s="25"/>
      <c r="E466" s="98">
        <f>COUNTA(E456:E465)</f>
        <v>0</v>
      </c>
      <c r="F466" s="458"/>
      <c r="G466" s="459"/>
      <c r="H466" s="22">
        <f>SUM(H456:H465)</f>
        <v>0</v>
      </c>
      <c r="I466" s="96">
        <f>SUM(I456:I465)</f>
        <v>0</v>
      </c>
      <c r="J466" s="96">
        <f>SUM(J456:J465)</f>
        <v>0</v>
      </c>
      <c r="K466" s="96">
        <f>SUM(K456:K465)</f>
        <v>0</v>
      </c>
      <c r="L466" s="96">
        <f>SUM(L456:L465)</f>
        <v>0</v>
      </c>
      <c r="M466" s="97"/>
      <c r="N466" s="97" t="e">
        <f>SUM(N456:N465)</f>
        <v>#VALUE!</v>
      </c>
      <c r="O466" s="23">
        <f>SUM(O456:O465)</f>
        <v>0</v>
      </c>
      <c r="P466" s="53">
        <f>IFERROR(O466/'2. Baseline'!F$14,"")</f>
        <v>0</v>
      </c>
      <c r="Q466" s="52" t="e">
        <f>SUM(Q456:Q464)*7</f>
        <v>#VALUE!</v>
      </c>
      <c r="R466" s="96">
        <f>SUM(R456:R465)</f>
        <v>0</v>
      </c>
      <c r="S466" s="97" t="e">
        <f>IF(H466="","",P466/J466/'2. Baseline'!$F$67)</f>
        <v>#DIV/0!</v>
      </c>
      <c r="T466" s="103"/>
      <c r="U466" s="103"/>
      <c r="V466" s="104"/>
      <c r="W466" s="104"/>
      <c r="X466" s="74"/>
      <c r="Y466" s="107"/>
      <c r="Z466" s="104"/>
      <c r="AA466" s="108"/>
      <c r="AB466" s="53"/>
      <c r="AC466" s="68">
        <f t="shared" ref="AC466:AQ466" si="223">SUM(AC456:AC465)</f>
        <v>0</v>
      </c>
      <c r="AD466" s="68">
        <f t="shared" si="223"/>
        <v>0</v>
      </c>
      <c r="AE466" s="296">
        <f t="shared" si="223"/>
        <v>0</v>
      </c>
      <c r="AF466" s="93">
        <f t="shared" si="223"/>
        <v>0</v>
      </c>
      <c r="AG466" s="93">
        <f t="shared" si="223"/>
        <v>0</v>
      </c>
      <c r="AH466" s="93">
        <f t="shared" si="223"/>
        <v>0</v>
      </c>
      <c r="AI466" s="93">
        <f t="shared" si="223"/>
        <v>0</v>
      </c>
      <c r="AJ466" s="93">
        <f t="shared" si="223"/>
        <v>0</v>
      </c>
      <c r="AK466" s="93">
        <f t="shared" si="223"/>
        <v>0</v>
      </c>
      <c r="AL466" s="93">
        <f t="shared" si="223"/>
        <v>0</v>
      </c>
      <c r="AM466" s="93">
        <f t="shared" si="223"/>
        <v>0</v>
      </c>
      <c r="AN466" s="93">
        <f t="shared" si="223"/>
        <v>0</v>
      </c>
      <c r="AO466" s="93">
        <f t="shared" si="223"/>
        <v>0</v>
      </c>
      <c r="AP466" s="93">
        <f t="shared" si="223"/>
        <v>0</v>
      </c>
      <c r="AQ466" s="93">
        <f t="shared" si="223"/>
        <v>0</v>
      </c>
      <c r="AR466" s="26"/>
    </row>
    <row r="467" spans="2:44" ht="14.45" customHeight="1" thickBot="1" x14ac:dyDescent="0.3">
      <c r="B467" s="163"/>
      <c r="C467" s="62"/>
      <c r="D467" s="62"/>
      <c r="E467" s="63"/>
      <c r="F467" s="460"/>
      <c r="G467" s="461"/>
      <c r="H467" s="64"/>
      <c r="I467" s="65" t="str">
        <f>IFERROR(IF(H467/#REF!=0," ",H467/#REF!),"")</f>
        <v/>
      </c>
      <c r="J467" s="66"/>
      <c r="K467" s="66"/>
      <c r="L467" s="66"/>
      <c r="M467" s="66"/>
      <c r="N467" s="66"/>
      <c r="O467" s="24"/>
      <c r="P467" s="54"/>
      <c r="Q467" s="55"/>
      <c r="R467" s="56"/>
      <c r="S467" s="56"/>
      <c r="T467" s="105"/>
      <c r="U467" s="105"/>
      <c r="V467" s="106"/>
      <c r="W467" s="106"/>
      <c r="X467" s="75"/>
      <c r="Y467" s="109"/>
      <c r="Z467" s="106"/>
      <c r="AA467" s="110"/>
      <c r="AB467" s="54"/>
      <c r="AC467" s="57"/>
      <c r="AD467" s="67"/>
      <c r="AE467" s="67"/>
      <c r="AF467" s="67"/>
      <c r="AG467" s="67"/>
      <c r="AH467" s="67"/>
      <c r="AI467" s="67"/>
      <c r="AJ467" s="67"/>
      <c r="AK467" s="67"/>
      <c r="AL467" s="67"/>
      <c r="AM467" s="67"/>
      <c r="AN467" s="67"/>
      <c r="AO467" s="67"/>
      <c r="AP467" s="67"/>
      <c r="AQ467" s="179"/>
      <c r="AR467" s="60"/>
    </row>
    <row r="468" spans="2:44" ht="14.45" customHeight="1" x14ac:dyDescent="0.25">
      <c r="B468" s="475" t="str">
        <f>IF(C468&lt;&gt;"",B456+1,"")</f>
        <v/>
      </c>
      <c r="C468" s="477"/>
      <c r="D468" s="477"/>
      <c r="E468" s="40"/>
      <c r="F468" s="492"/>
      <c r="G468" s="492"/>
      <c r="H468" s="49"/>
      <c r="I468" s="201" t="str">
        <f>IF(H468=0,"",H468/'2. Baseline'!$F$15)</f>
        <v/>
      </c>
      <c r="J468" s="86" t="str">
        <f>IF(I468="","",(I468/'2. Baseline'!$F$71/'2. Baseline'!$F$67))</f>
        <v/>
      </c>
      <c r="K468" s="72" t="str">
        <f t="shared" ref="K468:K477" si="224">IF(J468="","",ROUNDUP(J468,0))</f>
        <v/>
      </c>
      <c r="L468" s="295" t="str">
        <f>J468</f>
        <v/>
      </c>
      <c r="M468" s="77">
        <f t="shared" ref="M468:M477" si="225">IF(I468=0,"",$M$23*10)</f>
        <v>285.71428571428572</v>
      </c>
      <c r="N468" s="77" t="e">
        <f t="shared" ref="N468:N476" si="226">I468/M468</f>
        <v>#VALUE!</v>
      </c>
      <c r="O468" s="78" t="str">
        <f>IFERROR(ROUND(IF(H468/'2. Baseline'!F$13=0,"",H468/'2. Baseline'!F$13),0),"")</f>
        <v/>
      </c>
      <c r="P468" s="79" t="str">
        <f>IFERROR(O468/'2. Baseline'!F$14,"")</f>
        <v/>
      </c>
      <c r="Q468" s="80" t="e">
        <f t="shared" ref="Q468:Q476" si="227">O468/(J468/2)/7</f>
        <v>#VALUE!</v>
      </c>
      <c r="R468" s="233" t="str">
        <f>IF(H468="","",P468/'2. Baseline'!$F$67)</f>
        <v/>
      </c>
      <c r="S468" s="233" t="str">
        <f>IF(H468="","",P468/J468/'2. Baseline'!$F$67)</f>
        <v/>
      </c>
      <c r="T468" s="99"/>
      <c r="U468" s="100"/>
      <c r="V468" s="101"/>
      <c r="W468" s="101"/>
      <c r="X468" s="89" t="str">
        <f>IFERROR(S468/W468, "n/a")</f>
        <v>n/a</v>
      </c>
      <c r="Y468" s="455"/>
      <c r="Z468" s="449"/>
      <c r="AA468" s="452"/>
      <c r="AB468" s="479" t="e">
        <f>P478/AA468</f>
        <v>#DIV/0!</v>
      </c>
      <c r="AC468" s="482">
        <f>L478</f>
        <v>0</v>
      </c>
      <c r="AD468" s="466">
        <f>AC478</f>
        <v>0</v>
      </c>
      <c r="AE468" s="485">
        <f>AD478/'2. Baseline'!$F$73</f>
        <v>0</v>
      </c>
      <c r="AF468" s="466">
        <f>L478*'2. Baseline'!$F$58</f>
        <v>0</v>
      </c>
      <c r="AG468" s="469">
        <f>J478*'2. Baseline'!$F$61</f>
        <v>0</v>
      </c>
      <c r="AH468" s="469">
        <f>AE478*'2. Baseline'!F$59*('2. Baseline'!F$50+'2. Baseline'!F$51)</f>
        <v>0</v>
      </c>
      <c r="AI468" s="472">
        <f>IF(B468&lt;&gt;"",'2. Baseline'!$F$60+1,0)</f>
        <v>0</v>
      </c>
      <c r="AJ468" s="466">
        <f>2*(AC478*('2. Baseline'!$F$67+'2. Baseline'!$F$68))</f>
        <v>0</v>
      </c>
      <c r="AK468" s="466">
        <f>2*L478</f>
        <v>0</v>
      </c>
      <c r="AL468" s="466">
        <f>2*(J478*2)</f>
        <v>0</v>
      </c>
      <c r="AM468" s="466">
        <f>J478*('2. Baseline'!F$67+'2. Baseline'!F$68)</f>
        <v>0</v>
      </c>
      <c r="AN468" s="469">
        <f>J478*'2. Baseline'!$F$80</f>
        <v>0</v>
      </c>
      <c r="AO468" s="469">
        <f>2*J478</f>
        <v>0</v>
      </c>
      <c r="AP468" s="469">
        <f>AE478*'2. Baseline'!F$78*('2. Baseline'!F$67+'2. Baseline'!F$68)</f>
        <v>0</v>
      </c>
      <c r="AQ468" s="472">
        <f>IF(B468&lt;&gt;"",'2. Baseline'!$F$60+1,0)</f>
        <v>0</v>
      </c>
      <c r="AR468" s="41"/>
    </row>
    <row r="469" spans="2:44" ht="14.45" customHeight="1" x14ac:dyDescent="0.25">
      <c r="B469" s="475"/>
      <c r="C469" s="477"/>
      <c r="D469" s="477"/>
      <c r="E469" s="40"/>
      <c r="F469" s="489"/>
      <c r="G469" s="489"/>
      <c r="H469" s="49"/>
      <c r="I469" s="201" t="str">
        <f>IF(H469=0,"",H469/'2. Baseline'!$F$15)</f>
        <v/>
      </c>
      <c r="J469" s="87" t="str">
        <f>IF(I469="","",(I469/'2. Baseline'!$F$71/'2. Baseline'!$F$67))</f>
        <v/>
      </c>
      <c r="K469" s="73" t="str">
        <f t="shared" si="224"/>
        <v/>
      </c>
      <c r="L469" s="73" t="str">
        <f t="shared" ref="L469:L477" si="228">J469</f>
        <v/>
      </c>
      <c r="M469" s="81">
        <f t="shared" si="225"/>
        <v>285.71428571428572</v>
      </c>
      <c r="N469" s="81" t="e">
        <f t="shared" si="226"/>
        <v>#VALUE!</v>
      </c>
      <c r="O469" s="82" t="str">
        <f>IFERROR(ROUND(IF(H469/'2. Baseline'!F$13=0,"",H469/'2. Baseline'!F$13),0),"")</f>
        <v/>
      </c>
      <c r="P469" s="83" t="str">
        <f>IFERROR(O469/'2. Baseline'!F$14,"")</f>
        <v/>
      </c>
      <c r="Q469" s="84" t="e">
        <f t="shared" si="227"/>
        <v>#VALUE!</v>
      </c>
      <c r="R469" s="234" t="str">
        <f>IF(H469="","",P469/'2. Baseline'!$F$67)</f>
        <v/>
      </c>
      <c r="S469" s="234" t="str">
        <f>IF(H469="","",P469/J469/'2. Baseline'!$F$67)</f>
        <v/>
      </c>
      <c r="T469" s="101"/>
      <c r="U469" s="102"/>
      <c r="V469" s="101"/>
      <c r="W469" s="101"/>
      <c r="X469" s="90" t="str">
        <f>IFERROR(S469/W469, "")</f>
        <v/>
      </c>
      <c r="Y469" s="456"/>
      <c r="Z469" s="450"/>
      <c r="AA469" s="453"/>
      <c r="AB469" s="480"/>
      <c r="AC469" s="483"/>
      <c r="AD469" s="467"/>
      <c r="AE469" s="486"/>
      <c r="AF469" s="467"/>
      <c r="AG469" s="470"/>
      <c r="AH469" s="470"/>
      <c r="AI469" s="473"/>
      <c r="AJ469" s="467"/>
      <c r="AK469" s="467"/>
      <c r="AL469" s="467"/>
      <c r="AM469" s="467"/>
      <c r="AN469" s="470"/>
      <c r="AO469" s="470"/>
      <c r="AP469" s="470"/>
      <c r="AQ469" s="473"/>
      <c r="AR469" s="42"/>
    </row>
    <row r="470" spans="2:44" ht="14.45" customHeight="1" x14ac:dyDescent="0.25">
      <c r="B470" s="475"/>
      <c r="C470" s="477"/>
      <c r="D470" s="477"/>
      <c r="E470" s="40"/>
      <c r="F470" s="489"/>
      <c r="G470" s="489"/>
      <c r="H470" s="49"/>
      <c r="I470" s="201" t="str">
        <f>IF(H470=0,"",H470/'2. Baseline'!$F$15)</f>
        <v/>
      </c>
      <c r="J470" s="88" t="str">
        <f>IF(I470="","",(I470/'2. Baseline'!$F$71/'2. Baseline'!$F$67))</f>
        <v/>
      </c>
      <c r="K470" s="91" t="str">
        <f t="shared" si="224"/>
        <v/>
      </c>
      <c r="L470" s="91" t="str">
        <f t="shared" si="228"/>
        <v/>
      </c>
      <c r="M470" s="92">
        <f t="shared" si="225"/>
        <v>285.71428571428572</v>
      </c>
      <c r="N470" s="92" t="e">
        <f t="shared" si="226"/>
        <v>#VALUE!</v>
      </c>
      <c r="O470" s="82" t="str">
        <f>IFERROR(ROUND(IF(H470/'2. Baseline'!F$13=0,"",H470/'2. Baseline'!F$13),0),"")</f>
        <v/>
      </c>
      <c r="P470" s="83" t="str">
        <f>IFERROR(O470/'2. Baseline'!F$14,"")</f>
        <v/>
      </c>
      <c r="Q470" s="84" t="e">
        <f t="shared" si="227"/>
        <v>#VALUE!</v>
      </c>
      <c r="R470" s="234" t="str">
        <f>IF(H470="","",P470/'2. Baseline'!$F$67)</f>
        <v/>
      </c>
      <c r="S470" s="234" t="str">
        <f>IF(H470="","",P470/J470/'2. Baseline'!$F$67)</f>
        <v/>
      </c>
      <c r="T470" s="101"/>
      <c r="U470" s="102"/>
      <c r="V470" s="101"/>
      <c r="W470" s="101"/>
      <c r="X470" s="90" t="str">
        <f>IFERROR(S470/W470, "")</f>
        <v/>
      </c>
      <c r="Y470" s="456"/>
      <c r="Z470" s="450"/>
      <c r="AA470" s="453"/>
      <c r="AB470" s="480"/>
      <c r="AC470" s="483"/>
      <c r="AD470" s="467"/>
      <c r="AE470" s="486"/>
      <c r="AF470" s="467"/>
      <c r="AG470" s="470"/>
      <c r="AH470" s="470"/>
      <c r="AI470" s="473"/>
      <c r="AJ470" s="467"/>
      <c r="AK470" s="467"/>
      <c r="AL470" s="467"/>
      <c r="AM470" s="467"/>
      <c r="AN470" s="470"/>
      <c r="AO470" s="470"/>
      <c r="AP470" s="470"/>
      <c r="AQ470" s="473"/>
      <c r="AR470" s="42"/>
    </row>
    <row r="471" spans="2:44" ht="14.45" customHeight="1" x14ac:dyDescent="0.25">
      <c r="B471" s="475"/>
      <c r="C471" s="477"/>
      <c r="D471" s="477"/>
      <c r="E471" s="40"/>
      <c r="F471" s="489"/>
      <c r="G471" s="489"/>
      <c r="H471" s="49"/>
      <c r="I471" s="201" t="str">
        <f>IF(H471=0,"",H471/'2. Baseline'!$F$15)</f>
        <v/>
      </c>
      <c r="J471" s="87" t="str">
        <f>IF(I471="","",(I471/'2. Baseline'!$F$71/'2. Baseline'!$F$67))</f>
        <v/>
      </c>
      <c r="K471" s="73" t="str">
        <f t="shared" si="224"/>
        <v/>
      </c>
      <c r="L471" s="73" t="str">
        <f t="shared" si="228"/>
        <v/>
      </c>
      <c r="M471" s="81">
        <f t="shared" si="225"/>
        <v>285.71428571428572</v>
      </c>
      <c r="N471" s="81" t="e">
        <f t="shared" si="226"/>
        <v>#VALUE!</v>
      </c>
      <c r="O471" s="82" t="str">
        <f>IFERROR(ROUND(IF(H471/'2. Baseline'!F$13=0,"",H471/'2. Baseline'!F$13),0),"")</f>
        <v/>
      </c>
      <c r="P471" s="83" t="str">
        <f>IFERROR(O471/'2. Baseline'!F$14,"")</f>
        <v/>
      </c>
      <c r="Q471" s="84" t="e">
        <f t="shared" si="227"/>
        <v>#VALUE!</v>
      </c>
      <c r="R471" s="234" t="str">
        <f>IF(H471="","",P471/'2. Baseline'!$F$67)</f>
        <v/>
      </c>
      <c r="S471" s="234" t="str">
        <f>IF(H471="","",P471/J471/'2. Baseline'!$F$67)</f>
        <v/>
      </c>
      <c r="T471" s="101"/>
      <c r="U471" s="102"/>
      <c r="V471" s="101"/>
      <c r="W471" s="101"/>
      <c r="X471" s="90" t="str">
        <f>IFERROR(S471/W471, "")</f>
        <v/>
      </c>
      <c r="Y471" s="456"/>
      <c r="Z471" s="450"/>
      <c r="AA471" s="453"/>
      <c r="AB471" s="480"/>
      <c r="AC471" s="483"/>
      <c r="AD471" s="467"/>
      <c r="AE471" s="486"/>
      <c r="AF471" s="467"/>
      <c r="AG471" s="470"/>
      <c r="AH471" s="470"/>
      <c r="AI471" s="473"/>
      <c r="AJ471" s="467"/>
      <c r="AK471" s="467"/>
      <c r="AL471" s="467"/>
      <c r="AM471" s="467"/>
      <c r="AN471" s="470"/>
      <c r="AO471" s="470"/>
      <c r="AP471" s="470"/>
      <c r="AQ471" s="473"/>
      <c r="AR471" s="42"/>
    </row>
    <row r="472" spans="2:44" ht="14.45" customHeight="1" x14ac:dyDescent="0.25">
      <c r="B472" s="475"/>
      <c r="C472" s="477"/>
      <c r="D472" s="477"/>
      <c r="E472" s="40"/>
      <c r="F472" s="489"/>
      <c r="G472" s="489"/>
      <c r="H472" s="50"/>
      <c r="I472" s="201" t="str">
        <f>IF(H472=0,"",H472/'2. Baseline'!$F$15)</f>
        <v/>
      </c>
      <c r="J472" s="87" t="str">
        <f>IF(I472="","",(I472/'2. Baseline'!$F$71/'2. Baseline'!$F$67))</f>
        <v/>
      </c>
      <c r="K472" s="73" t="str">
        <f t="shared" si="224"/>
        <v/>
      </c>
      <c r="L472" s="73" t="str">
        <f t="shared" si="228"/>
        <v/>
      </c>
      <c r="M472" s="81">
        <f t="shared" si="225"/>
        <v>285.71428571428572</v>
      </c>
      <c r="N472" s="81" t="e">
        <f t="shared" si="226"/>
        <v>#VALUE!</v>
      </c>
      <c r="O472" s="82" t="str">
        <f>IFERROR(ROUND(IF(H472/'2. Baseline'!F$13=0,"",H472/'2. Baseline'!F$13),0),"")</f>
        <v/>
      </c>
      <c r="P472" s="83" t="str">
        <f>IFERROR(O472/'2. Baseline'!F$14,"")</f>
        <v/>
      </c>
      <c r="Q472" s="84" t="e">
        <f t="shared" si="227"/>
        <v>#VALUE!</v>
      </c>
      <c r="R472" s="234" t="str">
        <f>IF(H472="","",P472/'2. Baseline'!$F$67)</f>
        <v/>
      </c>
      <c r="S472" s="234" t="str">
        <f>IF(H472="","",P472/J472/'2. Baseline'!$F$67)</f>
        <v/>
      </c>
      <c r="T472" s="101"/>
      <c r="U472" s="102"/>
      <c r="V472" s="101"/>
      <c r="W472" s="101"/>
      <c r="X472" s="90" t="str">
        <f>IFERROR(S472/W472, "")</f>
        <v/>
      </c>
      <c r="Y472" s="456"/>
      <c r="Z472" s="450"/>
      <c r="AA472" s="453"/>
      <c r="AB472" s="480"/>
      <c r="AC472" s="483"/>
      <c r="AD472" s="467"/>
      <c r="AE472" s="486"/>
      <c r="AF472" s="467"/>
      <c r="AG472" s="470"/>
      <c r="AH472" s="470"/>
      <c r="AI472" s="473"/>
      <c r="AJ472" s="467"/>
      <c r="AK472" s="467"/>
      <c r="AL472" s="467"/>
      <c r="AM472" s="467"/>
      <c r="AN472" s="470"/>
      <c r="AO472" s="470"/>
      <c r="AP472" s="470"/>
      <c r="AQ472" s="473"/>
      <c r="AR472" s="42"/>
    </row>
    <row r="473" spans="2:44" ht="14.45" customHeight="1" x14ac:dyDescent="0.25">
      <c r="B473" s="475"/>
      <c r="C473" s="477"/>
      <c r="D473" s="477"/>
      <c r="E473" s="40"/>
      <c r="F473" s="489"/>
      <c r="G473" s="489"/>
      <c r="H473" s="50"/>
      <c r="I473" s="201" t="str">
        <f>IF(H473=0,"",H473/'2. Baseline'!$F$15)</f>
        <v/>
      </c>
      <c r="J473" s="87" t="str">
        <f>IF(I473="","",(I473/'2. Baseline'!$F$71/'2. Baseline'!$F$67))</f>
        <v/>
      </c>
      <c r="K473" s="73" t="str">
        <f t="shared" si="224"/>
        <v/>
      </c>
      <c r="L473" s="73" t="str">
        <f t="shared" si="228"/>
        <v/>
      </c>
      <c r="M473" s="81">
        <f t="shared" si="225"/>
        <v>285.71428571428572</v>
      </c>
      <c r="N473" s="81" t="e">
        <f t="shared" si="226"/>
        <v>#VALUE!</v>
      </c>
      <c r="O473" s="82" t="str">
        <f>IFERROR(ROUND(IF(H473/'2. Baseline'!F$13=0,"",H473/'2. Baseline'!F$13),0),"")</f>
        <v/>
      </c>
      <c r="P473" s="83" t="str">
        <f>IFERROR(O473/'2. Baseline'!F$14,"")</f>
        <v/>
      </c>
      <c r="Q473" s="84" t="e">
        <f t="shared" si="227"/>
        <v>#VALUE!</v>
      </c>
      <c r="R473" s="234" t="str">
        <f>IF(H473="","",P473/'2. Baseline'!$F$67)</f>
        <v/>
      </c>
      <c r="S473" s="234" t="str">
        <f>IF(H473="","",P473/J473/'2. Baseline'!$F$67)</f>
        <v/>
      </c>
      <c r="T473" s="101"/>
      <c r="U473" s="102"/>
      <c r="V473" s="101"/>
      <c r="W473" s="101"/>
      <c r="X473" s="90" t="str">
        <f>IFERROR(P473/W473, "")</f>
        <v/>
      </c>
      <c r="Y473" s="456"/>
      <c r="Z473" s="450"/>
      <c r="AA473" s="453"/>
      <c r="AB473" s="480"/>
      <c r="AC473" s="483"/>
      <c r="AD473" s="467"/>
      <c r="AE473" s="486"/>
      <c r="AF473" s="467"/>
      <c r="AG473" s="470"/>
      <c r="AH473" s="470"/>
      <c r="AI473" s="473"/>
      <c r="AJ473" s="467"/>
      <c r="AK473" s="467"/>
      <c r="AL473" s="467"/>
      <c r="AM473" s="467"/>
      <c r="AN473" s="470"/>
      <c r="AO473" s="470"/>
      <c r="AP473" s="470"/>
      <c r="AQ473" s="473"/>
      <c r="AR473" s="42"/>
    </row>
    <row r="474" spans="2:44" ht="14.45" customHeight="1" x14ac:dyDescent="0.25">
      <c r="B474" s="475"/>
      <c r="C474" s="477"/>
      <c r="D474" s="477"/>
      <c r="E474" s="40"/>
      <c r="F474" s="489"/>
      <c r="G474" s="489"/>
      <c r="H474" s="50"/>
      <c r="I474" s="201" t="str">
        <f>IF(H474=0,"",H474/'2. Baseline'!$F$15)</f>
        <v/>
      </c>
      <c r="J474" s="87" t="str">
        <f>IF(I474="","",(I474/'2. Baseline'!$F$71/'2. Baseline'!$F$67))</f>
        <v/>
      </c>
      <c r="K474" s="73" t="str">
        <f t="shared" si="224"/>
        <v/>
      </c>
      <c r="L474" s="73" t="str">
        <f t="shared" si="228"/>
        <v/>
      </c>
      <c r="M474" s="81">
        <f t="shared" si="225"/>
        <v>285.71428571428572</v>
      </c>
      <c r="N474" s="81" t="e">
        <f t="shared" si="226"/>
        <v>#VALUE!</v>
      </c>
      <c r="O474" s="82" t="str">
        <f>IFERROR(ROUND(IF(H474/'2. Baseline'!F$13=0,"",H474/'2. Baseline'!F$13),0),"")</f>
        <v/>
      </c>
      <c r="P474" s="83" t="str">
        <f>IFERROR(O474/'2. Baseline'!F$14,"")</f>
        <v/>
      </c>
      <c r="Q474" s="84" t="e">
        <f t="shared" si="227"/>
        <v>#VALUE!</v>
      </c>
      <c r="R474" s="234" t="str">
        <f>IF(H474="","",P474/'2. Baseline'!$F$67)</f>
        <v/>
      </c>
      <c r="S474" s="234" t="str">
        <f>IF(H474="","",P474/J474/'2. Baseline'!$F$67)</f>
        <v/>
      </c>
      <c r="T474" s="101"/>
      <c r="U474" s="102"/>
      <c r="V474" s="101"/>
      <c r="W474" s="101"/>
      <c r="X474" s="90" t="str">
        <f>IFERROR(P474/W474, "")</f>
        <v/>
      </c>
      <c r="Y474" s="456"/>
      <c r="Z474" s="450"/>
      <c r="AA474" s="453"/>
      <c r="AB474" s="480"/>
      <c r="AC474" s="483"/>
      <c r="AD474" s="467"/>
      <c r="AE474" s="486"/>
      <c r="AF474" s="467"/>
      <c r="AG474" s="470"/>
      <c r="AH474" s="470"/>
      <c r="AI474" s="473"/>
      <c r="AJ474" s="467"/>
      <c r="AK474" s="467"/>
      <c r="AL474" s="467"/>
      <c r="AM474" s="467"/>
      <c r="AN474" s="470"/>
      <c r="AO474" s="470"/>
      <c r="AP474" s="470"/>
      <c r="AQ474" s="473"/>
      <c r="AR474" s="42"/>
    </row>
    <row r="475" spans="2:44" ht="14.45" customHeight="1" x14ac:dyDescent="0.25">
      <c r="B475" s="475"/>
      <c r="C475" s="477"/>
      <c r="D475" s="477"/>
      <c r="E475" s="40"/>
      <c r="F475" s="489"/>
      <c r="G475" s="489"/>
      <c r="H475" s="50"/>
      <c r="I475" s="201" t="str">
        <f>IF(H475=0,"",H475/'2. Baseline'!$F$15)</f>
        <v/>
      </c>
      <c r="J475" s="87" t="str">
        <f>IF(I475="","",(I475/'2. Baseline'!$F$71/'2. Baseline'!$F$67))</f>
        <v/>
      </c>
      <c r="K475" s="73" t="str">
        <f t="shared" si="224"/>
        <v/>
      </c>
      <c r="L475" s="73" t="str">
        <f t="shared" si="228"/>
        <v/>
      </c>
      <c r="M475" s="81">
        <f t="shared" si="225"/>
        <v>285.71428571428572</v>
      </c>
      <c r="N475" s="81" t="e">
        <f t="shared" si="226"/>
        <v>#VALUE!</v>
      </c>
      <c r="O475" s="82" t="str">
        <f>IFERROR(ROUND(IF(H475/'2. Baseline'!F$13=0,"",H475/'2. Baseline'!F$13),0),"")</f>
        <v/>
      </c>
      <c r="P475" s="83" t="str">
        <f>IFERROR(O475/'2. Baseline'!F$14,"")</f>
        <v/>
      </c>
      <c r="Q475" s="84" t="e">
        <f t="shared" si="227"/>
        <v>#VALUE!</v>
      </c>
      <c r="R475" s="234" t="str">
        <f>IF(H475="","",P475/'2. Baseline'!$F$67)</f>
        <v/>
      </c>
      <c r="S475" s="234" t="str">
        <f>IF(H475="","",P475/J475/'2. Baseline'!$F$67)</f>
        <v/>
      </c>
      <c r="T475" s="101"/>
      <c r="U475" s="102"/>
      <c r="V475" s="101"/>
      <c r="W475" s="101"/>
      <c r="X475" s="90" t="str">
        <f>IFERROR(P475/W475, "")</f>
        <v/>
      </c>
      <c r="Y475" s="456"/>
      <c r="Z475" s="450"/>
      <c r="AA475" s="453"/>
      <c r="AB475" s="480"/>
      <c r="AC475" s="483"/>
      <c r="AD475" s="467"/>
      <c r="AE475" s="486"/>
      <c r="AF475" s="467"/>
      <c r="AG475" s="470"/>
      <c r="AH475" s="470"/>
      <c r="AI475" s="473"/>
      <c r="AJ475" s="467"/>
      <c r="AK475" s="467"/>
      <c r="AL475" s="467"/>
      <c r="AM475" s="467"/>
      <c r="AN475" s="470"/>
      <c r="AO475" s="470"/>
      <c r="AP475" s="470"/>
      <c r="AQ475" s="473"/>
      <c r="AR475" s="42"/>
    </row>
    <row r="476" spans="2:44" ht="14.45" customHeight="1" x14ac:dyDescent="0.25">
      <c r="B476" s="475"/>
      <c r="C476" s="477"/>
      <c r="D476" s="477"/>
      <c r="E476" s="40"/>
      <c r="F476" s="489"/>
      <c r="G476" s="489"/>
      <c r="H476" s="50"/>
      <c r="I476" s="201" t="str">
        <f>IF(H476=0,"",H476/'2. Baseline'!$F$15)</f>
        <v/>
      </c>
      <c r="J476" s="87" t="str">
        <f>IF(I476="","",(I476/'2. Baseline'!$F$71/'2. Baseline'!$F$67))</f>
        <v/>
      </c>
      <c r="K476" s="73" t="str">
        <f t="shared" si="224"/>
        <v/>
      </c>
      <c r="L476" s="73" t="str">
        <f t="shared" si="228"/>
        <v/>
      </c>
      <c r="M476" s="81">
        <f t="shared" si="225"/>
        <v>285.71428571428572</v>
      </c>
      <c r="N476" s="81" t="e">
        <f t="shared" si="226"/>
        <v>#VALUE!</v>
      </c>
      <c r="O476" s="82" t="str">
        <f>IFERROR(ROUND(IF(H476/'2. Baseline'!F$13=0,"",H476/'2. Baseline'!F$13),0),"")</f>
        <v/>
      </c>
      <c r="P476" s="83" t="str">
        <f>IFERROR(O476/'2. Baseline'!F$14,"")</f>
        <v/>
      </c>
      <c r="Q476" s="84" t="e">
        <f t="shared" si="227"/>
        <v>#VALUE!</v>
      </c>
      <c r="R476" s="234" t="str">
        <f>IF(H476="","",P476/'2. Baseline'!$F$67)</f>
        <v/>
      </c>
      <c r="S476" s="234" t="str">
        <f>IF(H476="","",P476/J476/'2. Baseline'!$F$67)</f>
        <v/>
      </c>
      <c r="T476" s="101"/>
      <c r="U476" s="102"/>
      <c r="V476" s="101"/>
      <c r="W476" s="101"/>
      <c r="X476" s="90" t="str">
        <f>IFERROR(P476/W476, "")</f>
        <v/>
      </c>
      <c r="Y476" s="456"/>
      <c r="Z476" s="450"/>
      <c r="AA476" s="453"/>
      <c r="AB476" s="480"/>
      <c r="AC476" s="483"/>
      <c r="AD476" s="467"/>
      <c r="AE476" s="486"/>
      <c r="AF476" s="467"/>
      <c r="AG476" s="470"/>
      <c r="AH476" s="470"/>
      <c r="AI476" s="473"/>
      <c r="AJ476" s="467"/>
      <c r="AK476" s="467"/>
      <c r="AL476" s="467"/>
      <c r="AM476" s="467"/>
      <c r="AN476" s="470"/>
      <c r="AO476" s="470"/>
      <c r="AP476" s="470"/>
      <c r="AQ476" s="473"/>
      <c r="AR476" s="42"/>
    </row>
    <row r="477" spans="2:44" ht="14.45" customHeight="1" x14ac:dyDescent="0.25">
      <c r="B477" s="476"/>
      <c r="C477" s="478"/>
      <c r="D477" s="478"/>
      <c r="E477" s="40"/>
      <c r="F477" s="489"/>
      <c r="G477" s="489"/>
      <c r="H477" s="50"/>
      <c r="I477" s="201" t="str">
        <f>IF(H477=0,"",H477/'2. Baseline'!$F$15)</f>
        <v/>
      </c>
      <c r="J477" s="87" t="str">
        <f>IF(I477="","",(I477/'2. Baseline'!$F$71/'2. Baseline'!$F$67))</f>
        <v/>
      </c>
      <c r="K477" s="73" t="str">
        <f t="shared" si="224"/>
        <v/>
      </c>
      <c r="L477" s="73" t="str">
        <f t="shared" si="228"/>
        <v/>
      </c>
      <c r="M477" s="81">
        <f t="shared" si="225"/>
        <v>285.71428571428572</v>
      </c>
      <c r="N477" s="81" t="e">
        <f>IF(M477="","",I477/M477)</f>
        <v>#VALUE!</v>
      </c>
      <c r="O477" s="82" t="str">
        <f>IFERROR(ROUND(IF(H477/'2. Baseline'!F$13=0,"",H477/'2. Baseline'!F$13),0),"")</f>
        <v/>
      </c>
      <c r="P477" s="83" t="str">
        <f>IFERROR(O477/'2. Baseline'!F$14,"")</f>
        <v/>
      </c>
      <c r="Q477" s="85"/>
      <c r="R477" s="82" t="str">
        <f>IF(H477="","",P477/'2. Baseline'!$F$67)</f>
        <v/>
      </c>
      <c r="S477" s="82" t="str">
        <f>IF(H477="","",P477/J477/'2. Baseline'!$F$67)</f>
        <v/>
      </c>
      <c r="T477" s="101"/>
      <c r="U477" s="102"/>
      <c r="V477" s="101"/>
      <c r="W477" s="101"/>
      <c r="X477" s="90" t="str">
        <f>IFERROR(P477/W477, "")</f>
        <v/>
      </c>
      <c r="Y477" s="457"/>
      <c r="Z477" s="451"/>
      <c r="AA477" s="454"/>
      <c r="AB477" s="481"/>
      <c r="AC477" s="484"/>
      <c r="AD477" s="468"/>
      <c r="AE477" s="487"/>
      <c r="AF477" s="468"/>
      <c r="AG477" s="471"/>
      <c r="AH477" s="471"/>
      <c r="AI477" s="474"/>
      <c r="AJ477" s="468"/>
      <c r="AK477" s="468"/>
      <c r="AL477" s="468"/>
      <c r="AM477" s="468"/>
      <c r="AN477" s="471"/>
      <c r="AO477" s="471"/>
      <c r="AP477" s="471"/>
      <c r="AQ477" s="474"/>
      <c r="AR477" s="42"/>
    </row>
    <row r="478" spans="2:44" ht="14.45" customHeight="1" x14ac:dyDescent="0.25">
      <c r="B478" s="51"/>
      <c r="C478" s="25" t="s">
        <v>35</v>
      </c>
      <c r="D478" s="25"/>
      <c r="E478" s="98">
        <f>COUNTA(E468:E477)</f>
        <v>0</v>
      </c>
      <c r="F478" s="458"/>
      <c r="G478" s="459"/>
      <c r="H478" s="22">
        <f>SUM(H468:H477)</f>
        <v>0</v>
      </c>
      <c r="I478" s="96">
        <f>SUM(I468:I477)</f>
        <v>0</v>
      </c>
      <c r="J478" s="96">
        <f>SUM(J468:J477)</f>
        <v>0</v>
      </c>
      <c r="K478" s="96">
        <f>SUM(K468:K477)</f>
        <v>0</v>
      </c>
      <c r="L478" s="96">
        <f>SUM(L468:L477)</f>
        <v>0</v>
      </c>
      <c r="M478" s="97"/>
      <c r="N478" s="97" t="e">
        <f>SUM(N468:N477)</f>
        <v>#VALUE!</v>
      </c>
      <c r="O478" s="23">
        <f>SUM(O468:O477)</f>
        <v>0</v>
      </c>
      <c r="P478" s="53">
        <f>IFERROR(O478/'2. Baseline'!F$14,"")</f>
        <v>0</v>
      </c>
      <c r="Q478" s="52" t="e">
        <f>SUM(Q468:Q476)*7</f>
        <v>#VALUE!</v>
      </c>
      <c r="R478" s="96">
        <f>SUM(R468:R477)</f>
        <v>0</v>
      </c>
      <c r="S478" s="97" t="e">
        <f>IF(H478="","",P478/J478/'2. Baseline'!$F$67)</f>
        <v>#DIV/0!</v>
      </c>
      <c r="T478" s="103"/>
      <c r="U478" s="103"/>
      <c r="V478" s="104"/>
      <c r="W478" s="104"/>
      <c r="X478" s="74"/>
      <c r="Y478" s="107"/>
      <c r="Z478" s="104"/>
      <c r="AA478" s="108"/>
      <c r="AB478" s="53"/>
      <c r="AC478" s="68">
        <f t="shared" ref="AC478:AQ478" si="229">SUM(AC468:AC477)</f>
        <v>0</v>
      </c>
      <c r="AD478" s="68">
        <f t="shared" si="229"/>
        <v>0</v>
      </c>
      <c r="AE478" s="296">
        <f t="shared" si="229"/>
        <v>0</v>
      </c>
      <c r="AF478" s="93">
        <f t="shared" si="229"/>
        <v>0</v>
      </c>
      <c r="AG478" s="93">
        <f t="shared" si="229"/>
        <v>0</v>
      </c>
      <c r="AH478" s="93">
        <f t="shared" si="229"/>
        <v>0</v>
      </c>
      <c r="AI478" s="93">
        <f t="shared" si="229"/>
        <v>0</v>
      </c>
      <c r="AJ478" s="93">
        <f t="shared" si="229"/>
        <v>0</v>
      </c>
      <c r="AK478" s="93">
        <f t="shared" si="229"/>
        <v>0</v>
      </c>
      <c r="AL478" s="93">
        <f t="shared" si="229"/>
        <v>0</v>
      </c>
      <c r="AM478" s="93">
        <f t="shared" si="229"/>
        <v>0</v>
      </c>
      <c r="AN478" s="93">
        <f t="shared" si="229"/>
        <v>0</v>
      </c>
      <c r="AO478" s="93">
        <f t="shared" si="229"/>
        <v>0</v>
      </c>
      <c r="AP478" s="93">
        <f t="shared" si="229"/>
        <v>0</v>
      </c>
      <c r="AQ478" s="93">
        <f t="shared" si="229"/>
        <v>0</v>
      </c>
      <c r="AR478" s="26"/>
    </row>
    <row r="479" spans="2:44" ht="14.45" customHeight="1" thickBot="1" x14ac:dyDescent="0.3">
      <c r="B479" s="61"/>
      <c r="C479" s="62"/>
      <c r="D479" s="62"/>
      <c r="E479" s="63"/>
      <c r="F479" s="460"/>
      <c r="G479" s="461"/>
      <c r="H479" s="64"/>
      <c r="I479" s="65" t="str">
        <f>IFERROR(IF(H479/#REF!=0," ",H479/#REF!),"")</f>
        <v/>
      </c>
      <c r="J479" s="66"/>
      <c r="K479" s="66"/>
      <c r="L479" s="66"/>
      <c r="M479" s="66"/>
      <c r="N479" s="66"/>
      <c r="O479" s="24"/>
      <c r="P479" s="54"/>
      <c r="Q479" s="55"/>
      <c r="R479" s="56"/>
      <c r="S479" s="56"/>
      <c r="T479" s="105"/>
      <c r="U479" s="105"/>
      <c r="V479" s="106"/>
      <c r="W479" s="106"/>
      <c r="X479" s="75"/>
      <c r="Y479" s="109"/>
      <c r="Z479" s="106"/>
      <c r="AA479" s="110"/>
      <c r="AB479" s="54"/>
      <c r="AC479" s="57"/>
      <c r="AD479" s="67"/>
      <c r="AE479" s="67"/>
      <c r="AF479" s="67"/>
      <c r="AG479" s="67"/>
      <c r="AH479" s="67"/>
      <c r="AI479" s="67"/>
      <c r="AJ479" s="67"/>
      <c r="AK479" s="67"/>
      <c r="AL479" s="67"/>
      <c r="AM479" s="67"/>
      <c r="AN479" s="67"/>
      <c r="AO479" s="67"/>
      <c r="AP479" s="67"/>
      <c r="AQ479" s="179"/>
      <c r="AR479" s="60"/>
    </row>
    <row r="480" spans="2:44" ht="14.45" customHeight="1" x14ac:dyDescent="0.25">
      <c r="B480" s="475" t="str">
        <f>IF(C480&lt;&gt;"",B468+1,"")</f>
        <v/>
      </c>
      <c r="C480" s="477"/>
      <c r="D480" s="477"/>
      <c r="E480" s="40"/>
      <c r="F480" s="492"/>
      <c r="G480" s="492"/>
      <c r="H480" s="49"/>
      <c r="I480" s="201" t="str">
        <f>IF(H480=0,"",H480/'2. Baseline'!$F$15)</f>
        <v/>
      </c>
      <c r="J480" s="86" t="str">
        <f>IF(I480="","",(I480/'2. Baseline'!$F$71/'2. Baseline'!$F$67))</f>
        <v/>
      </c>
      <c r="K480" s="72" t="str">
        <f t="shared" ref="K480:K489" si="230">IF(J480="","",ROUNDUP(J480,0))</f>
        <v/>
      </c>
      <c r="L480" s="295" t="str">
        <f>J480</f>
        <v/>
      </c>
      <c r="M480" s="77">
        <f t="shared" ref="M480:M489" si="231">IF(I480=0,"",$M$23*10)</f>
        <v>285.71428571428572</v>
      </c>
      <c r="N480" s="77" t="e">
        <f t="shared" ref="N480:N488" si="232">I480/M480</f>
        <v>#VALUE!</v>
      </c>
      <c r="O480" s="78" t="str">
        <f>IFERROR(ROUND(IF(H480/'2. Baseline'!F$13=0,"",H480/'2. Baseline'!F$13),0),"")</f>
        <v/>
      </c>
      <c r="P480" s="79" t="str">
        <f>IFERROR(O480/'2. Baseline'!F$14,"")</f>
        <v/>
      </c>
      <c r="Q480" s="80" t="e">
        <f t="shared" ref="Q480:Q488" si="233">O480/(J480/2)/7</f>
        <v>#VALUE!</v>
      </c>
      <c r="R480" s="233" t="str">
        <f>IF(H480="","",P480/'2. Baseline'!$F$67)</f>
        <v/>
      </c>
      <c r="S480" s="233" t="str">
        <f>IF(H480="","",P480/J480/'2. Baseline'!$F$67)</f>
        <v/>
      </c>
      <c r="T480" s="99"/>
      <c r="U480" s="100"/>
      <c r="V480" s="101"/>
      <c r="W480" s="101"/>
      <c r="X480" s="89" t="str">
        <f>IFERROR(S480/W480, "n/a")</f>
        <v>n/a</v>
      </c>
      <c r="Y480" s="455"/>
      <c r="Z480" s="449"/>
      <c r="AA480" s="452"/>
      <c r="AB480" s="479" t="e">
        <f>P490/AA480</f>
        <v>#DIV/0!</v>
      </c>
      <c r="AC480" s="482">
        <f>L490</f>
        <v>0</v>
      </c>
      <c r="AD480" s="466">
        <f>AC490</f>
        <v>0</v>
      </c>
      <c r="AE480" s="485">
        <f>AD490/'2. Baseline'!$F$73</f>
        <v>0</v>
      </c>
      <c r="AF480" s="466">
        <f>L490*'2. Baseline'!$F$58</f>
        <v>0</v>
      </c>
      <c r="AG480" s="469">
        <f>J490*'2. Baseline'!$F$61</f>
        <v>0</v>
      </c>
      <c r="AH480" s="469">
        <f>AE490*'2. Baseline'!F$59*('2. Baseline'!F$50+'2. Baseline'!F$51)</f>
        <v>0</v>
      </c>
      <c r="AI480" s="472">
        <f>IF(B480&lt;&gt;"",'2. Baseline'!$F$60+1,0)</f>
        <v>0</v>
      </c>
      <c r="AJ480" s="466">
        <f>2*(AC490*('2. Baseline'!$F$67+'2. Baseline'!$F$68))</f>
        <v>0</v>
      </c>
      <c r="AK480" s="466">
        <f>2*L490</f>
        <v>0</v>
      </c>
      <c r="AL480" s="466">
        <f>2*(J490*2)</f>
        <v>0</v>
      </c>
      <c r="AM480" s="466">
        <f>J490*('2. Baseline'!F$67+'2. Baseline'!F$68)</f>
        <v>0</v>
      </c>
      <c r="AN480" s="469">
        <f>J490*'2. Baseline'!$F$80</f>
        <v>0</v>
      </c>
      <c r="AO480" s="469">
        <f>2*J490</f>
        <v>0</v>
      </c>
      <c r="AP480" s="469">
        <f>AE490*'2. Baseline'!F$78*('2. Baseline'!F$67+'2. Baseline'!F$68)</f>
        <v>0</v>
      </c>
      <c r="AQ480" s="472">
        <f>IF(B480&lt;&gt;"",'2. Baseline'!$F$60+1,0)</f>
        <v>0</v>
      </c>
      <c r="AR480" s="41"/>
    </row>
    <row r="481" spans="2:44" ht="14.45" customHeight="1" x14ac:dyDescent="0.25">
      <c r="B481" s="475"/>
      <c r="C481" s="477"/>
      <c r="D481" s="477"/>
      <c r="E481" s="40"/>
      <c r="F481" s="489"/>
      <c r="G481" s="489"/>
      <c r="H481" s="49"/>
      <c r="I481" s="201" t="str">
        <f>IF(H481=0,"",H481/'2. Baseline'!$F$15)</f>
        <v/>
      </c>
      <c r="J481" s="87" t="str">
        <f>IF(I481="","",(I481/'2. Baseline'!$F$71/'2. Baseline'!$F$67))</f>
        <v/>
      </c>
      <c r="K481" s="73" t="str">
        <f t="shared" si="230"/>
        <v/>
      </c>
      <c r="L481" s="73" t="str">
        <f t="shared" ref="L481:L489" si="234">J481</f>
        <v/>
      </c>
      <c r="M481" s="81">
        <f t="shared" si="231"/>
        <v>285.71428571428572</v>
      </c>
      <c r="N481" s="81" t="e">
        <f t="shared" si="232"/>
        <v>#VALUE!</v>
      </c>
      <c r="O481" s="82" t="str">
        <f>IFERROR(ROUND(IF(H481/'2. Baseline'!F$13=0,"",H481/'2. Baseline'!F$13),0),"")</f>
        <v/>
      </c>
      <c r="P481" s="83" t="str">
        <f>IFERROR(O481/'2. Baseline'!F$14,"")</f>
        <v/>
      </c>
      <c r="Q481" s="84" t="e">
        <f t="shared" si="233"/>
        <v>#VALUE!</v>
      </c>
      <c r="R481" s="234" t="str">
        <f>IF(H481="","",P481/'2. Baseline'!$F$67)</f>
        <v/>
      </c>
      <c r="S481" s="234" t="str">
        <f>IF(H481="","",P481/J481/'2. Baseline'!$F$67)</f>
        <v/>
      </c>
      <c r="T481" s="101"/>
      <c r="U481" s="102"/>
      <c r="V481" s="101"/>
      <c r="W481" s="101"/>
      <c r="X481" s="90" t="str">
        <f>IFERROR(S481/W481, "")</f>
        <v/>
      </c>
      <c r="Y481" s="456"/>
      <c r="Z481" s="450"/>
      <c r="AA481" s="453"/>
      <c r="AB481" s="480"/>
      <c r="AC481" s="483"/>
      <c r="AD481" s="467"/>
      <c r="AE481" s="486"/>
      <c r="AF481" s="467"/>
      <c r="AG481" s="470"/>
      <c r="AH481" s="470"/>
      <c r="AI481" s="473"/>
      <c r="AJ481" s="467"/>
      <c r="AK481" s="467"/>
      <c r="AL481" s="467"/>
      <c r="AM481" s="467"/>
      <c r="AN481" s="470"/>
      <c r="AO481" s="470"/>
      <c r="AP481" s="470"/>
      <c r="AQ481" s="473"/>
      <c r="AR481" s="42"/>
    </row>
    <row r="482" spans="2:44" ht="14.45" customHeight="1" x14ac:dyDescent="0.25">
      <c r="B482" s="475"/>
      <c r="C482" s="477"/>
      <c r="D482" s="477"/>
      <c r="E482" s="40"/>
      <c r="F482" s="489"/>
      <c r="G482" s="489"/>
      <c r="H482" s="49"/>
      <c r="I482" s="201" t="str">
        <f>IF(H482=0,"",H482/'2. Baseline'!$F$15)</f>
        <v/>
      </c>
      <c r="J482" s="88" t="str">
        <f>IF(I482="","",(I482/'2. Baseline'!$F$71/'2. Baseline'!$F$67))</f>
        <v/>
      </c>
      <c r="K482" s="91" t="str">
        <f t="shared" si="230"/>
        <v/>
      </c>
      <c r="L482" s="91" t="str">
        <f t="shared" si="234"/>
        <v/>
      </c>
      <c r="M482" s="92">
        <f t="shared" si="231"/>
        <v>285.71428571428572</v>
      </c>
      <c r="N482" s="92" t="e">
        <f t="shared" si="232"/>
        <v>#VALUE!</v>
      </c>
      <c r="O482" s="82" t="str">
        <f>IFERROR(ROUND(IF(H482/'2. Baseline'!F$13=0,"",H482/'2. Baseline'!F$13),0),"")</f>
        <v/>
      </c>
      <c r="P482" s="83" t="str">
        <f>IFERROR(O482/'2. Baseline'!F$14,"")</f>
        <v/>
      </c>
      <c r="Q482" s="84" t="e">
        <f t="shared" si="233"/>
        <v>#VALUE!</v>
      </c>
      <c r="R482" s="234" t="str">
        <f>IF(H482="","",P482/'2. Baseline'!$F$67)</f>
        <v/>
      </c>
      <c r="S482" s="234" t="str">
        <f>IF(H482="","",P482/J482/'2. Baseline'!$F$67)</f>
        <v/>
      </c>
      <c r="T482" s="101"/>
      <c r="U482" s="102"/>
      <c r="V482" s="101"/>
      <c r="W482" s="101"/>
      <c r="X482" s="90" t="str">
        <f>IFERROR(S482/W482, "")</f>
        <v/>
      </c>
      <c r="Y482" s="456"/>
      <c r="Z482" s="450"/>
      <c r="AA482" s="453"/>
      <c r="AB482" s="480"/>
      <c r="AC482" s="483"/>
      <c r="AD482" s="467"/>
      <c r="AE482" s="486"/>
      <c r="AF482" s="467"/>
      <c r="AG482" s="470"/>
      <c r="AH482" s="470"/>
      <c r="AI482" s="473"/>
      <c r="AJ482" s="467"/>
      <c r="AK482" s="467"/>
      <c r="AL482" s="467"/>
      <c r="AM482" s="467"/>
      <c r="AN482" s="470"/>
      <c r="AO482" s="470"/>
      <c r="AP482" s="470"/>
      <c r="AQ482" s="473"/>
      <c r="AR482" s="42"/>
    </row>
    <row r="483" spans="2:44" ht="14.45" customHeight="1" x14ac:dyDescent="0.25">
      <c r="B483" s="475"/>
      <c r="C483" s="477"/>
      <c r="D483" s="477"/>
      <c r="E483" s="40"/>
      <c r="F483" s="489"/>
      <c r="G483" s="489"/>
      <c r="H483" s="49"/>
      <c r="I483" s="201" t="str">
        <f>IF(H483=0,"",H483/'2. Baseline'!$F$15)</f>
        <v/>
      </c>
      <c r="J483" s="87" t="str">
        <f>IF(I483="","",(I483/'2. Baseline'!$F$71/'2. Baseline'!$F$67))</f>
        <v/>
      </c>
      <c r="K483" s="73" t="str">
        <f t="shared" si="230"/>
        <v/>
      </c>
      <c r="L483" s="73" t="str">
        <f t="shared" si="234"/>
        <v/>
      </c>
      <c r="M483" s="81">
        <f t="shared" si="231"/>
        <v>285.71428571428572</v>
      </c>
      <c r="N483" s="81" t="e">
        <f t="shared" si="232"/>
        <v>#VALUE!</v>
      </c>
      <c r="O483" s="82" t="str">
        <f>IFERROR(ROUND(IF(H483/'2. Baseline'!F$13=0,"",H483/'2. Baseline'!F$13),0),"")</f>
        <v/>
      </c>
      <c r="P483" s="83" t="str">
        <f>IFERROR(O483/'2. Baseline'!F$14,"")</f>
        <v/>
      </c>
      <c r="Q483" s="84" t="e">
        <f t="shared" si="233"/>
        <v>#VALUE!</v>
      </c>
      <c r="R483" s="234" t="str">
        <f>IF(H483="","",P483/'2. Baseline'!$F$67)</f>
        <v/>
      </c>
      <c r="S483" s="234" t="str">
        <f>IF(H483="","",P483/J483/'2. Baseline'!$F$67)</f>
        <v/>
      </c>
      <c r="T483" s="101"/>
      <c r="U483" s="102"/>
      <c r="V483" s="101"/>
      <c r="W483" s="101"/>
      <c r="X483" s="90" t="str">
        <f>IFERROR(S483/W483, "")</f>
        <v/>
      </c>
      <c r="Y483" s="456"/>
      <c r="Z483" s="450"/>
      <c r="AA483" s="453"/>
      <c r="AB483" s="480"/>
      <c r="AC483" s="483"/>
      <c r="AD483" s="467"/>
      <c r="AE483" s="486"/>
      <c r="AF483" s="467"/>
      <c r="AG483" s="470"/>
      <c r="AH483" s="470"/>
      <c r="AI483" s="473"/>
      <c r="AJ483" s="467"/>
      <c r="AK483" s="467"/>
      <c r="AL483" s="467"/>
      <c r="AM483" s="467"/>
      <c r="AN483" s="470"/>
      <c r="AO483" s="470"/>
      <c r="AP483" s="470"/>
      <c r="AQ483" s="473"/>
      <c r="AR483" s="42"/>
    </row>
    <row r="484" spans="2:44" ht="14.45" customHeight="1" x14ac:dyDescent="0.25">
      <c r="B484" s="475"/>
      <c r="C484" s="477"/>
      <c r="D484" s="477"/>
      <c r="E484" s="40"/>
      <c r="F484" s="489"/>
      <c r="G484" s="489"/>
      <c r="H484" s="50"/>
      <c r="I484" s="201" t="str">
        <f>IF(H484=0,"",H484/'2. Baseline'!$F$15)</f>
        <v/>
      </c>
      <c r="J484" s="87" t="str">
        <f>IF(I484="","",(I484/'2. Baseline'!$F$71/'2. Baseline'!$F$67))</f>
        <v/>
      </c>
      <c r="K484" s="73" t="str">
        <f t="shared" si="230"/>
        <v/>
      </c>
      <c r="L484" s="73" t="str">
        <f t="shared" si="234"/>
        <v/>
      </c>
      <c r="M484" s="81">
        <f t="shared" si="231"/>
        <v>285.71428571428572</v>
      </c>
      <c r="N484" s="81" t="e">
        <f t="shared" si="232"/>
        <v>#VALUE!</v>
      </c>
      <c r="O484" s="82" t="str">
        <f>IFERROR(ROUND(IF(H484/'2. Baseline'!F$13=0,"",H484/'2. Baseline'!F$13),0),"")</f>
        <v/>
      </c>
      <c r="P484" s="83" t="str">
        <f>IFERROR(O484/'2. Baseline'!F$14,"")</f>
        <v/>
      </c>
      <c r="Q484" s="84" t="e">
        <f t="shared" si="233"/>
        <v>#VALUE!</v>
      </c>
      <c r="R484" s="234" t="str">
        <f>IF(H484="","",P484/'2. Baseline'!$F$67)</f>
        <v/>
      </c>
      <c r="S484" s="234" t="str">
        <f>IF(H484="","",P484/J484/'2. Baseline'!$F$67)</f>
        <v/>
      </c>
      <c r="T484" s="101"/>
      <c r="U484" s="102"/>
      <c r="V484" s="101"/>
      <c r="W484" s="101"/>
      <c r="X484" s="90" t="str">
        <f>IFERROR(S484/W484, "")</f>
        <v/>
      </c>
      <c r="Y484" s="456"/>
      <c r="Z484" s="450"/>
      <c r="AA484" s="453"/>
      <c r="AB484" s="480"/>
      <c r="AC484" s="483"/>
      <c r="AD484" s="467"/>
      <c r="AE484" s="486"/>
      <c r="AF484" s="467"/>
      <c r="AG484" s="470"/>
      <c r="AH484" s="470"/>
      <c r="AI484" s="473"/>
      <c r="AJ484" s="467"/>
      <c r="AK484" s="467"/>
      <c r="AL484" s="467"/>
      <c r="AM484" s="467"/>
      <c r="AN484" s="470"/>
      <c r="AO484" s="470"/>
      <c r="AP484" s="470"/>
      <c r="AQ484" s="473"/>
      <c r="AR484" s="42"/>
    </row>
    <row r="485" spans="2:44" ht="14.45" customHeight="1" x14ac:dyDescent="0.25">
      <c r="B485" s="475"/>
      <c r="C485" s="477"/>
      <c r="D485" s="477"/>
      <c r="E485" s="40"/>
      <c r="F485" s="489"/>
      <c r="G485" s="489"/>
      <c r="H485" s="50"/>
      <c r="I485" s="201" t="str">
        <f>IF(H485=0,"",H485/'2. Baseline'!$F$15)</f>
        <v/>
      </c>
      <c r="J485" s="87" t="str">
        <f>IF(I485="","",(I485/'2. Baseline'!$F$71/'2. Baseline'!$F$67))</f>
        <v/>
      </c>
      <c r="K485" s="73" t="str">
        <f t="shared" si="230"/>
        <v/>
      </c>
      <c r="L485" s="73" t="str">
        <f t="shared" si="234"/>
        <v/>
      </c>
      <c r="M485" s="81">
        <f t="shared" si="231"/>
        <v>285.71428571428572</v>
      </c>
      <c r="N485" s="81" t="e">
        <f t="shared" si="232"/>
        <v>#VALUE!</v>
      </c>
      <c r="O485" s="82" t="str">
        <f>IFERROR(ROUND(IF(H485/'2. Baseline'!F$13=0,"",H485/'2. Baseline'!F$13),0),"")</f>
        <v/>
      </c>
      <c r="P485" s="83" t="str">
        <f>IFERROR(O485/'2. Baseline'!F$14,"")</f>
        <v/>
      </c>
      <c r="Q485" s="84" t="e">
        <f t="shared" si="233"/>
        <v>#VALUE!</v>
      </c>
      <c r="R485" s="234" t="str">
        <f>IF(H485="","",P485/'2. Baseline'!$F$67)</f>
        <v/>
      </c>
      <c r="S485" s="234" t="str">
        <f>IF(H485="","",P485/J485/'2. Baseline'!$F$67)</f>
        <v/>
      </c>
      <c r="T485" s="101"/>
      <c r="U485" s="102"/>
      <c r="V485" s="101"/>
      <c r="W485" s="101"/>
      <c r="X485" s="90" t="str">
        <f>IFERROR(P485/W485, "")</f>
        <v/>
      </c>
      <c r="Y485" s="456"/>
      <c r="Z485" s="450"/>
      <c r="AA485" s="453"/>
      <c r="AB485" s="480"/>
      <c r="AC485" s="483"/>
      <c r="AD485" s="467"/>
      <c r="AE485" s="486"/>
      <c r="AF485" s="467"/>
      <c r="AG485" s="470"/>
      <c r="AH485" s="470"/>
      <c r="AI485" s="473"/>
      <c r="AJ485" s="467"/>
      <c r="AK485" s="467"/>
      <c r="AL485" s="467"/>
      <c r="AM485" s="467"/>
      <c r="AN485" s="470"/>
      <c r="AO485" s="470"/>
      <c r="AP485" s="470"/>
      <c r="AQ485" s="473"/>
      <c r="AR485" s="42"/>
    </row>
    <row r="486" spans="2:44" ht="14.45" customHeight="1" x14ac:dyDescent="0.25">
      <c r="B486" s="475"/>
      <c r="C486" s="477"/>
      <c r="D486" s="477"/>
      <c r="E486" s="40"/>
      <c r="F486" s="489"/>
      <c r="G486" s="489"/>
      <c r="H486" s="50"/>
      <c r="I486" s="201" t="str">
        <f>IF(H486=0,"",H486/'2. Baseline'!$F$15)</f>
        <v/>
      </c>
      <c r="J486" s="87" t="str">
        <f>IF(I486="","",(I486/'2. Baseline'!$F$71/'2. Baseline'!$F$67))</f>
        <v/>
      </c>
      <c r="K486" s="73" t="str">
        <f t="shared" si="230"/>
        <v/>
      </c>
      <c r="L486" s="73" t="str">
        <f t="shared" si="234"/>
        <v/>
      </c>
      <c r="M486" s="81">
        <f t="shared" si="231"/>
        <v>285.71428571428572</v>
      </c>
      <c r="N486" s="81" t="e">
        <f t="shared" si="232"/>
        <v>#VALUE!</v>
      </c>
      <c r="O486" s="82" t="str">
        <f>IFERROR(ROUND(IF(H486/'2. Baseline'!F$13=0,"",H486/'2. Baseline'!F$13),0),"")</f>
        <v/>
      </c>
      <c r="P486" s="83" t="str">
        <f>IFERROR(O486/'2. Baseline'!F$14,"")</f>
        <v/>
      </c>
      <c r="Q486" s="84" t="e">
        <f t="shared" si="233"/>
        <v>#VALUE!</v>
      </c>
      <c r="R486" s="234" t="str">
        <f>IF(H486="","",P486/'2. Baseline'!$F$67)</f>
        <v/>
      </c>
      <c r="S486" s="234" t="str">
        <f>IF(H486="","",P486/J486/'2. Baseline'!$F$67)</f>
        <v/>
      </c>
      <c r="T486" s="101"/>
      <c r="U486" s="102"/>
      <c r="V486" s="101"/>
      <c r="W486" s="101"/>
      <c r="X486" s="90" t="str">
        <f>IFERROR(P486/W486, "")</f>
        <v/>
      </c>
      <c r="Y486" s="456"/>
      <c r="Z486" s="450"/>
      <c r="AA486" s="453"/>
      <c r="AB486" s="480"/>
      <c r="AC486" s="483"/>
      <c r="AD486" s="467"/>
      <c r="AE486" s="486"/>
      <c r="AF486" s="467"/>
      <c r="AG486" s="470"/>
      <c r="AH486" s="470"/>
      <c r="AI486" s="473"/>
      <c r="AJ486" s="467"/>
      <c r="AK486" s="467"/>
      <c r="AL486" s="467"/>
      <c r="AM486" s="467"/>
      <c r="AN486" s="470"/>
      <c r="AO486" s="470"/>
      <c r="AP486" s="470"/>
      <c r="AQ486" s="473"/>
      <c r="AR486" s="42"/>
    </row>
    <row r="487" spans="2:44" ht="14.45" customHeight="1" x14ac:dyDescent="0.25">
      <c r="B487" s="475"/>
      <c r="C487" s="477"/>
      <c r="D487" s="477"/>
      <c r="E487" s="40"/>
      <c r="F487" s="489"/>
      <c r="G487" s="489"/>
      <c r="H487" s="50"/>
      <c r="I487" s="201" t="str">
        <f>IF(H487=0,"",H487/'2. Baseline'!$F$15)</f>
        <v/>
      </c>
      <c r="J487" s="87" t="str">
        <f>IF(I487="","",(I487/'2. Baseline'!$F$71/'2. Baseline'!$F$67))</f>
        <v/>
      </c>
      <c r="K487" s="73" t="str">
        <f t="shared" si="230"/>
        <v/>
      </c>
      <c r="L487" s="73" t="str">
        <f t="shared" si="234"/>
        <v/>
      </c>
      <c r="M487" s="81">
        <f t="shared" si="231"/>
        <v>285.71428571428572</v>
      </c>
      <c r="N487" s="81" t="e">
        <f t="shared" si="232"/>
        <v>#VALUE!</v>
      </c>
      <c r="O487" s="82" t="str">
        <f>IFERROR(ROUND(IF(H487/'2. Baseline'!F$13=0,"",H487/'2. Baseline'!F$13),0),"")</f>
        <v/>
      </c>
      <c r="P487" s="83" t="str">
        <f>IFERROR(O487/'2. Baseline'!F$14,"")</f>
        <v/>
      </c>
      <c r="Q487" s="84" t="e">
        <f t="shared" si="233"/>
        <v>#VALUE!</v>
      </c>
      <c r="R487" s="234" t="str">
        <f>IF(H487="","",P487/'2. Baseline'!$F$67)</f>
        <v/>
      </c>
      <c r="S487" s="234" t="str">
        <f>IF(H487="","",P487/J487/'2. Baseline'!$F$67)</f>
        <v/>
      </c>
      <c r="T487" s="101"/>
      <c r="U487" s="102"/>
      <c r="V487" s="101"/>
      <c r="W487" s="101"/>
      <c r="X487" s="90" t="str">
        <f>IFERROR(P487/W487, "")</f>
        <v/>
      </c>
      <c r="Y487" s="456"/>
      <c r="Z487" s="450"/>
      <c r="AA487" s="453"/>
      <c r="AB487" s="480"/>
      <c r="AC487" s="483"/>
      <c r="AD487" s="467"/>
      <c r="AE487" s="486"/>
      <c r="AF487" s="467"/>
      <c r="AG487" s="470"/>
      <c r="AH487" s="470"/>
      <c r="AI487" s="473"/>
      <c r="AJ487" s="467"/>
      <c r="AK487" s="467"/>
      <c r="AL487" s="467"/>
      <c r="AM487" s="467"/>
      <c r="AN487" s="470"/>
      <c r="AO487" s="470"/>
      <c r="AP487" s="470"/>
      <c r="AQ487" s="473"/>
      <c r="AR487" s="42"/>
    </row>
    <row r="488" spans="2:44" ht="14.45" customHeight="1" x14ac:dyDescent="0.25">
      <c r="B488" s="475"/>
      <c r="C488" s="477"/>
      <c r="D488" s="477"/>
      <c r="E488" s="40"/>
      <c r="F488" s="489"/>
      <c r="G488" s="489"/>
      <c r="H488" s="50"/>
      <c r="I488" s="201" t="str">
        <f>IF(H488=0,"",H488/'2. Baseline'!$F$15)</f>
        <v/>
      </c>
      <c r="J488" s="87" t="str">
        <f>IF(I488="","",(I488/'2. Baseline'!$F$71/'2. Baseline'!$F$67))</f>
        <v/>
      </c>
      <c r="K488" s="73" t="str">
        <f t="shared" si="230"/>
        <v/>
      </c>
      <c r="L488" s="73" t="str">
        <f t="shared" si="234"/>
        <v/>
      </c>
      <c r="M488" s="81">
        <f t="shared" si="231"/>
        <v>285.71428571428572</v>
      </c>
      <c r="N488" s="81" t="e">
        <f t="shared" si="232"/>
        <v>#VALUE!</v>
      </c>
      <c r="O488" s="82" t="str">
        <f>IFERROR(ROUND(IF(H488/'2. Baseline'!F$13=0,"",H488/'2. Baseline'!F$13),0),"")</f>
        <v/>
      </c>
      <c r="P488" s="83" t="str">
        <f>IFERROR(O488/'2. Baseline'!F$14,"")</f>
        <v/>
      </c>
      <c r="Q488" s="84" t="e">
        <f t="shared" si="233"/>
        <v>#VALUE!</v>
      </c>
      <c r="R488" s="234" t="str">
        <f>IF(H488="","",P488/'2. Baseline'!$F$67)</f>
        <v/>
      </c>
      <c r="S488" s="234" t="str">
        <f>IF(H488="","",P488/J488/'2. Baseline'!$F$67)</f>
        <v/>
      </c>
      <c r="T488" s="101"/>
      <c r="U488" s="102"/>
      <c r="V488" s="101"/>
      <c r="W488" s="101"/>
      <c r="X488" s="90" t="str">
        <f>IFERROR(P488/W488, "")</f>
        <v/>
      </c>
      <c r="Y488" s="456"/>
      <c r="Z488" s="450"/>
      <c r="AA488" s="453"/>
      <c r="AB488" s="480"/>
      <c r="AC488" s="483"/>
      <c r="AD488" s="467"/>
      <c r="AE488" s="486"/>
      <c r="AF488" s="467"/>
      <c r="AG488" s="470"/>
      <c r="AH488" s="470"/>
      <c r="AI488" s="473"/>
      <c r="AJ488" s="467"/>
      <c r="AK488" s="467"/>
      <c r="AL488" s="467"/>
      <c r="AM488" s="467"/>
      <c r="AN488" s="470"/>
      <c r="AO488" s="470"/>
      <c r="AP488" s="470"/>
      <c r="AQ488" s="473"/>
      <c r="AR488" s="42"/>
    </row>
    <row r="489" spans="2:44" ht="14.45" customHeight="1" x14ac:dyDescent="0.25">
      <c r="B489" s="476"/>
      <c r="C489" s="478"/>
      <c r="D489" s="478"/>
      <c r="E489" s="40"/>
      <c r="F489" s="489"/>
      <c r="G489" s="489"/>
      <c r="H489" s="50"/>
      <c r="I489" s="201" t="str">
        <f>IF(H489=0,"",H489/'2. Baseline'!$F$15)</f>
        <v/>
      </c>
      <c r="J489" s="87" t="str">
        <f>IF(I489="","",(I489/'2. Baseline'!$F$71/'2. Baseline'!$F$67))</f>
        <v/>
      </c>
      <c r="K489" s="73" t="str">
        <f t="shared" si="230"/>
        <v/>
      </c>
      <c r="L489" s="73" t="str">
        <f t="shared" si="234"/>
        <v/>
      </c>
      <c r="M489" s="81">
        <f t="shared" si="231"/>
        <v>285.71428571428572</v>
      </c>
      <c r="N489" s="81" t="e">
        <f>IF(M489="","",I489/M489)</f>
        <v>#VALUE!</v>
      </c>
      <c r="O489" s="82" t="str">
        <f>IFERROR(ROUND(IF(H489/'2. Baseline'!F$13=0,"",H489/'2. Baseline'!F$13),0),"")</f>
        <v/>
      </c>
      <c r="P489" s="83" t="str">
        <f>IFERROR(O489/'2. Baseline'!F$14,"")</f>
        <v/>
      </c>
      <c r="Q489" s="85"/>
      <c r="R489" s="82" t="str">
        <f>IF(H489="","",P489/'2. Baseline'!$F$67)</f>
        <v/>
      </c>
      <c r="S489" s="82" t="str">
        <f>IF(H489="","",P489/J489/'2. Baseline'!$F$67)</f>
        <v/>
      </c>
      <c r="T489" s="101"/>
      <c r="U489" s="102"/>
      <c r="V489" s="101"/>
      <c r="W489" s="101"/>
      <c r="X489" s="90" t="str">
        <f>IFERROR(P489/W489, "")</f>
        <v/>
      </c>
      <c r="Y489" s="457"/>
      <c r="Z489" s="451"/>
      <c r="AA489" s="454"/>
      <c r="AB489" s="481"/>
      <c r="AC489" s="484"/>
      <c r="AD489" s="468"/>
      <c r="AE489" s="487"/>
      <c r="AF489" s="468"/>
      <c r="AG489" s="471"/>
      <c r="AH489" s="471"/>
      <c r="AI489" s="474"/>
      <c r="AJ489" s="468"/>
      <c r="AK489" s="468"/>
      <c r="AL489" s="468"/>
      <c r="AM489" s="468"/>
      <c r="AN489" s="471"/>
      <c r="AO489" s="471"/>
      <c r="AP489" s="471"/>
      <c r="AQ489" s="474"/>
      <c r="AR489" s="42"/>
    </row>
    <row r="490" spans="2:44" ht="14.45" customHeight="1" x14ac:dyDescent="0.25">
      <c r="B490" s="51"/>
      <c r="C490" s="25" t="s">
        <v>35</v>
      </c>
      <c r="D490" s="25"/>
      <c r="E490" s="98">
        <f>COUNTA(E480:E489)</f>
        <v>0</v>
      </c>
      <c r="F490" s="458"/>
      <c r="G490" s="459"/>
      <c r="H490" s="22">
        <f>SUM(H480:H489)</f>
        <v>0</v>
      </c>
      <c r="I490" s="96">
        <f>SUM(I480:I489)</f>
        <v>0</v>
      </c>
      <c r="J490" s="96">
        <f>SUM(J480:J489)</f>
        <v>0</v>
      </c>
      <c r="K490" s="96">
        <f>SUM(K480:K489)</f>
        <v>0</v>
      </c>
      <c r="L490" s="96">
        <f>SUM(L480:L489)</f>
        <v>0</v>
      </c>
      <c r="M490" s="97"/>
      <c r="N490" s="97" t="e">
        <f>SUM(N480:N489)</f>
        <v>#VALUE!</v>
      </c>
      <c r="O490" s="23">
        <f>SUM(O480:O489)</f>
        <v>0</v>
      </c>
      <c r="P490" s="53">
        <f>IFERROR(O490/'2. Baseline'!F$14,"")</f>
        <v>0</v>
      </c>
      <c r="Q490" s="52" t="e">
        <f>SUM(Q480:Q488)*7</f>
        <v>#VALUE!</v>
      </c>
      <c r="R490" s="96">
        <f>SUM(R480:R489)</f>
        <v>0</v>
      </c>
      <c r="S490" s="97" t="e">
        <f>IF(H490="","",P490/J490/'2. Baseline'!$F$67)</f>
        <v>#DIV/0!</v>
      </c>
      <c r="T490" s="103"/>
      <c r="U490" s="103"/>
      <c r="V490" s="104"/>
      <c r="W490" s="104"/>
      <c r="X490" s="74"/>
      <c r="Y490" s="107"/>
      <c r="Z490" s="104"/>
      <c r="AA490" s="108"/>
      <c r="AB490" s="53"/>
      <c r="AC490" s="68">
        <f t="shared" ref="AC490:AQ490" si="235">SUM(AC480:AC489)</f>
        <v>0</v>
      </c>
      <c r="AD490" s="68">
        <f t="shared" si="235"/>
        <v>0</v>
      </c>
      <c r="AE490" s="296">
        <f t="shared" si="235"/>
        <v>0</v>
      </c>
      <c r="AF490" s="93">
        <f t="shared" si="235"/>
        <v>0</v>
      </c>
      <c r="AG490" s="93">
        <f t="shared" si="235"/>
        <v>0</v>
      </c>
      <c r="AH490" s="93">
        <f t="shared" si="235"/>
        <v>0</v>
      </c>
      <c r="AI490" s="93">
        <f t="shared" si="235"/>
        <v>0</v>
      </c>
      <c r="AJ490" s="93">
        <f t="shared" si="235"/>
        <v>0</v>
      </c>
      <c r="AK490" s="93">
        <f t="shared" si="235"/>
        <v>0</v>
      </c>
      <c r="AL490" s="93">
        <f t="shared" si="235"/>
        <v>0</v>
      </c>
      <c r="AM490" s="93">
        <f t="shared" si="235"/>
        <v>0</v>
      </c>
      <c r="AN490" s="93">
        <f t="shared" si="235"/>
        <v>0</v>
      </c>
      <c r="AO490" s="93">
        <f t="shared" si="235"/>
        <v>0</v>
      </c>
      <c r="AP490" s="93">
        <f t="shared" si="235"/>
        <v>0</v>
      </c>
      <c r="AQ490" s="93">
        <f t="shared" si="235"/>
        <v>0</v>
      </c>
      <c r="AR490" s="26"/>
    </row>
    <row r="491" spans="2:44" ht="14.45" customHeight="1" thickBot="1" x14ac:dyDescent="0.3">
      <c r="B491" s="61"/>
      <c r="C491" s="62"/>
      <c r="D491" s="62"/>
      <c r="E491" s="63"/>
      <c r="F491" s="460"/>
      <c r="G491" s="461"/>
      <c r="H491" s="64"/>
      <c r="I491" s="65" t="str">
        <f>IFERROR(IF(H491/#REF!=0," ",H491/#REF!),"")</f>
        <v/>
      </c>
      <c r="J491" s="66"/>
      <c r="K491" s="66"/>
      <c r="L491" s="66"/>
      <c r="M491" s="66"/>
      <c r="N491" s="66"/>
      <c r="O491" s="24"/>
      <c r="P491" s="54"/>
      <c r="Q491" s="55"/>
      <c r="R491" s="56"/>
      <c r="S491" s="56"/>
      <c r="T491" s="105"/>
      <c r="U491" s="105"/>
      <c r="V491" s="106"/>
      <c r="W491" s="106"/>
      <c r="X491" s="75"/>
      <c r="Y491" s="109"/>
      <c r="Z491" s="106"/>
      <c r="AA491" s="110"/>
      <c r="AB491" s="54"/>
      <c r="AC491" s="57"/>
      <c r="AD491" s="67"/>
      <c r="AE491" s="67"/>
      <c r="AF491" s="67"/>
      <c r="AG491" s="67"/>
      <c r="AH491" s="67"/>
      <c r="AI491" s="67"/>
      <c r="AJ491" s="67"/>
      <c r="AK491" s="67"/>
      <c r="AL491" s="67"/>
      <c r="AM491" s="67"/>
      <c r="AN491" s="67"/>
      <c r="AO491" s="67"/>
      <c r="AP491" s="67"/>
      <c r="AQ491" s="179"/>
      <c r="AR491" s="60"/>
    </row>
    <row r="492" spans="2:44" ht="14.45" customHeight="1" x14ac:dyDescent="0.25">
      <c r="B492" s="475" t="str">
        <f>IF(C492&lt;&gt;"",B480+1,"")</f>
        <v/>
      </c>
      <c r="C492" s="488"/>
      <c r="D492" s="488"/>
      <c r="E492" s="40"/>
      <c r="F492" s="493"/>
      <c r="G492" s="494"/>
      <c r="H492" s="49"/>
      <c r="I492" s="201" t="str">
        <f>IF(H492=0,"",H492/'2. Baseline'!$F$15)</f>
        <v/>
      </c>
      <c r="J492" s="86" t="str">
        <f>IF(I492="","",(I492/'2. Baseline'!$F$71/'2. Baseline'!$F$67))</f>
        <v/>
      </c>
      <c r="K492" s="72" t="str">
        <f t="shared" ref="K492:K501" si="236">IF(J492="","",ROUNDUP(J492,0))</f>
        <v/>
      </c>
      <c r="L492" s="295" t="str">
        <f>J492</f>
        <v/>
      </c>
      <c r="M492" s="77">
        <f t="shared" ref="M492:M501" si="237">IF(I492=0,"",$M$23*10)</f>
        <v>285.71428571428572</v>
      </c>
      <c r="N492" s="77" t="e">
        <f t="shared" ref="N492:N500" si="238">I492/M492</f>
        <v>#VALUE!</v>
      </c>
      <c r="O492" s="78" t="str">
        <f>IFERROR(ROUND(IF(H492/'2. Baseline'!F$13=0,"",H492/'2. Baseline'!F$13),0),"")</f>
        <v/>
      </c>
      <c r="P492" s="79" t="str">
        <f>IFERROR(O492/'2. Baseline'!F$14,"")</f>
        <v/>
      </c>
      <c r="Q492" s="80" t="e">
        <f t="shared" ref="Q492:Q500" si="239">O492/(J492/2)/7</f>
        <v>#VALUE!</v>
      </c>
      <c r="R492" s="233" t="str">
        <f>IF(H492="","",P492/'2. Baseline'!$F$67)</f>
        <v/>
      </c>
      <c r="S492" s="233" t="str">
        <f>IF(H492="","",P492/J492/'2. Baseline'!$F$67)</f>
        <v/>
      </c>
      <c r="T492" s="99"/>
      <c r="U492" s="100"/>
      <c r="V492" s="101"/>
      <c r="W492" s="101"/>
      <c r="X492" s="89" t="str">
        <f>IFERROR(S492/W492, "n/a")</f>
        <v>n/a</v>
      </c>
      <c r="Y492" s="455"/>
      <c r="Z492" s="449"/>
      <c r="AA492" s="452"/>
      <c r="AB492" s="479" t="e">
        <f>P502/AA492</f>
        <v>#DIV/0!</v>
      </c>
      <c r="AC492" s="482">
        <f>L502</f>
        <v>0</v>
      </c>
      <c r="AD492" s="466">
        <f>AC502</f>
        <v>0</v>
      </c>
      <c r="AE492" s="485">
        <f>AD502/'2. Baseline'!$F$73</f>
        <v>0</v>
      </c>
      <c r="AF492" s="466">
        <f>L502*'2. Baseline'!$F$58</f>
        <v>0</v>
      </c>
      <c r="AG492" s="469">
        <f>J502*'2. Baseline'!$F$61</f>
        <v>0</v>
      </c>
      <c r="AH492" s="469">
        <f>AE502*'2. Baseline'!F$59*('2. Baseline'!F$50+'2. Baseline'!F$51)</f>
        <v>0</v>
      </c>
      <c r="AI492" s="472">
        <f>IF(B492&lt;&gt;"",'2. Baseline'!$F$60+1,0)</f>
        <v>0</v>
      </c>
      <c r="AJ492" s="466">
        <f>2*(AC502*('2. Baseline'!$F$67+'2. Baseline'!$F$68))</f>
        <v>0</v>
      </c>
      <c r="AK492" s="466">
        <f>2*L502</f>
        <v>0</v>
      </c>
      <c r="AL492" s="466">
        <f>2*(J502*2)</f>
        <v>0</v>
      </c>
      <c r="AM492" s="466">
        <f>J502*('2. Baseline'!F$67+'2. Baseline'!F$68)</f>
        <v>0</v>
      </c>
      <c r="AN492" s="469">
        <f>J502*'2. Baseline'!$F$80</f>
        <v>0</v>
      </c>
      <c r="AO492" s="469">
        <f>2*J502</f>
        <v>0</v>
      </c>
      <c r="AP492" s="469">
        <f>AE502*'2. Baseline'!F$78*('2. Baseline'!F$67+'2. Baseline'!F$68)</f>
        <v>0</v>
      </c>
      <c r="AQ492" s="472">
        <f>IF(B492&lt;&gt;"",'2. Baseline'!$F$60+1,0)</f>
        <v>0</v>
      </c>
      <c r="AR492" s="41"/>
    </row>
    <row r="493" spans="2:44" ht="14.45" customHeight="1" x14ac:dyDescent="0.25">
      <c r="B493" s="475"/>
      <c r="C493" s="477"/>
      <c r="D493" s="477"/>
      <c r="E493" s="40"/>
      <c r="F493" s="490"/>
      <c r="G493" s="491"/>
      <c r="H493" s="49"/>
      <c r="I493" s="201" t="str">
        <f>IF(H493=0,"",H493/'2. Baseline'!$F$15)</f>
        <v/>
      </c>
      <c r="J493" s="87" t="str">
        <f>IF(I493="","",(I493/'2. Baseline'!$F$71/'2. Baseline'!$F$67))</f>
        <v/>
      </c>
      <c r="K493" s="73" t="str">
        <f t="shared" si="236"/>
        <v/>
      </c>
      <c r="L493" s="73" t="str">
        <f t="shared" ref="L493:L501" si="240">J493</f>
        <v/>
      </c>
      <c r="M493" s="81">
        <f t="shared" si="237"/>
        <v>285.71428571428572</v>
      </c>
      <c r="N493" s="81" t="e">
        <f t="shared" si="238"/>
        <v>#VALUE!</v>
      </c>
      <c r="O493" s="82" t="str">
        <f>IFERROR(ROUND(IF(H493/'2. Baseline'!F$13=0,"",H493/'2. Baseline'!F$13),0),"")</f>
        <v/>
      </c>
      <c r="P493" s="83" t="str">
        <f>IFERROR(O493/'2. Baseline'!F$14,"")</f>
        <v/>
      </c>
      <c r="Q493" s="84" t="e">
        <f t="shared" si="239"/>
        <v>#VALUE!</v>
      </c>
      <c r="R493" s="234" t="str">
        <f>IF(H493="","",P493/'2. Baseline'!$F$67)</f>
        <v/>
      </c>
      <c r="S493" s="234" t="str">
        <f>IF(H493="","",P493/J493/'2. Baseline'!$F$67)</f>
        <v/>
      </c>
      <c r="T493" s="101"/>
      <c r="U493" s="102"/>
      <c r="V493" s="101"/>
      <c r="W493" s="101"/>
      <c r="X493" s="90" t="str">
        <f>IFERROR(S493/W493, "")</f>
        <v/>
      </c>
      <c r="Y493" s="456"/>
      <c r="Z493" s="450"/>
      <c r="AA493" s="453"/>
      <c r="AB493" s="480"/>
      <c r="AC493" s="483"/>
      <c r="AD493" s="467"/>
      <c r="AE493" s="486"/>
      <c r="AF493" s="467"/>
      <c r="AG493" s="470"/>
      <c r="AH493" s="470"/>
      <c r="AI493" s="473"/>
      <c r="AJ493" s="467"/>
      <c r="AK493" s="467"/>
      <c r="AL493" s="467"/>
      <c r="AM493" s="467"/>
      <c r="AN493" s="470"/>
      <c r="AO493" s="470"/>
      <c r="AP493" s="470"/>
      <c r="AQ493" s="473"/>
      <c r="AR493" s="42"/>
    </row>
    <row r="494" spans="2:44" ht="14.45" customHeight="1" x14ac:dyDescent="0.25">
      <c r="B494" s="475"/>
      <c r="C494" s="477"/>
      <c r="D494" s="477"/>
      <c r="E494" s="40"/>
      <c r="F494" s="490"/>
      <c r="G494" s="491"/>
      <c r="H494" s="49"/>
      <c r="I494" s="201" t="str">
        <f>IF(H494=0,"",H494/'2. Baseline'!$F$15)</f>
        <v/>
      </c>
      <c r="J494" s="87" t="str">
        <f>IF(I494="","",(I494/'2. Baseline'!$F$71/'2. Baseline'!$F$67))</f>
        <v/>
      </c>
      <c r="K494" s="91" t="str">
        <f t="shared" si="236"/>
        <v/>
      </c>
      <c r="L494" s="91" t="str">
        <f t="shared" si="240"/>
        <v/>
      </c>
      <c r="M494" s="92">
        <f t="shared" si="237"/>
        <v>285.71428571428572</v>
      </c>
      <c r="N494" s="92" t="e">
        <f t="shared" si="238"/>
        <v>#VALUE!</v>
      </c>
      <c r="O494" s="82" t="str">
        <f>IFERROR(ROUND(IF(H494/'2. Baseline'!F$13=0,"",H494/'2. Baseline'!F$13),0),"")</f>
        <v/>
      </c>
      <c r="P494" s="83" t="str">
        <f>IFERROR(O494/'2. Baseline'!F$14,"")</f>
        <v/>
      </c>
      <c r="Q494" s="84" t="e">
        <f t="shared" si="239"/>
        <v>#VALUE!</v>
      </c>
      <c r="R494" s="234" t="str">
        <f>IF(H494="","",P494/'2. Baseline'!$F$67)</f>
        <v/>
      </c>
      <c r="S494" s="234" t="str">
        <f>IF(H494="","",P494/J494/'2. Baseline'!$F$67)</f>
        <v/>
      </c>
      <c r="T494" s="101"/>
      <c r="U494" s="102"/>
      <c r="V494" s="101"/>
      <c r="W494" s="101"/>
      <c r="X494" s="90" t="str">
        <f>IFERROR(S494/W494, "")</f>
        <v/>
      </c>
      <c r="Y494" s="456"/>
      <c r="Z494" s="450"/>
      <c r="AA494" s="453"/>
      <c r="AB494" s="480"/>
      <c r="AC494" s="483"/>
      <c r="AD494" s="467"/>
      <c r="AE494" s="486"/>
      <c r="AF494" s="467"/>
      <c r="AG494" s="470"/>
      <c r="AH494" s="470"/>
      <c r="AI494" s="473"/>
      <c r="AJ494" s="467"/>
      <c r="AK494" s="467"/>
      <c r="AL494" s="467"/>
      <c r="AM494" s="467"/>
      <c r="AN494" s="470"/>
      <c r="AO494" s="470"/>
      <c r="AP494" s="470"/>
      <c r="AQ494" s="473"/>
      <c r="AR494" s="42"/>
    </row>
    <row r="495" spans="2:44" ht="14.45" customHeight="1" x14ac:dyDescent="0.25">
      <c r="B495" s="475"/>
      <c r="C495" s="477"/>
      <c r="D495" s="477"/>
      <c r="E495" s="40"/>
      <c r="F495" s="490"/>
      <c r="G495" s="491"/>
      <c r="H495" s="49"/>
      <c r="I495" s="201" t="str">
        <f>IF(H495=0,"",H495/'2. Baseline'!$F$15)</f>
        <v/>
      </c>
      <c r="J495" s="87" t="str">
        <f>IF(I495="","",(I495/'2. Baseline'!$F$71/'2. Baseline'!$F$67))</f>
        <v/>
      </c>
      <c r="K495" s="73" t="str">
        <f t="shared" si="236"/>
        <v/>
      </c>
      <c r="L495" s="73" t="str">
        <f t="shared" si="240"/>
        <v/>
      </c>
      <c r="M495" s="81">
        <f t="shared" si="237"/>
        <v>285.71428571428572</v>
      </c>
      <c r="N495" s="81" t="e">
        <f t="shared" si="238"/>
        <v>#VALUE!</v>
      </c>
      <c r="O495" s="82" t="str">
        <f>IFERROR(ROUND(IF(H495/'2. Baseline'!F$13=0,"",H495/'2. Baseline'!F$13),0),"")</f>
        <v/>
      </c>
      <c r="P495" s="83" t="str">
        <f>IFERROR(O495/'2. Baseline'!F$14,"")</f>
        <v/>
      </c>
      <c r="Q495" s="84" t="e">
        <f t="shared" si="239"/>
        <v>#VALUE!</v>
      </c>
      <c r="R495" s="234" t="str">
        <f>IF(H495="","",P495/'2. Baseline'!$F$67)</f>
        <v/>
      </c>
      <c r="S495" s="234" t="str">
        <f>IF(H495="","",P495/J495/'2. Baseline'!$F$67)</f>
        <v/>
      </c>
      <c r="T495" s="101"/>
      <c r="U495" s="102"/>
      <c r="V495" s="101"/>
      <c r="W495" s="101"/>
      <c r="X495" s="90" t="str">
        <f>IFERROR(S495/W495, "")</f>
        <v/>
      </c>
      <c r="Y495" s="456"/>
      <c r="Z495" s="450"/>
      <c r="AA495" s="453"/>
      <c r="AB495" s="480"/>
      <c r="AC495" s="483"/>
      <c r="AD495" s="467"/>
      <c r="AE495" s="486"/>
      <c r="AF495" s="467"/>
      <c r="AG495" s="470"/>
      <c r="AH495" s="470"/>
      <c r="AI495" s="473"/>
      <c r="AJ495" s="467"/>
      <c r="AK495" s="467"/>
      <c r="AL495" s="467"/>
      <c r="AM495" s="467"/>
      <c r="AN495" s="470"/>
      <c r="AO495" s="470"/>
      <c r="AP495" s="470"/>
      <c r="AQ495" s="473"/>
      <c r="AR495" s="42"/>
    </row>
    <row r="496" spans="2:44" ht="14.45" customHeight="1" x14ac:dyDescent="0.25">
      <c r="B496" s="475"/>
      <c r="C496" s="477"/>
      <c r="D496" s="477"/>
      <c r="E496" s="40"/>
      <c r="F496" s="490"/>
      <c r="G496" s="491"/>
      <c r="H496" s="50"/>
      <c r="I496" s="201" t="str">
        <f>IF(H496=0,"",H496/'2. Baseline'!$F$15)</f>
        <v/>
      </c>
      <c r="J496" s="87" t="str">
        <f>IF(I496="","",(I496/'2. Baseline'!$F$71/'2. Baseline'!$F$67))</f>
        <v/>
      </c>
      <c r="K496" s="73" t="str">
        <f t="shared" si="236"/>
        <v/>
      </c>
      <c r="L496" s="73" t="str">
        <f t="shared" si="240"/>
        <v/>
      </c>
      <c r="M496" s="81">
        <f t="shared" si="237"/>
        <v>285.71428571428572</v>
      </c>
      <c r="N496" s="81" t="e">
        <f t="shared" si="238"/>
        <v>#VALUE!</v>
      </c>
      <c r="O496" s="82" t="str">
        <f>IFERROR(ROUND(IF(H496/'2. Baseline'!F$13=0,"",H496/'2. Baseline'!F$13),0),"")</f>
        <v/>
      </c>
      <c r="P496" s="83" t="str">
        <f>IFERROR(O496/'2. Baseline'!F$14,"")</f>
        <v/>
      </c>
      <c r="Q496" s="84" t="e">
        <f t="shared" si="239"/>
        <v>#VALUE!</v>
      </c>
      <c r="R496" s="234" t="str">
        <f>IF(H496="","",P496/'2. Baseline'!$F$67)</f>
        <v/>
      </c>
      <c r="S496" s="234" t="str">
        <f>IF(H496="","",P496/J496/'2. Baseline'!$F$67)</f>
        <v/>
      </c>
      <c r="T496" s="101"/>
      <c r="U496" s="102"/>
      <c r="V496" s="101"/>
      <c r="W496" s="101"/>
      <c r="X496" s="90" t="str">
        <f>IFERROR(S496/W496, "")</f>
        <v/>
      </c>
      <c r="Y496" s="456"/>
      <c r="Z496" s="450"/>
      <c r="AA496" s="453"/>
      <c r="AB496" s="480"/>
      <c r="AC496" s="483"/>
      <c r="AD496" s="467"/>
      <c r="AE496" s="486"/>
      <c r="AF496" s="467"/>
      <c r="AG496" s="470"/>
      <c r="AH496" s="470"/>
      <c r="AI496" s="473"/>
      <c r="AJ496" s="467"/>
      <c r="AK496" s="467"/>
      <c r="AL496" s="467"/>
      <c r="AM496" s="467"/>
      <c r="AN496" s="470"/>
      <c r="AO496" s="470"/>
      <c r="AP496" s="470"/>
      <c r="AQ496" s="473"/>
      <c r="AR496" s="42"/>
    </row>
    <row r="497" spans="2:44" ht="14.45" customHeight="1" x14ac:dyDescent="0.25">
      <c r="B497" s="475"/>
      <c r="C497" s="477"/>
      <c r="D497" s="477"/>
      <c r="E497" s="40"/>
      <c r="F497" s="490"/>
      <c r="G497" s="491"/>
      <c r="H497" s="50"/>
      <c r="I497" s="201" t="str">
        <f>IF(H497=0,"",H497/'2. Baseline'!$F$15)</f>
        <v/>
      </c>
      <c r="J497" s="87" t="str">
        <f>IF(I497="","",(I497/'2. Baseline'!$F$71/'2. Baseline'!$F$67))</f>
        <v/>
      </c>
      <c r="K497" s="73" t="str">
        <f t="shared" si="236"/>
        <v/>
      </c>
      <c r="L497" s="73" t="str">
        <f t="shared" si="240"/>
        <v/>
      </c>
      <c r="M497" s="81">
        <f t="shared" si="237"/>
        <v>285.71428571428572</v>
      </c>
      <c r="N497" s="81" t="e">
        <f t="shared" si="238"/>
        <v>#VALUE!</v>
      </c>
      <c r="O497" s="82" t="str">
        <f>IFERROR(ROUND(IF(H497/'2. Baseline'!F$13=0,"",H497/'2. Baseline'!F$13),0),"")</f>
        <v/>
      </c>
      <c r="P497" s="83" t="str">
        <f>IFERROR(O497/'2. Baseline'!F$14,"")</f>
        <v/>
      </c>
      <c r="Q497" s="84" t="e">
        <f t="shared" si="239"/>
        <v>#VALUE!</v>
      </c>
      <c r="R497" s="234" t="str">
        <f>IF(H497="","",P497/'2. Baseline'!$F$67)</f>
        <v/>
      </c>
      <c r="S497" s="234" t="str">
        <f>IF(H497="","",P497/J497/'2. Baseline'!$F$67)</f>
        <v/>
      </c>
      <c r="T497" s="101"/>
      <c r="U497" s="102"/>
      <c r="V497" s="101"/>
      <c r="W497" s="101"/>
      <c r="X497" s="90" t="str">
        <f>IFERROR(P497/W497, "")</f>
        <v/>
      </c>
      <c r="Y497" s="456"/>
      <c r="Z497" s="450"/>
      <c r="AA497" s="453"/>
      <c r="AB497" s="480"/>
      <c r="AC497" s="483"/>
      <c r="AD497" s="467"/>
      <c r="AE497" s="486"/>
      <c r="AF497" s="467"/>
      <c r="AG497" s="470"/>
      <c r="AH497" s="470"/>
      <c r="AI497" s="473"/>
      <c r="AJ497" s="467"/>
      <c r="AK497" s="467"/>
      <c r="AL497" s="467"/>
      <c r="AM497" s="467"/>
      <c r="AN497" s="470"/>
      <c r="AO497" s="470"/>
      <c r="AP497" s="470"/>
      <c r="AQ497" s="473"/>
      <c r="AR497" s="42"/>
    </row>
    <row r="498" spans="2:44" ht="14.45" customHeight="1" x14ac:dyDescent="0.25">
      <c r="B498" s="475"/>
      <c r="C498" s="477"/>
      <c r="D498" s="477"/>
      <c r="E498" s="40"/>
      <c r="F498" s="490"/>
      <c r="G498" s="491"/>
      <c r="H498" s="49"/>
      <c r="I498" s="201" t="str">
        <f>IF(H498=0,"",H498/'2. Baseline'!$F$15)</f>
        <v/>
      </c>
      <c r="J498" s="87" t="str">
        <f>IF(I498="","",(I498/'2. Baseline'!$F$71/'2. Baseline'!$F$67))</f>
        <v/>
      </c>
      <c r="K498" s="73" t="str">
        <f t="shared" si="236"/>
        <v/>
      </c>
      <c r="L498" s="73" t="str">
        <f t="shared" si="240"/>
        <v/>
      </c>
      <c r="M498" s="81">
        <f t="shared" si="237"/>
        <v>285.71428571428572</v>
      </c>
      <c r="N498" s="81" t="e">
        <f t="shared" si="238"/>
        <v>#VALUE!</v>
      </c>
      <c r="O498" s="82" t="str">
        <f>IFERROR(ROUND(IF(H498/'2. Baseline'!F$13=0,"",H498/'2. Baseline'!F$13),0),"")</f>
        <v/>
      </c>
      <c r="P498" s="83" t="str">
        <f>IFERROR(O498/'2. Baseline'!F$14,"")</f>
        <v/>
      </c>
      <c r="Q498" s="84" t="e">
        <f t="shared" si="239"/>
        <v>#VALUE!</v>
      </c>
      <c r="R498" s="234" t="str">
        <f>IF(H498="","",P498/'2. Baseline'!$F$67)</f>
        <v/>
      </c>
      <c r="S498" s="234" t="str">
        <f>IF(H498="","",P498/J498/'2. Baseline'!$F$67)</f>
        <v/>
      </c>
      <c r="T498" s="101"/>
      <c r="U498" s="102"/>
      <c r="V498" s="101"/>
      <c r="W498" s="101"/>
      <c r="X498" s="90" t="str">
        <f>IFERROR(P498/W498, "")</f>
        <v/>
      </c>
      <c r="Y498" s="456"/>
      <c r="Z498" s="450"/>
      <c r="AA498" s="453"/>
      <c r="AB498" s="480"/>
      <c r="AC498" s="483"/>
      <c r="AD498" s="467"/>
      <c r="AE498" s="486"/>
      <c r="AF498" s="467"/>
      <c r="AG498" s="470"/>
      <c r="AH498" s="470"/>
      <c r="AI498" s="473"/>
      <c r="AJ498" s="467"/>
      <c r="AK498" s="467"/>
      <c r="AL498" s="467"/>
      <c r="AM498" s="467"/>
      <c r="AN498" s="470"/>
      <c r="AO498" s="470"/>
      <c r="AP498" s="470"/>
      <c r="AQ498" s="473"/>
      <c r="AR498" s="42"/>
    </row>
    <row r="499" spans="2:44" ht="14.45" customHeight="1" x14ac:dyDescent="0.25">
      <c r="B499" s="475"/>
      <c r="C499" s="477"/>
      <c r="D499" s="477"/>
      <c r="E499" s="40"/>
      <c r="F499" s="490"/>
      <c r="G499" s="491"/>
      <c r="H499" s="49"/>
      <c r="I499" s="201" t="str">
        <f>IF(H499=0,"",H499/'2. Baseline'!$F$15)</f>
        <v/>
      </c>
      <c r="J499" s="87" t="str">
        <f>IF(I499="","",(I499/'2. Baseline'!$F$71/'2. Baseline'!$F$67))</f>
        <v/>
      </c>
      <c r="K499" s="73" t="str">
        <f t="shared" si="236"/>
        <v/>
      </c>
      <c r="L499" s="73" t="str">
        <f t="shared" si="240"/>
        <v/>
      </c>
      <c r="M499" s="81">
        <f t="shared" si="237"/>
        <v>285.71428571428572</v>
      </c>
      <c r="N499" s="81" t="e">
        <f t="shared" si="238"/>
        <v>#VALUE!</v>
      </c>
      <c r="O499" s="82" t="str">
        <f>IFERROR(ROUND(IF(H499/'2. Baseline'!F$13=0,"",H499/'2. Baseline'!F$13),0),"")</f>
        <v/>
      </c>
      <c r="P499" s="83" t="str">
        <f>IFERROR(O499/'2. Baseline'!F$14,"")</f>
        <v/>
      </c>
      <c r="Q499" s="84" t="e">
        <f t="shared" si="239"/>
        <v>#VALUE!</v>
      </c>
      <c r="R499" s="234" t="str">
        <f>IF(H499="","",P499/'2. Baseline'!$F$67)</f>
        <v/>
      </c>
      <c r="S499" s="234" t="str">
        <f>IF(H499="","",P499/J499/'2. Baseline'!$F$67)</f>
        <v/>
      </c>
      <c r="T499" s="101"/>
      <c r="U499" s="102"/>
      <c r="V499" s="101"/>
      <c r="W499" s="101"/>
      <c r="X499" s="90" t="str">
        <f>IFERROR(P499/W499, "")</f>
        <v/>
      </c>
      <c r="Y499" s="456"/>
      <c r="Z499" s="450"/>
      <c r="AA499" s="453"/>
      <c r="AB499" s="480"/>
      <c r="AC499" s="483"/>
      <c r="AD499" s="467"/>
      <c r="AE499" s="486"/>
      <c r="AF499" s="467"/>
      <c r="AG499" s="470"/>
      <c r="AH499" s="470"/>
      <c r="AI499" s="473"/>
      <c r="AJ499" s="467"/>
      <c r="AK499" s="467"/>
      <c r="AL499" s="467"/>
      <c r="AM499" s="467"/>
      <c r="AN499" s="470"/>
      <c r="AO499" s="470"/>
      <c r="AP499" s="470"/>
      <c r="AQ499" s="473"/>
      <c r="AR499" s="42"/>
    </row>
    <row r="500" spans="2:44" ht="14.45" customHeight="1" x14ac:dyDescent="0.25">
      <c r="B500" s="475"/>
      <c r="C500" s="477"/>
      <c r="D500" s="477"/>
      <c r="E500" s="40"/>
      <c r="F500" s="490"/>
      <c r="G500" s="491"/>
      <c r="H500" s="49"/>
      <c r="I500" s="201" t="str">
        <f>IF(H500=0,"",H500/'2. Baseline'!$F$15)</f>
        <v/>
      </c>
      <c r="J500" s="87" t="str">
        <f>IF(I500="","",(I500/'2. Baseline'!$F$71/'2. Baseline'!$F$67))</f>
        <v/>
      </c>
      <c r="K500" s="73" t="str">
        <f t="shared" si="236"/>
        <v/>
      </c>
      <c r="L500" s="73" t="str">
        <f t="shared" si="240"/>
        <v/>
      </c>
      <c r="M500" s="81">
        <f t="shared" si="237"/>
        <v>285.71428571428572</v>
      </c>
      <c r="N500" s="81" t="e">
        <f t="shared" si="238"/>
        <v>#VALUE!</v>
      </c>
      <c r="O500" s="82" t="str">
        <f>IFERROR(ROUND(IF(H500/'2. Baseline'!F$13=0,"",H500/'2. Baseline'!F$13),0),"")</f>
        <v/>
      </c>
      <c r="P500" s="83" t="str">
        <f>IFERROR(O500/'2. Baseline'!F$14,"")</f>
        <v/>
      </c>
      <c r="Q500" s="84" t="e">
        <f t="shared" si="239"/>
        <v>#VALUE!</v>
      </c>
      <c r="R500" s="234" t="str">
        <f>IF(H500="","",P500/'2. Baseline'!$F$67)</f>
        <v/>
      </c>
      <c r="S500" s="234" t="str">
        <f>IF(H500="","",P500/J500/'2. Baseline'!$F$67)</f>
        <v/>
      </c>
      <c r="T500" s="101"/>
      <c r="U500" s="102"/>
      <c r="V500" s="101"/>
      <c r="W500" s="101"/>
      <c r="X500" s="90" t="str">
        <f>IFERROR(P500/W500, "")</f>
        <v/>
      </c>
      <c r="Y500" s="456"/>
      <c r="Z500" s="450"/>
      <c r="AA500" s="453"/>
      <c r="AB500" s="480"/>
      <c r="AC500" s="483"/>
      <c r="AD500" s="467"/>
      <c r="AE500" s="486"/>
      <c r="AF500" s="467"/>
      <c r="AG500" s="470"/>
      <c r="AH500" s="470"/>
      <c r="AI500" s="473"/>
      <c r="AJ500" s="467"/>
      <c r="AK500" s="467"/>
      <c r="AL500" s="467"/>
      <c r="AM500" s="467"/>
      <c r="AN500" s="470"/>
      <c r="AO500" s="470"/>
      <c r="AP500" s="470"/>
      <c r="AQ500" s="473"/>
      <c r="AR500" s="42"/>
    </row>
    <row r="501" spans="2:44" ht="14.45" customHeight="1" x14ac:dyDescent="0.25">
      <c r="B501" s="476"/>
      <c r="C501" s="478"/>
      <c r="D501" s="478"/>
      <c r="E501" s="40"/>
      <c r="F501" s="490"/>
      <c r="G501" s="491"/>
      <c r="H501" s="49"/>
      <c r="I501" s="201" t="str">
        <f>IF(H501=0,"",H501/'2. Baseline'!$F$15)</f>
        <v/>
      </c>
      <c r="J501" s="87" t="str">
        <f>IF(I501="","",(I501/'2. Baseline'!$F$71/'2. Baseline'!$F$67))</f>
        <v/>
      </c>
      <c r="K501" s="73" t="str">
        <f t="shared" si="236"/>
        <v/>
      </c>
      <c r="L501" s="73" t="str">
        <f t="shared" si="240"/>
        <v/>
      </c>
      <c r="M501" s="81">
        <f t="shared" si="237"/>
        <v>285.71428571428572</v>
      </c>
      <c r="N501" s="81" t="e">
        <f>IF(M501="","",I501/M501)</f>
        <v>#VALUE!</v>
      </c>
      <c r="O501" s="82" t="str">
        <f>IFERROR(ROUND(IF(H501/'2. Baseline'!F$13=0,"",H501/'2. Baseline'!F$13),0),"")</f>
        <v/>
      </c>
      <c r="P501" s="83" t="str">
        <f>IFERROR(O501/'2. Baseline'!F$14,"")</f>
        <v/>
      </c>
      <c r="Q501" s="85"/>
      <c r="R501" s="82" t="str">
        <f>IF(H501="","",P501/'2. Baseline'!$F$67)</f>
        <v/>
      </c>
      <c r="S501" s="82" t="str">
        <f>IF(H501="","",P501/J501/'2. Baseline'!$F$67)</f>
        <v/>
      </c>
      <c r="T501" s="101"/>
      <c r="U501" s="102"/>
      <c r="V501" s="101"/>
      <c r="W501" s="101"/>
      <c r="X501" s="90" t="str">
        <f>IFERROR(P501/W501, "")</f>
        <v/>
      </c>
      <c r="Y501" s="457"/>
      <c r="Z501" s="451"/>
      <c r="AA501" s="454"/>
      <c r="AB501" s="481"/>
      <c r="AC501" s="484"/>
      <c r="AD501" s="468"/>
      <c r="AE501" s="487"/>
      <c r="AF501" s="468"/>
      <c r="AG501" s="471"/>
      <c r="AH501" s="471"/>
      <c r="AI501" s="474"/>
      <c r="AJ501" s="468"/>
      <c r="AK501" s="468"/>
      <c r="AL501" s="468"/>
      <c r="AM501" s="468"/>
      <c r="AN501" s="471"/>
      <c r="AO501" s="471"/>
      <c r="AP501" s="471"/>
      <c r="AQ501" s="474"/>
      <c r="AR501" s="42"/>
    </row>
    <row r="502" spans="2:44" ht="14.45" customHeight="1" x14ac:dyDescent="0.25">
      <c r="B502" s="162"/>
      <c r="C502" s="25" t="s">
        <v>35</v>
      </c>
      <c r="D502" s="25"/>
      <c r="E502" s="98">
        <f>COUNTA(E492:E501)</f>
        <v>0</v>
      </c>
      <c r="F502" s="458"/>
      <c r="G502" s="459"/>
      <c r="H502" s="22">
        <f>SUM(H492:H501)</f>
        <v>0</v>
      </c>
      <c r="I502" s="96">
        <f>SUM(I492:I501)</f>
        <v>0</v>
      </c>
      <c r="J502" s="96">
        <f>SUM(J492:J501)</f>
        <v>0</v>
      </c>
      <c r="K502" s="96">
        <f>SUM(K492:K501)</f>
        <v>0</v>
      </c>
      <c r="L502" s="96">
        <f>SUM(L492:L501)</f>
        <v>0</v>
      </c>
      <c r="M502" s="97"/>
      <c r="N502" s="97" t="e">
        <f>SUM(N492:N501)</f>
        <v>#VALUE!</v>
      </c>
      <c r="O502" s="23">
        <f>SUM(O492:O501)</f>
        <v>0</v>
      </c>
      <c r="P502" s="53">
        <f>IFERROR(O502/'2. Baseline'!F$14,"")</f>
        <v>0</v>
      </c>
      <c r="Q502" s="52" t="e">
        <f>SUM(Q492:Q500)*7</f>
        <v>#VALUE!</v>
      </c>
      <c r="R502" s="96">
        <f>SUM(R492:R501)</f>
        <v>0</v>
      </c>
      <c r="S502" s="97" t="e">
        <f>IF(H502="","",P502/J502/'2. Baseline'!$F$67)</f>
        <v>#DIV/0!</v>
      </c>
      <c r="T502" s="103"/>
      <c r="U502" s="103"/>
      <c r="V502" s="104"/>
      <c r="W502" s="104"/>
      <c r="X502" s="74"/>
      <c r="Y502" s="107"/>
      <c r="Z502" s="104"/>
      <c r="AA502" s="108"/>
      <c r="AB502" s="53"/>
      <c r="AC502" s="68">
        <f t="shared" ref="AC502:AQ502" si="241">SUM(AC492:AC501)</f>
        <v>0</v>
      </c>
      <c r="AD502" s="68">
        <f t="shared" si="241"/>
        <v>0</v>
      </c>
      <c r="AE502" s="296">
        <f t="shared" si="241"/>
        <v>0</v>
      </c>
      <c r="AF502" s="93">
        <f t="shared" si="241"/>
        <v>0</v>
      </c>
      <c r="AG502" s="93">
        <f t="shared" si="241"/>
        <v>0</v>
      </c>
      <c r="AH502" s="93">
        <f t="shared" si="241"/>
        <v>0</v>
      </c>
      <c r="AI502" s="93">
        <f t="shared" si="241"/>
        <v>0</v>
      </c>
      <c r="AJ502" s="93">
        <f t="shared" si="241"/>
        <v>0</v>
      </c>
      <c r="AK502" s="93">
        <f t="shared" si="241"/>
        <v>0</v>
      </c>
      <c r="AL502" s="93">
        <f t="shared" si="241"/>
        <v>0</v>
      </c>
      <c r="AM502" s="93">
        <f t="shared" si="241"/>
        <v>0</v>
      </c>
      <c r="AN502" s="93">
        <f t="shared" si="241"/>
        <v>0</v>
      </c>
      <c r="AO502" s="93">
        <f t="shared" si="241"/>
        <v>0</v>
      </c>
      <c r="AP502" s="93">
        <f t="shared" si="241"/>
        <v>0</v>
      </c>
      <c r="AQ502" s="93">
        <f t="shared" si="241"/>
        <v>0</v>
      </c>
      <c r="AR502" s="26"/>
    </row>
    <row r="503" spans="2:44" ht="14.45" customHeight="1" thickBot="1" x14ac:dyDescent="0.3">
      <c r="B503" s="163"/>
      <c r="C503" s="62"/>
      <c r="D503" s="62"/>
      <c r="E503" s="63"/>
      <c r="F503" s="460"/>
      <c r="G503" s="461"/>
      <c r="H503" s="64"/>
      <c r="I503" s="65" t="str">
        <f>IFERROR(IF(H503/#REF!=0," ",H503/#REF!),"")</f>
        <v/>
      </c>
      <c r="J503" s="66"/>
      <c r="K503" s="66"/>
      <c r="L503" s="66"/>
      <c r="M503" s="66"/>
      <c r="N503" s="66"/>
      <c r="O503" s="24"/>
      <c r="P503" s="54"/>
      <c r="Q503" s="55"/>
      <c r="R503" s="56"/>
      <c r="S503" s="56"/>
      <c r="T503" s="105"/>
      <c r="U503" s="105"/>
      <c r="V503" s="106"/>
      <c r="W503" s="106"/>
      <c r="X503" s="75"/>
      <c r="Y503" s="109"/>
      <c r="Z503" s="106"/>
      <c r="AA503" s="110"/>
      <c r="AB503" s="54"/>
      <c r="AC503" s="57"/>
      <c r="AD503" s="67"/>
      <c r="AE503" s="67"/>
      <c r="AF503" s="67"/>
      <c r="AG503" s="67"/>
      <c r="AH503" s="67"/>
      <c r="AI503" s="67"/>
      <c r="AJ503" s="67"/>
      <c r="AK503" s="67"/>
      <c r="AL503" s="67"/>
      <c r="AM503" s="67"/>
      <c r="AN503" s="67"/>
      <c r="AO503" s="67"/>
      <c r="AP503" s="67"/>
      <c r="AQ503" s="179"/>
      <c r="AR503" s="60"/>
    </row>
    <row r="504" spans="2:44" ht="14.45" customHeight="1" x14ac:dyDescent="0.25">
      <c r="B504" s="475" t="str">
        <f>IF(C504&lt;&gt;"",B492+1,"")</f>
        <v/>
      </c>
      <c r="C504" s="477"/>
      <c r="D504" s="477"/>
      <c r="E504" s="40"/>
      <c r="F504" s="492"/>
      <c r="G504" s="492"/>
      <c r="H504" s="49"/>
      <c r="I504" s="201" t="str">
        <f>IF(H504=0,"",H504/'2. Baseline'!$F$15)</f>
        <v/>
      </c>
      <c r="J504" s="86" t="str">
        <f>IF(I504="","",(I504/'2. Baseline'!$F$71/'2. Baseline'!$F$67))</f>
        <v/>
      </c>
      <c r="K504" s="72" t="str">
        <f t="shared" ref="K504:K513" si="242">IF(J504="","",ROUNDUP(J504,0))</f>
        <v/>
      </c>
      <c r="L504" s="295" t="str">
        <f>J504</f>
        <v/>
      </c>
      <c r="M504" s="77">
        <f t="shared" ref="M504:M513" si="243">IF(I504=0,"",$M$23*10)</f>
        <v>285.71428571428572</v>
      </c>
      <c r="N504" s="77" t="e">
        <f t="shared" ref="N504:N512" si="244">I504/M504</f>
        <v>#VALUE!</v>
      </c>
      <c r="O504" s="78" t="str">
        <f>IFERROR(ROUND(IF(H504/'2. Baseline'!F$13=0,"",H504/'2. Baseline'!F$13),0),"")</f>
        <v/>
      </c>
      <c r="P504" s="79" t="str">
        <f>IFERROR(O504/'2. Baseline'!F$14,"")</f>
        <v/>
      </c>
      <c r="Q504" s="80" t="e">
        <f t="shared" ref="Q504:Q512" si="245">O504/(J504/2)/7</f>
        <v>#VALUE!</v>
      </c>
      <c r="R504" s="233" t="str">
        <f>IF(H504="","",P504/'2. Baseline'!$F$67)</f>
        <v/>
      </c>
      <c r="S504" s="233" t="str">
        <f>IF(H504="","",P504/J504/'2. Baseline'!$F$67)</f>
        <v/>
      </c>
      <c r="T504" s="99"/>
      <c r="U504" s="100"/>
      <c r="V504" s="101"/>
      <c r="W504" s="101"/>
      <c r="X504" s="89" t="str">
        <f>IFERROR(S504/W504, "n/a")</f>
        <v>n/a</v>
      </c>
      <c r="Y504" s="455"/>
      <c r="Z504" s="449"/>
      <c r="AA504" s="452"/>
      <c r="AB504" s="479" t="e">
        <f>P514/AA504</f>
        <v>#DIV/0!</v>
      </c>
      <c r="AC504" s="482">
        <f>L514</f>
        <v>0</v>
      </c>
      <c r="AD504" s="466">
        <f>AC514</f>
        <v>0</v>
      </c>
      <c r="AE504" s="485">
        <f>AD514/'2. Baseline'!$F$73</f>
        <v>0</v>
      </c>
      <c r="AF504" s="466">
        <f>L514*'2. Baseline'!$F$58</f>
        <v>0</v>
      </c>
      <c r="AG504" s="469">
        <f>J514*'2. Baseline'!$F$61</f>
        <v>0</v>
      </c>
      <c r="AH504" s="469">
        <f>AE514*'2. Baseline'!F$59*('2. Baseline'!F$50+'2. Baseline'!F$51)</f>
        <v>0</v>
      </c>
      <c r="AI504" s="472">
        <f>IF(B504&lt;&gt;"",'2. Baseline'!$F$60+1,0)</f>
        <v>0</v>
      </c>
      <c r="AJ504" s="466">
        <f>2*(AC514*('2. Baseline'!$F$67+'2. Baseline'!$F$68))</f>
        <v>0</v>
      </c>
      <c r="AK504" s="466">
        <f>2*L514</f>
        <v>0</v>
      </c>
      <c r="AL504" s="466">
        <f>2*(J514*2)</f>
        <v>0</v>
      </c>
      <c r="AM504" s="466">
        <f>J514*('2. Baseline'!F$67+'2. Baseline'!F$68)</f>
        <v>0</v>
      </c>
      <c r="AN504" s="469">
        <f>J514*'2. Baseline'!$F$80</f>
        <v>0</v>
      </c>
      <c r="AO504" s="469">
        <f>2*J514</f>
        <v>0</v>
      </c>
      <c r="AP504" s="469">
        <f>AE514*'2. Baseline'!F$78*('2. Baseline'!F$67+'2. Baseline'!F$68)</f>
        <v>0</v>
      </c>
      <c r="AQ504" s="472">
        <f>IF(B504&lt;&gt;"",'2. Baseline'!$F$60+1,0)</f>
        <v>0</v>
      </c>
      <c r="AR504" s="41"/>
    </row>
    <row r="505" spans="2:44" ht="14.45" customHeight="1" x14ac:dyDescent="0.25">
      <c r="B505" s="475"/>
      <c r="C505" s="477"/>
      <c r="D505" s="477"/>
      <c r="E505" s="40"/>
      <c r="F505" s="489"/>
      <c r="G505" s="489"/>
      <c r="H505" s="49"/>
      <c r="I505" s="201" t="str">
        <f>IF(H505=0,"",H505/'2. Baseline'!$F$15)</f>
        <v/>
      </c>
      <c r="J505" s="87" t="str">
        <f>IF(I505="","",(I505/'2. Baseline'!$F$71/'2. Baseline'!$F$67))</f>
        <v/>
      </c>
      <c r="K505" s="73" t="str">
        <f t="shared" si="242"/>
        <v/>
      </c>
      <c r="L505" s="73" t="str">
        <f t="shared" ref="L505:L513" si="246">J505</f>
        <v/>
      </c>
      <c r="M505" s="81">
        <f t="shared" si="243"/>
        <v>285.71428571428572</v>
      </c>
      <c r="N505" s="81" t="e">
        <f t="shared" si="244"/>
        <v>#VALUE!</v>
      </c>
      <c r="O505" s="82" t="str">
        <f>IFERROR(ROUND(IF(H505/'2. Baseline'!F$13=0,"",H505/'2. Baseline'!F$13),0),"")</f>
        <v/>
      </c>
      <c r="P505" s="83" t="str">
        <f>IFERROR(O505/'2. Baseline'!F$14,"")</f>
        <v/>
      </c>
      <c r="Q505" s="84" t="e">
        <f t="shared" si="245"/>
        <v>#VALUE!</v>
      </c>
      <c r="R505" s="234" t="str">
        <f>IF(H505="","",P505/'2. Baseline'!$F$67)</f>
        <v/>
      </c>
      <c r="S505" s="234" t="str">
        <f>IF(H505="","",P505/J505/'2. Baseline'!$F$67)</f>
        <v/>
      </c>
      <c r="T505" s="101"/>
      <c r="U505" s="102"/>
      <c r="V505" s="101"/>
      <c r="W505" s="101"/>
      <c r="X505" s="90" t="str">
        <f>IFERROR(S505/W505, "")</f>
        <v/>
      </c>
      <c r="Y505" s="456"/>
      <c r="Z505" s="450"/>
      <c r="AA505" s="453"/>
      <c r="AB505" s="480"/>
      <c r="AC505" s="483"/>
      <c r="AD505" s="467"/>
      <c r="AE505" s="486"/>
      <c r="AF505" s="467"/>
      <c r="AG505" s="470"/>
      <c r="AH505" s="470"/>
      <c r="AI505" s="473"/>
      <c r="AJ505" s="467"/>
      <c r="AK505" s="467"/>
      <c r="AL505" s="467"/>
      <c r="AM505" s="467"/>
      <c r="AN505" s="470"/>
      <c r="AO505" s="470"/>
      <c r="AP505" s="470"/>
      <c r="AQ505" s="473"/>
      <c r="AR505" s="42"/>
    </row>
    <row r="506" spans="2:44" ht="14.45" customHeight="1" x14ac:dyDescent="0.25">
      <c r="B506" s="475"/>
      <c r="C506" s="477"/>
      <c r="D506" s="477"/>
      <c r="E506" s="40"/>
      <c r="F506" s="489"/>
      <c r="G506" s="489"/>
      <c r="H506" s="49"/>
      <c r="I506" s="201" t="str">
        <f>IF(H506=0,"",H506/'2. Baseline'!$F$15)</f>
        <v/>
      </c>
      <c r="J506" s="88" t="str">
        <f>IF(I506="","",(I506/'2. Baseline'!$F$71/'2. Baseline'!$F$67))</f>
        <v/>
      </c>
      <c r="K506" s="91" t="str">
        <f t="shared" si="242"/>
        <v/>
      </c>
      <c r="L506" s="91" t="str">
        <f t="shared" si="246"/>
        <v/>
      </c>
      <c r="M506" s="92">
        <f t="shared" si="243"/>
        <v>285.71428571428572</v>
      </c>
      <c r="N506" s="92" t="e">
        <f t="shared" si="244"/>
        <v>#VALUE!</v>
      </c>
      <c r="O506" s="82" t="str">
        <f>IFERROR(ROUND(IF(H506/'2. Baseline'!F$13=0,"",H506/'2. Baseline'!F$13),0),"")</f>
        <v/>
      </c>
      <c r="P506" s="83" t="str">
        <f>IFERROR(O506/'2. Baseline'!F$14,"")</f>
        <v/>
      </c>
      <c r="Q506" s="84" t="e">
        <f t="shared" si="245"/>
        <v>#VALUE!</v>
      </c>
      <c r="R506" s="234" t="str">
        <f>IF(H506="","",P506/'2. Baseline'!$F$67)</f>
        <v/>
      </c>
      <c r="S506" s="234" t="str">
        <f>IF(H506="","",P506/J506/'2. Baseline'!$F$67)</f>
        <v/>
      </c>
      <c r="T506" s="101"/>
      <c r="U506" s="102"/>
      <c r="V506" s="101"/>
      <c r="W506" s="101"/>
      <c r="X506" s="90" t="str">
        <f>IFERROR(S506/W506, "")</f>
        <v/>
      </c>
      <c r="Y506" s="456"/>
      <c r="Z506" s="450"/>
      <c r="AA506" s="453"/>
      <c r="AB506" s="480"/>
      <c r="AC506" s="483"/>
      <c r="AD506" s="467"/>
      <c r="AE506" s="486"/>
      <c r="AF506" s="467"/>
      <c r="AG506" s="470"/>
      <c r="AH506" s="470"/>
      <c r="AI506" s="473"/>
      <c r="AJ506" s="467"/>
      <c r="AK506" s="467"/>
      <c r="AL506" s="467"/>
      <c r="AM506" s="467"/>
      <c r="AN506" s="470"/>
      <c r="AO506" s="470"/>
      <c r="AP506" s="470"/>
      <c r="AQ506" s="473"/>
      <c r="AR506" s="42"/>
    </row>
    <row r="507" spans="2:44" ht="14.45" customHeight="1" x14ac:dyDescent="0.25">
      <c r="B507" s="475"/>
      <c r="C507" s="477"/>
      <c r="D507" s="477"/>
      <c r="E507" s="40"/>
      <c r="F507" s="489"/>
      <c r="G507" s="489"/>
      <c r="H507" s="49"/>
      <c r="I507" s="201" t="str">
        <f>IF(H507=0,"",H507/'2. Baseline'!$F$15)</f>
        <v/>
      </c>
      <c r="J507" s="87" t="str">
        <f>IF(I507="","",(I507/'2. Baseline'!$F$71/'2. Baseline'!$F$67))</f>
        <v/>
      </c>
      <c r="K507" s="73" t="str">
        <f t="shared" si="242"/>
        <v/>
      </c>
      <c r="L507" s="73" t="str">
        <f t="shared" si="246"/>
        <v/>
      </c>
      <c r="M507" s="81">
        <f t="shared" si="243"/>
        <v>285.71428571428572</v>
      </c>
      <c r="N507" s="81" t="e">
        <f t="shared" si="244"/>
        <v>#VALUE!</v>
      </c>
      <c r="O507" s="82" t="str">
        <f>IFERROR(ROUND(IF(H507/'2. Baseline'!F$13=0,"",H507/'2. Baseline'!F$13),0),"")</f>
        <v/>
      </c>
      <c r="P507" s="83" t="str">
        <f>IFERROR(O507/'2. Baseline'!F$14,"")</f>
        <v/>
      </c>
      <c r="Q507" s="84" t="e">
        <f t="shared" si="245"/>
        <v>#VALUE!</v>
      </c>
      <c r="R507" s="234" t="str">
        <f>IF(H507="","",P507/'2. Baseline'!$F$67)</f>
        <v/>
      </c>
      <c r="S507" s="234" t="str">
        <f>IF(H507="","",P507/J507/'2. Baseline'!$F$67)</f>
        <v/>
      </c>
      <c r="T507" s="101"/>
      <c r="U507" s="102"/>
      <c r="V507" s="101"/>
      <c r="W507" s="101"/>
      <c r="X507" s="90" t="str">
        <f>IFERROR(S507/W507, "")</f>
        <v/>
      </c>
      <c r="Y507" s="456"/>
      <c r="Z507" s="450"/>
      <c r="AA507" s="453"/>
      <c r="AB507" s="480"/>
      <c r="AC507" s="483"/>
      <c r="AD507" s="467"/>
      <c r="AE507" s="486"/>
      <c r="AF507" s="467"/>
      <c r="AG507" s="470"/>
      <c r="AH507" s="470"/>
      <c r="AI507" s="473"/>
      <c r="AJ507" s="467"/>
      <c r="AK507" s="467"/>
      <c r="AL507" s="467"/>
      <c r="AM507" s="467"/>
      <c r="AN507" s="470"/>
      <c r="AO507" s="470"/>
      <c r="AP507" s="470"/>
      <c r="AQ507" s="473"/>
      <c r="AR507" s="42"/>
    </row>
    <row r="508" spans="2:44" ht="14.45" customHeight="1" x14ac:dyDescent="0.25">
      <c r="B508" s="475"/>
      <c r="C508" s="477"/>
      <c r="D508" s="477"/>
      <c r="E508" s="40"/>
      <c r="F508" s="489"/>
      <c r="G508" s="489"/>
      <c r="H508" s="50"/>
      <c r="I508" s="201" t="str">
        <f>IF(H508=0,"",H508/'2. Baseline'!$F$15)</f>
        <v/>
      </c>
      <c r="J508" s="87" t="str">
        <f>IF(I508="","",(I508/'2. Baseline'!$F$71/'2. Baseline'!$F$67))</f>
        <v/>
      </c>
      <c r="K508" s="73" t="str">
        <f t="shared" si="242"/>
        <v/>
      </c>
      <c r="L508" s="73" t="str">
        <f t="shared" si="246"/>
        <v/>
      </c>
      <c r="M508" s="81">
        <f t="shared" si="243"/>
        <v>285.71428571428572</v>
      </c>
      <c r="N508" s="81" t="e">
        <f t="shared" si="244"/>
        <v>#VALUE!</v>
      </c>
      <c r="O508" s="82" t="str">
        <f>IFERROR(ROUND(IF(H508/'2. Baseline'!F$13=0,"",H508/'2. Baseline'!F$13),0),"")</f>
        <v/>
      </c>
      <c r="P508" s="83" t="str">
        <f>IFERROR(O508/'2. Baseline'!F$14,"")</f>
        <v/>
      </c>
      <c r="Q508" s="84" t="e">
        <f t="shared" si="245"/>
        <v>#VALUE!</v>
      </c>
      <c r="R508" s="234" t="str">
        <f>IF(H508="","",P508/'2. Baseline'!$F$67)</f>
        <v/>
      </c>
      <c r="S508" s="234" t="str">
        <f>IF(H508="","",P508/J508/'2. Baseline'!$F$67)</f>
        <v/>
      </c>
      <c r="T508" s="101"/>
      <c r="U508" s="102"/>
      <c r="V508" s="101"/>
      <c r="W508" s="101"/>
      <c r="X508" s="90" t="str">
        <f>IFERROR(S508/W508, "")</f>
        <v/>
      </c>
      <c r="Y508" s="456"/>
      <c r="Z508" s="450"/>
      <c r="AA508" s="453"/>
      <c r="AB508" s="480"/>
      <c r="AC508" s="483"/>
      <c r="AD508" s="467"/>
      <c r="AE508" s="486"/>
      <c r="AF508" s="467"/>
      <c r="AG508" s="470"/>
      <c r="AH508" s="470"/>
      <c r="AI508" s="473"/>
      <c r="AJ508" s="467"/>
      <c r="AK508" s="467"/>
      <c r="AL508" s="467"/>
      <c r="AM508" s="467"/>
      <c r="AN508" s="470"/>
      <c r="AO508" s="470"/>
      <c r="AP508" s="470"/>
      <c r="AQ508" s="473"/>
      <c r="AR508" s="42"/>
    </row>
    <row r="509" spans="2:44" ht="14.45" customHeight="1" x14ac:dyDescent="0.25">
      <c r="B509" s="475"/>
      <c r="C509" s="477"/>
      <c r="D509" s="477"/>
      <c r="E509" s="40"/>
      <c r="F509" s="489"/>
      <c r="G509" s="489"/>
      <c r="H509" s="50"/>
      <c r="I509" s="201" t="str">
        <f>IF(H509=0,"",H509/'2. Baseline'!$F$15)</f>
        <v/>
      </c>
      <c r="J509" s="87" t="str">
        <f>IF(I509="","",(I509/'2. Baseline'!$F$71/'2. Baseline'!$F$67))</f>
        <v/>
      </c>
      <c r="K509" s="73" t="str">
        <f t="shared" si="242"/>
        <v/>
      </c>
      <c r="L509" s="73" t="str">
        <f t="shared" si="246"/>
        <v/>
      </c>
      <c r="M509" s="81">
        <f t="shared" si="243"/>
        <v>285.71428571428572</v>
      </c>
      <c r="N509" s="81" t="e">
        <f t="shared" si="244"/>
        <v>#VALUE!</v>
      </c>
      <c r="O509" s="82" t="str">
        <f>IFERROR(ROUND(IF(H509/'2. Baseline'!F$13=0,"",H509/'2. Baseline'!F$13),0),"")</f>
        <v/>
      </c>
      <c r="P509" s="83" t="str">
        <f>IFERROR(O509/'2. Baseline'!F$14,"")</f>
        <v/>
      </c>
      <c r="Q509" s="84" t="e">
        <f t="shared" si="245"/>
        <v>#VALUE!</v>
      </c>
      <c r="R509" s="234" t="str">
        <f>IF(H509="","",P509/'2. Baseline'!$F$67)</f>
        <v/>
      </c>
      <c r="S509" s="234" t="str">
        <f>IF(H509="","",P509/J509/'2. Baseline'!$F$67)</f>
        <v/>
      </c>
      <c r="T509" s="101"/>
      <c r="U509" s="102"/>
      <c r="V509" s="101"/>
      <c r="W509" s="101"/>
      <c r="X509" s="90" t="str">
        <f>IFERROR(P509/W509, "")</f>
        <v/>
      </c>
      <c r="Y509" s="456"/>
      <c r="Z509" s="450"/>
      <c r="AA509" s="453"/>
      <c r="AB509" s="480"/>
      <c r="AC509" s="483"/>
      <c r="AD509" s="467"/>
      <c r="AE509" s="486"/>
      <c r="AF509" s="467"/>
      <c r="AG509" s="470"/>
      <c r="AH509" s="470"/>
      <c r="AI509" s="473"/>
      <c r="AJ509" s="467"/>
      <c r="AK509" s="467"/>
      <c r="AL509" s="467"/>
      <c r="AM509" s="467"/>
      <c r="AN509" s="470"/>
      <c r="AO509" s="470"/>
      <c r="AP509" s="470"/>
      <c r="AQ509" s="473"/>
      <c r="AR509" s="42"/>
    </row>
    <row r="510" spans="2:44" ht="14.45" customHeight="1" x14ac:dyDescent="0.25">
      <c r="B510" s="475"/>
      <c r="C510" s="477"/>
      <c r="D510" s="477"/>
      <c r="E510" s="40"/>
      <c r="F510" s="489"/>
      <c r="G510" s="489"/>
      <c r="H510" s="50"/>
      <c r="I510" s="201" t="str">
        <f>IF(H510=0,"",H510/'2. Baseline'!$F$15)</f>
        <v/>
      </c>
      <c r="J510" s="87" t="str">
        <f>IF(I510="","",(I510/'2. Baseline'!$F$71/'2. Baseline'!$F$67))</f>
        <v/>
      </c>
      <c r="K510" s="73" t="str">
        <f t="shared" si="242"/>
        <v/>
      </c>
      <c r="L510" s="73" t="str">
        <f t="shared" si="246"/>
        <v/>
      </c>
      <c r="M510" s="81">
        <f t="shared" si="243"/>
        <v>285.71428571428572</v>
      </c>
      <c r="N510" s="81" t="e">
        <f t="shared" si="244"/>
        <v>#VALUE!</v>
      </c>
      <c r="O510" s="82" t="str">
        <f>IFERROR(ROUND(IF(H510/'2. Baseline'!F$13=0,"",H510/'2. Baseline'!F$13),0),"")</f>
        <v/>
      </c>
      <c r="P510" s="83" t="str">
        <f>IFERROR(O510/'2. Baseline'!F$14,"")</f>
        <v/>
      </c>
      <c r="Q510" s="84" t="e">
        <f t="shared" si="245"/>
        <v>#VALUE!</v>
      </c>
      <c r="R510" s="234" t="str">
        <f>IF(H510="","",P510/'2. Baseline'!$F$67)</f>
        <v/>
      </c>
      <c r="S510" s="234" t="str">
        <f>IF(H510="","",P510/J510/'2. Baseline'!$F$67)</f>
        <v/>
      </c>
      <c r="T510" s="101"/>
      <c r="U510" s="102"/>
      <c r="V510" s="101"/>
      <c r="W510" s="101"/>
      <c r="X510" s="90" t="str">
        <f>IFERROR(P510/W510, "")</f>
        <v/>
      </c>
      <c r="Y510" s="456"/>
      <c r="Z510" s="450"/>
      <c r="AA510" s="453"/>
      <c r="AB510" s="480"/>
      <c r="AC510" s="483"/>
      <c r="AD510" s="467"/>
      <c r="AE510" s="486"/>
      <c r="AF510" s="467"/>
      <c r="AG510" s="470"/>
      <c r="AH510" s="470"/>
      <c r="AI510" s="473"/>
      <c r="AJ510" s="467"/>
      <c r="AK510" s="467"/>
      <c r="AL510" s="467"/>
      <c r="AM510" s="467"/>
      <c r="AN510" s="470"/>
      <c r="AO510" s="470"/>
      <c r="AP510" s="470"/>
      <c r="AQ510" s="473"/>
      <c r="AR510" s="42"/>
    </row>
    <row r="511" spans="2:44" ht="14.45" customHeight="1" x14ac:dyDescent="0.25">
      <c r="B511" s="475"/>
      <c r="C511" s="477"/>
      <c r="D511" s="477"/>
      <c r="E511" s="40"/>
      <c r="F511" s="489"/>
      <c r="G511" s="489"/>
      <c r="H511" s="50"/>
      <c r="I511" s="201" t="str">
        <f>IF(H511=0,"",H511/'2. Baseline'!$F$15)</f>
        <v/>
      </c>
      <c r="J511" s="87" t="str">
        <f>IF(I511="","",(I511/'2. Baseline'!$F$71/'2. Baseline'!$F$67))</f>
        <v/>
      </c>
      <c r="K511" s="73" t="str">
        <f t="shared" si="242"/>
        <v/>
      </c>
      <c r="L511" s="73" t="str">
        <f t="shared" si="246"/>
        <v/>
      </c>
      <c r="M511" s="81">
        <f t="shared" si="243"/>
        <v>285.71428571428572</v>
      </c>
      <c r="N511" s="81" t="e">
        <f t="shared" si="244"/>
        <v>#VALUE!</v>
      </c>
      <c r="O511" s="82" t="str">
        <f>IFERROR(ROUND(IF(H511/'2. Baseline'!F$13=0,"",H511/'2. Baseline'!F$13),0),"")</f>
        <v/>
      </c>
      <c r="P511" s="83" t="str">
        <f>IFERROR(O511/'2. Baseline'!F$14,"")</f>
        <v/>
      </c>
      <c r="Q511" s="84" t="e">
        <f t="shared" si="245"/>
        <v>#VALUE!</v>
      </c>
      <c r="R511" s="234" t="str">
        <f>IF(H511="","",P511/'2. Baseline'!$F$67)</f>
        <v/>
      </c>
      <c r="S511" s="234" t="str">
        <f>IF(H511="","",P511/J511/'2. Baseline'!$F$67)</f>
        <v/>
      </c>
      <c r="T511" s="101"/>
      <c r="U511" s="102"/>
      <c r="V511" s="101"/>
      <c r="W511" s="101"/>
      <c r="X511" s="90" t="str">
        <f>IFERROR(P511/W511, "")</f>
        <v/>
      </c>
      <c r="Y511" s="456"/>
      <c r="Z511" s="450"/>
      <c r="AA511" s="453"/>
      <c r="AB511" s="480"/>
      <c r="AC511" s="483"/>
      <c r="AD511" s="467"/>
      <c r="AE511" s="486"/>
      <c r="AF511" s="467"/>
      <c r="AG511" s="470"/>
      <c r="AH511" s="470"/>
      <c r="AI511" s="473"/>
      <c r="AJ511" s="467"/>
      <c r="AK511" s="467"/>
      <c r="AL511" s="467"/>
      <c r="AM511" s="467"/>
      <c r="AN511" s="470"/>
      <c r="AO511" s="470"/>
      <c r="AP511" s="470"/>
      <c r="AQ511" s="473"/>
      <c r="AR511" s="42"/>
    </row>
    <row r="512" spans="2:44" ht="14.45" customHeight="1" x14ac:dyDescent="0.25">
      <c r="B512" s="475"/>
      <c r="C512" s="477"/>
      <c r="D512" s="477"/>
      <c r="E512" s="40"/>
      <c r="F512" s="489"/>
      <c r="G512" s="489"/>
      <c r="H512" s="50"/>
      <c r="I512" s="201" t="str">
        <f>IF(H512=0,"",H512/'2. Baseline'!$F$15)</f>
        <v/>
      </c>
      <c r="J512" s="87" t="str">
        <f>IF(I512="","",(I512/'2. Baseline'!$F$71/'2. Baseline'!$F$67))</f>
        <v/>
      </c>
      <c r="K512" s="73" t="str">
        <f t="shared" si="242"/>
        <v/>
      </c>
      <c r="L512" s="73" t="str">
        <f t="shared" si="246"/>
        <v/>
      </c>
      <c r="M512" s="81">
        <f t="shared" si="243"/>
        <v>285.71428571428572</v>
      </c>
      <c r="N512" s="81" t="e">
        <f t="shared" si="244"/>
        <v>#VALUE!</v>
      </c>
      <c r="O512" s="82" t="str">
        <f>IFERROR(ROUND(IF(H512/'2. Baseline'!F$13=0,"",H512/'2. Baseline'!F$13),0),"")</f>
        <v/>
      </c>
      <c r="P512" s="83" t="str">
        <f>IFERROR(O512/'2. Baseline'!F$14,"")</f>
        <v/>
      </c>
      <c r="Q512" s="84" t="e">
        <f t="shared" si="245"/>
        <v>#VALUE!</v>
      </c>
      <c r="R512" s="234" t="str">
        <f>IF(H512="","",P512/'2. Baseline'!$F$67)</f>
        <v/>
      </c>
      <c r="S512" s="234" t="str">
        <f>IF(H512="","",P512/J512/'2. Baseline'!$F$67)</f>
        <v/>
      </c>
      <c r="T512" s="101"/>
      <c r="U512" s="102"/>
      <c r="V512" s="101"/>
      <c r="W512" s="101"/>
      <c r="X512" s="90" t="str">
        <f>IFERROR(P512/W512, "")</f>
        <v/>
      </c>
      <c r="Y512" s="456"/>
      <c r="Z512" s="450"/>
      <c r="AA512" s="453"/>
      <c r="AB512" s="480"/>
      <c r="AC512" s="483"/>
      <c r="AD512" s="467"/>
      <c r="AE512" s="486"/>
      <c r="AF512" s="467"/>
      <c r="AG512" s="470"/>
      <c r="AH512" s="470"/>
      <c r="AI512" s="473"/>
      <c r="AJ512" s="467"/>
      <c r="AK512" s="467"/>
      <c r="AL512" s="467"/>
      <c r="AM512" s="467"/>
      <c r="AN512" s="470"/>
      <c r="AO512" s="470"/>
      <c r="AP512" s="470"/>
      <c r="AQ512" s="473"/>
      <c r="AR512" s="42"/>
    </row>
    <row r="513" spans="2:44" ht="14.45" customHeight="1" x14ac:dyDescent="0.25">
      <c r="B513" s="476"/>
      <c r="C513" s="478"/>
      <c r="D513" s="478"/>
      <c r="E513" s="40"/>
      <c r="F513" s="489"/>
      <c r="G513" s="489"/>
      <c r="H513" s="50"/>
      <c r="I513" s="201" t="str">
        <f>IF(H513=0,"",H513/'2. Baseline'!$F$15)</f>
        <v/>
      </c>
      <c r="J513" s="87" t="str">
        <f>IF(I513="","",(I513/'2. Baseline'!$F$71/'2. Baseline'!$F$67))</f>
        <v/>
      </c>
      <c r="K513" s="73" t="str">
        <f t="shared" si="242"/>
        <v/>
      </c>
      <c r="L513" s="73" t="str">
        <f t="shared" si="246"/>
        <v/>
      </c>
      <c r="M513" s="81">
        <f t="shared" si="243"/>
        <v>285.71428571428572</v>
      </c>
      <c r="N513" s="81" t="e">
        <f>IF(M513="","",I513/M513)</f>
        <v>#VALUE!</v>
      </c>
      <c r="O513" s="82" t="str">
        <f>IFERROR(ROUND(IF(H513/'2. Baseline'!F$13=0,"",H513/'2. Baseline'!F$13),0),"")</f>
        <v/>
      </c>
      <c r="P513" s="83" t="str">
        <f>IFERROR(O513/'2. Baseline'!F$14,"")</f>
        <v/>
      </c>
      <c r="Q513" s="85"/>
      <c r="R513" s="82" t="str">
        <f>IF(H513="","",P513/'2. Baseline'!$F$67)</f>
        <v/>
      </c>
      <c r="S513" s="82" t="str">
        <f>IF(H513="","",P513/J513/'2. Baseline'!$F$67)</f>
        <v/>
      </c>
      <c r="T513" s="101"/>
      <c r="U513" s="102"/>
      <c r="V513" s="101"/>
      <c r="W513" s="101"/>
      <c r="X513" s="90" t="str">
        <f>IFERROR(P513/W513, "")</f>
        <v/>
      </c>
      <c r="Y513" s="457"/>
      <c r="Z513" s="451"/>
      <c r="AA513" s="454"/>
      <c r="AB513" s="481"/>
      <c r="AC513" s="484"/>
      <c r="AD513" s="468"/>
      <c r="AE513" s="487"/>
      <c r="AF513" s="468"/>
      <c r="AG513" s="471"/>
      <c r="AH513" s="471"/>
      <c r="AI513" s="474"/>
      <c r="AJ513" s="468"/>
      <c r="AK513" s="468"/>
      <c r="AL513" s="468"/>
      <c r="AM513" s="468"/>
      <c r="AN513" s="471"/>
      <c r="AO513" s="471"/>
      <c r="AP513" s="471"/>
      <c r="AQ513" s="474"/>
      <c r="AR513" s="42"/>
    </row>
    <row r="514" spans="2:44" ht="14.45" customHeight="1" x14ac:dyDescent="0.25">
      <c r="B514" s="162"/>
      <c r="C514" s="25" t="s">
        <v>35</v>
      </c>
      <c r="D514" s="25"/>
      <c r="E514" s="98">
        <f>COUNTA(E504:E513)</f>
        <v>0</v>
      </c>
      <c r="F514" s="458"/>
      <c r="G514" s="459"/>
      <c r="H514" s="22">
        <f>SUM(H504:H513)</f>
        <v>0</v>
      </c>
      <c r="I514" s="96">
        <f>SUM(I504:I513)</f>
        <v>0</v>
      </c>
      <c r="J514" s="96">
        <f>SUM(J504:J513)</f>
        <v>0</v>
      </c>
      <c r="K514" s="96">
        <f>SUM(K504:K513)</f>
        <v>0</v>
      </c>
      <c r="L514" s="96">
        <f>SUM(L504:L513)</f>
        <v>0</v>
      </c>
      <c r="M514" s="97"/>
      <c r="N514" s="97" t="e">
        <f>SUM(N504:N513)</f>
        <v>#VALUE!</v>
      </c>
      <c r="O514" s="23">
        <f>SUM(O504:O513)</f>
        <v>0</v>
      </c>
      <c r="P514" s="53">
        <f>IFERROR(O514/'2. Baseline'!F$14,"")</f>
        <v>0</v>
      </c>
      <c r="Q514" s="52" t="e">
        <f>SUM(Q504:Q512)*7</f>
        <v>#VALUE!</v>
      </c>
      <c r="R514" s="96">
        <f>SUM(R504:R513)</f>
        <v>0</v>
      </c>
      <c r="S514" s="97" t="e">
        <f>IF(H514="","",P514/J514/'2. Baseline'!$F$67)</f>
        <v>#DIV/0!</v>
      </c>
      <c r="T514" s="103"/>
      <c r="U514" s="103"/>
      <c r="V514" s="104"/>
      <c r="W514" s="104"/>
      <c r="X514" s="74"/>
      <c r="Y514" s="107"/>
      <c r="Z514" s="104"/>
      <c r="AA514" s="108"/>
      <c r="AB514" s="53"/>
      <c r="AC514" s="68">
        <f t="shared" ref="AC514:AQ514" si="247">SUM(AC504:AC513)</f>
        <v>0</v>
      </c>
      <c r="AD514" s="68">
        <f t="shared" si="247"/>
        <v>0</v>
      </c>
      <c r="AE514" s="296">
        <f t="shared" si="247"/>
        <v>0</v>
      </c>
      <c r="AF514" s="93">
        <f t="shared" si="247"/>
        <v>0</v>
      </c>
      <c r="AG514" s="93">
        <f t="shared" si="247"/>
        <v>0</v>
      </c>
      <c r="AH514" s="93">
        <f t="shared" si="247"/>
        <v>0</v>
      </c>
      <c r="AI514" s="93">
        <f t="shared" si="247"/>
        <v>0</v>
      </c>
      <c r="AJ514" s="93">
        <f t="shared" si="247"/>
        <v>0</v>
      </c>
      <c r="AK514" s="93">
        <f t="shared" si="247"/>
        <v>0</v>
      </c>
      <c r="AL514" s="93">
        <f t="shared" si="247"/>
        <v>0</v>
      </c>
      <c r="AM514" s="93">
        <f t="shared" si="247"/>
        <v>0</v>
      </c>
      <c r="AN514" s="93">
        <f t="shared" si="247"/>
        <v>0</v>
      </c>
      <c r="AO514" s="93">
        <f t="shared" si="247"/>
        <v>0</v>
      </c>
      <c r="AP514" s="93">
        <f t="shared" si="247"/>
        <v>0</v>
      </c>
      <c r="AQ514" s="93">
        <f t="shared" si="247"/>
        <v>0</v>
      </c>
      <c r="AR514" s="26"/>
    </row>
    <row r="515" spans="2:44" ht="14.45" customHeight="1" thickBot="1" x14ac:dyDescent="0.3">
      <c r="B515" s="163"/>
      <c r="C515" s="62"/>
      <c r="D515" s="62"/>
      <c r="E515" s="63"/>
      <c r="F515" s="460"/>
      <c r="G515" s="461"/>
      <c r="H515" s="64"/>
      <c r="I515" s="65" t="str">
        <f>IFERROR(IF(H515/#REF!=0," ",H515/#REF!),"")</f>
        <v/>
      </c>
      <c r="J515" s="66"/>
      <c r="K515" s="66"/>
      <c r="L515" s="66"/>
      <c r="M515" s="66"/>
      <c r="N515" s="66"/>
      <c r="O515" s="24"/>
      <c r="P515" s="54"/>
      <c r="Q515" s="55"/>
      <c r="R515" s="56"/>
      <c r="S515" s="56"/>
      <c r="T515" s="105"/>
      <c r="U515" s="105"/>
      <c r="V515" s="106"/>
      <c r="W515" s="106"/>
      <c r="X515" s="75"/>
      <c r="Y515" s="109"/>
      <c r="Z515" s="106"/>
      <c r="AA515" s="110"/>
      <c r="AB515" s="54"/>
      <c r="AC515" s="57"/>
      <c r="AD515" s="67"/>
      <c r="AE515" s="67"/>
      <c r="AF515" s="67"/>
      <c r="AG515" s="67"/>
      <c r="AH515" s="67"/>
      <c r="AI515" s="67"/>
      <c r="AJ515" s="67"/>
      <c r="AK515" s="67"/>
      <c r="AL515" s="67"/>
      <c r="AM515" s="67"/>
      <c r="AN515" s="67"/>
      <c r="AO515" s="67"/>
      <c r="AP515" s="67"/>
      <c r="AQ515" s="179"/>
      <c r="AR515" s="60"/>
    </row>
    <row r="516" spans="2:44" ht="14.45" customHeight="1" x14ac:dyDescent="0.25">
      <c r="B516" s="475" t="str">
        <f>IF(C516&lt;&gt;"",B504+1,"")</f>
        <v/>
      </c>
      <c r="C516" s="477"/>
      <c r="D516" s="477"/>
      <c r="E516" s="40"/>
      <c r="F516" s="492"/>
      <c r="G516" s="492"/>
      <c r="H516" s="49"/>
      <c r="I516" s="201" t="str">
        <f>IF(H516=0,"",H516/'2. Baseline'!$F$15)</f>
        <v/>
      </c>
      <c r="J516" s="86" t="str">
        <f>IF(I516="","",(I516/'2. Baseline'!$F$71/'2. Baseline'!$F$67))</f>
        <v/>
      </c>
      <c r="K516" s="72" t="str">
        <f t="shared" ref="K516:K525" si="248">IF(J516="","",ROUNDUP(J516,0))</f>
        <v/>
      </c>
      <c r="L516" s="295" t="str">
        <f>J516</f>
        <v/>
      </c>
      <c r="M516" s="77">
        <f t="shared" ref="M516:M525" si="249">IF(I516=0,"",$M$23*10)</f>
        <v>285.71428571428572</v>
      </c>
      <c r="N516" s="77" t="e">
        <f t="shared" ref="N516:N524" si="250">I516/M516</f>
        <v>#VALUE!</v>
      </c>
      <c r="O516" s="78" t="str">
        <f>IFERROR(ROUND(IF(H516/'2. Baseline'!F$13=0,"",H516/'2. Baseline'!F$13),0),"")</f>
        <v/>
      </c>
      <c r="P516" s="79" t="str">
        <f>IFERROR(O516/'2. Baseline'!F$14,"")</f>
        <v/>
      </c>
      <c r="Q516" s="80" t="e">
        <f t="shared" ref="Q516:Q524" si="251">O516/(J516/2)/7</f>
        <v>#VALUE!</v>
      </c>
      <c r="R516" s="233" t="str">
        <f>IF(H516="","",P516/'2. Baseline'!$F$67)</f>
        <v/>
      </c>
      <c r="S516" s="233" t="str">
        <f>IF(H516="","",P516/J516/'2. Baseline'!$F$67)</f>
        <v/>
      </c>
      <c r="T516" s="99"/>
      <c r="U516" s="100"/>
      <c r="V516" s="101"/>
      <c r="W516" s="101"/>
      <c r="X516" s="89" t="str">
        <f>IFERROR(S516/W516, "n/a")</f>
        <v>n/a</v>
      </c>
      <c r="Y516" s="455"/>
      <c r="Z516" s="449"/>
      <c r="AA516" s="452"/>
      <c r="AB516" s="479" t="e">
        <f>P526/AA516</f>
        <v>#DIV/0!</v>
      </c>
      <c r="AC516" s="482">
        <f>L526</f>
        <v>0</v>
      </c>
      <c r="AD516" s="466">
        <f>AC526</f>
        <v>0</v>
      </c>
      <c r="AE516" s="485">
        <f>AD526/'2. Baseline'!$F$73</f>
        <v>0</v>
      </c>
      <c r="AF516" s="466">
        <f>L526*'2. Baseline'!$F$58</f>
        <v>0</v>
      </c>
      <c r="AG516" s="469">
        <f>J526*'2. Baseline'!$F$61</f>
        <v>0</v>
      </c>
      <c r="AH516" s="469">
        <f>AE526*'2. Baseline'!F$59*('2. Baseline'!F$50+'2. Baseline'!F$51)</f>
        <v>0</v>
      </c>
      <c r="AI516" s="472">
        <f>IF(B516&lt;&gt;"",'2. Baseline'!$F$60+1,0)</f>
        <v>0</v>
      </c>
      <c r="AJ516" s="466">
        <f>2*(AC526*('2. Baseline'!$F$67+'2. Baseline'!$F$68))</f>
        <v>0</v>
      </c>
      <c r="AK516" s="466">
        <f>2*L526</f>
        <v>0</v>
      </c>
      <c r="AL516" s="466">
        <f>2*(J526*2)</f>
        <v>0</v>
      </c>
      <c r="AM516" s="466">
        <f>J526*('2. Baseline'!F$67+'2. Baseline'!F$68)</f>
        <v>0</v>
      </c>
      <c r="AN516" s="469">
        <f>J526*'2. Baseline'!$F$80</f>
        <v>0</v>
      </c>
      <c r="AO516" s="469">
        <f>2*J526</f>
        <v>0</v>
      </c>
      <c r="AP516" s="469">
        <f>AE526*'2. Baseline'!F$78*('2. Baseline'!F$67+'2. Baseline'!F$68)</f>
        <v>0</v>
      </c>
      <c r="AQ516" s="472">
        <f>IF(B516&lt;&gt;"",'2. Baseline'!$F$60+1,0)</f>
        <v>0</v>
      </c>
      <c r="AR516" s="41"/>
    </row>
    <row r="517" spans="2:44" ht="14.45" customHeight="1" x14ac:dyDescent="0.25">
      <c r="B517" s="475"/>
      <c r="C517" s="477"/>
      <c r="D517" s="477"/>
      <c r="E517" s="40"/>
      <c r="F517" s="489"/>
      <c r="G517" s="489"/>
      <c r="H517" s="49"/>
      <c r="I517" s="201" t="str">
        <f>IF(H517=0,"",H517/'2. Baseline'!$F$15)</f>
        <v/>
      </c>
      <c r="J517" s="87" t="str">
        <f>IF(I517="","",(I517/'2. Baseline'!$F$71/'2. Baseline'!$F$67))</f>
        <v/>
      </c>
      <c r="K517" s="73" t="str">
        <f t="shared" si="248"/>
        <v/>
      </c>
      <c r="L517" s="73" t="str">
        <f t="shared" ref="L517:L525" si="252">J517</f>
        <v/>
      </c>
      <c r="M517" s="81">
        <f t="shared" si="249"/>
        <v>285.71428571428572</v>
      </c>
      <c r="N517" s="81" t="e">
        <f t="shared" si="250"/>
        <v>#VALUE!</v>
      </c>
      <c r="O517" s="82" t="str">
        <f>IFERROR(ROUND(IF(H517/'2. Baseline'!F$13=0,"",H517/'2. Baseline'!F$13),0),"")</f>
        <v/>
      </c>
      <c r="P517" s="83" t="str">
        <f>IFERROR(O517/'2. Baseline'!F$14,"")</f>
        <v/>
      </c>
      <c r="Q517" s="84" t="e">
        <f t="shared" si="251"/>
        <v>#VALUE!</v>
      </c>
      <c r="R517" s="234" t="str">
        <f>IF(H517="","",P517/'2. Baseline'!$F$67)</f>
        <v/>
      </c>
      <c r="S517" s="234" t="str">
        <f>IF(H517="","",P517/J517/'2. Baseline'!$F$67)</f>
        <v/>
      </c>
      <c r="T517" s="101"/>
      <c r="U517" s="102"/>
      <c r="V517" s="101"/>
      <c r="W517" s="101"/>
      <c r="X517" s="90" t="str">
        <f>IFERROR(S517/W517, "")</f>
        <v/>
      </c>
      <c r="Y517" s="456"/>
      <c r="Z517" s="450"/>
      <c r="AA517" s="453"/>
      <c r="AB517" s="480"/>
      <c r="AC517" s="483"/>
      <c r="AD517" s="467"/>
      <c r="AE517" s="486"/>
      <c r="AF517" s="467"/>
      <c r="AG517" s="470"/>
      <c r="AH517" s="470"/>
      <c r="AI517" s="473"/>
      <c r="AJ517" s="467"/>
      <c r="AK517" s="467"/>
      <c r="AL517" s="467"/>
      <c r="AM517" s="467"/>
      <c r="AN517" s="470"/>
      <c r="AO517" s="470"/>
      <c r="AP517" s="470"/>
      <c r="AQ517" s="473"/>
      <c r="AR517" s="42"/>
    </row>
    <row r="518" spans="2:44" ht="14.45" customHeight="1" x14ac:dyDescent="0.25">
      <c r="B518" s="475"/>
      <c r="C518" s="477"/>
      <c r="D518" s="477"/>
      <c r="E518" s="40"/>
      <c r="F518" s="489"/>
      <c r="G518" s="489"/>
      <c r="H518" s="49"/>
      <c r="I518" s="201" t="str">
        <f>IF(H518=0,"",H518/'2. Baseline'!$F$15)</f>
        <v/>
      </c>
      <c r="J518" s="88" t="str">
        <f>IF(I518="","",(I518/'2. Baseline'!$F$71/'2. Baseline'!$F$67))</f>
        <v/>
      </c>
      <c r="K518" s="91" t="str">
        <f t="shared" si="248"/>
        <v/>
      </c>
      <c r="L518" s="91" t="str">
        <f t="shared" si="252"/>
        <v/>
      </c>
      <c r="M518" s="92">
        <f t="shared" si="249"/>
        <v>285.71428571428572</v>
      </c>
      <c r="N518" s="92" t="e">
        <f t="shared" si="250"/>
        <v>#VALUE!</v>
      </c>
      <c r="O518" s="82" t="str">
        <f>IFERROR(ROUND(IF(H518/'2. Baseline'!F$13=0,"",H518/'2. Baseline'!F$13),0),"")</f>
        <v/>
      </c>
      <c r="P518" s="83" t="str">
        <f>IFERROR(O518/'2. Baseline'!F$14,"")</f>
        <v/>
      </c>
      <c r="Q518" s="84" t="e">
        <f t="shared" si="251"/>
        <v>#VALUE!</v>
      </c>
      <c r="R518" s="234" t="str">
        <f>IF(H518="","",P518/'2. Baseline'!$F$67)</f>
        <v/>
      </c>
      <c r="S518" s="234" t="str">
        <f>IF(H518="","",P518/J518/'2. Baseline'!$F$67)</f>
        <v/>
      </c>
      <c r="T518" s="101"/>
      <c r="U518" s="102"/>
      <c r="V518" s="101"/>
      <c r="W518" s="101"/>
      <c r="X518" s="90" t="str">
        <f>IFERROR(S518/W518, "")</f>
        <v/>
      </c>
      <c r="Y518" s="456"/>
      <c r="Z518" s="450"/>
      <c r="AA518" s="453"/>
      <c r="AB518" s="480"/>
      <c r="AC518" s="483"/>
      <c r="AD518" s="467"/>
      <c r="AE518" s="486"/>
      <c r="AF518" s="467"/>
      <c r="AG518" s="470"/>
      <c r="AH518" s="470"/>
      <c r="AI518" s="473"/>
      <c r="AJ518" s="467"/>
      <c r="AK518" s="467"/>
      <c r="AL518" s="467"/>
      <c r="AM518" s="467"/>
      <c r="AN518" s="470"/>
      <c r="AO518" s="470"/>
      <c r="AP518" s="470"/>
      <c r="AQ518" s="473"/>
      <c r="AR518" s="42"/>
    </row>
    <row r="519" spans="2:44" ht="14.45" customHeight="1" x14ac:dyDescent="0.25">
      <c r="B519" s="475"/>
      <c r="C519" s="477"/>
      <c r="D519" s="477"/>
      <c r="E519" s="40"/>
      <c r="F519" s="489"/>
      <c r="G519" s="489"/>
      <c r="H519" s="49"/>
      <c r="I519" s="201" t="str">
        <f>IF(H519=0,"",H519/'2. Baseline'!$F$15)</f>
        <v/>
      </c>
      <c r="J519" s="87" t="str">
        <f>IF(I519="","",(I519/'2. Baseline'!$F$71/'2. Baseline'!$F$67))</f>
        <v/>
      </c>
      <c r="K519" s="73" t="str">
        <f t="shared" si="248"/>
        <v/>
      </c>
      <c r="L519" s="73" t="str">
        <f t="shared" si="252"/>
        <v/>
      </c>
      <c r="M519" s="81">
        <f t="shared" si="249"/>
        <v>285.71428571428572</v>
      </c>
      <c r="N519" s="81" t="e">
        <f t="shared" si="250"/>
        <v>#VALUE!</v>
      </c>
      <c r="O519" s="82" t="str">
        <f>IFERROR(ROUND(IF(H519/'2. Baseline'!F$13=0,"",H519/'2. Baseline'!F$13),0),"")</f>
        <v/>
      </c>
      <c r="P519" s="83" t="str">
        <f>IFERROR(O519/'2. Baseline'!F$14,"")</f>
        <v/>
      </c>
      <c r="Q519" s="84" t="e">
        <f t="shared" si="251"/>
        <v>#VALUE!</v>
      </c>
      <c r="R519" s="234" t="str">
        <f>IF(H519="","",P519/'2. Baseline'!$F$67)</f>
        <v/>
      </c>
      <c r="S519" s="234" t="str">
        <f>IF(H519="","",P519/J519/'2. Baseline'!$F$67)</f>
        <v/>
      </c>
      <c r="T519" s="101"/>
      <c r="U519" s="102"/>
      <c r="V519" s="101"/>
      <c r="W519" s="101"/>
      <c r="X519" s="90" t="str">
        <f>IFERROR(S519/W519, "")</f>
        <v/>
      </c>
      <c r="Y519" s="456"/>
      <c r="Z519" s="450"/>
      <c r="AA519" s="453"/>
      <c r="AB519" s="480"/>
      <c r="AC519" s="483"/>
      <c r="AD519" s="467"/>
      <c r="AE519" s="486"/>
      <c r="AF519" s="467"/>
      <c r="AG519" s="470"/>
      <c r="AH519" s="470"/>
      <c r="AI519" s="473"/>
      <c r="AJ519" s="467"/>
      <c r="AK519" s="467"/>
      <c r="AL519" s="467"/>
      <c r="AM519" s="467"/>
      <c r="AN519" s="470"/>
      <c r="AO519" s="470"/>
      <c r="AP519" s="470"/>
      <c r="AQ519" s="473"/>
      <c r="AR519" s="42"/>
    </row>
    <row r="520" spans="2:44" ht="14.45" customHeight="1" x14ac:dyDescent="0.25">
      <c r="B520" s="475"/>
      <c r="C520" s="477"/>
      <c r="D520" s="477"/>
      <c r="E520" s="40"/>
      <c r="F520" s="489"/>
      <c r="G520" s="489"/>
      <c r="H520" s="50"/>
      <c r="I520" s="201" t="str">
        <f>IF(H520=0,"",H520/'2. Baseline'!$F$15)</f>
        <v/>
      </c>
      <c r="J520" s="87" t="str">
        <f>IF(I520="","",(I520/'2. Baseline'!$F$71/'2. Baseline'!$F$67))</f>
        <v/>
      </c>
      <c r="K520" s="73" t="str">
        <f t="shared" si="248"/>
        <v/>
      </c>
      <c r="L520" s="73" t="str">
        <f t="shared" si="252"/>
        <v/>
      </c>
      <c r="M520" s="81">
        <f t="shared" si="249"/>
        <v>285.71428571428572</v>
      </c>
      <c r="N520" s="81" t="e">
        <f t="shared" si="250"/>
        <v>#VALUE!</v>
      </c>
      <c r="O520" s="82" t="str">
        <f>IFERROR(ROUND(IF(H520/'2. Baseline'!F$13=0,"",H520/'2. Baseline'!F$13),0),"")</f>
        <v/>
      </c>
      <c r="P520" s="83" t="str">
        <f>IFERROR(O520/'2. Baseline'!F$14,"")</f>
        <v/>
      </c>
      <c r="Q520" s="84" t="e">
        <f t="shared" si="251"/>
        <v>#VALUE!</v>
      </c>
      <c r="R520" s="234" t="str">
        <f>IF(H520="","",P520/'2. Baseline'!$F$67)</f>
        <v/>
      </c>
      <c r="S520" s="234" t="str">
        <f>IF(H520="","",P520/J520/'2. Baseline'!$F$67)</f>
        <v/>
      </c>
      <c r="T520" s="101"/>
      <c r="U520" s="102"/>
      <c r="V520" s="101"/>
      <c r="W520" s="101"/>
      <c r="X520" s="90" t="str">
        <f>IFERROR(S520/W520, "")</f>
        <v/>
      </c>
      <c r="Y520" s="456"/>
      <c r="Z520" s="450"/>
      <c r="AA520" s="453"/>
      <c r="AB520" s="480"/>
      <c r="AC520" s="483"/>
      <c r="AD520" s="467"/>
      <c r="AE520" s="486"/>
      <c r="AF520" s="467"/>
      <c r="AG520" s="470"/>
      <c r="AH520" s="470"/>
      <c r="AI520" s="473"/>
      <c r="AJ520" s="467"/>
      <c r="AK520" s="467"/>
      <c r="AL520" s="467"/>
      <c r="AM520" s="467"/>
      <c r="AN520" s="470"/>
      <c r="AO520" s="470"/>
      <c r="AP520" s="470"/>
      <c r="AQ520" s="473"/>
      <c r="AR520" s="42"/>
    </row>
    <row r="521" spans="2:44" ht="14.45" customHeight="1" x14ac:dyDescent="0.25">
      <c r="B521" s="475"/>
      <c r="C521" s="477"/>
      <c r="D521" s="477"/>
      <c r="E521" s="40"/>
      <c r="F521" s="489"/>
      <c r="G521" s="489"/>
      <c r="H521" s="50"/>
      <c r="I521" s="201" t="str">
        <f>IF(H521=0,"",H521/'2. Baseline'!$F$15)</f>
        <v/>
      </c>
      <c r="J521" s="87" t="str">
        <f>IF(I521="","",(I521/'2. Baseline'!$F$71/'2. Baseline'!$F$67))</f>
        <v/>
      </c>
      <c r="K521" s="73" t="str">
        <f t="shared" si="248"/>
        <v/>
      </c>
      <c r="L521" s="73" t="str">
        <f t="shared" si="252"/>
        <v/>
      </c>
      <c r="M521" s="81">
        <f t="shared" si="249"/>
        <v>285.71428571428572</v>
      </c>
      <c r="N521" s="81" t="e">
        <f t="shared" si="250"/>
        <v>#VALUE!</v>
      </c>
      <c r="O521" s="82" t="str">
        <f>IFERROR(ROUND(IF(H521/'2. Baseline'!F$13=0,"",H521/'2. Baseline'!F$13),0),"")</f>
        <v/>
      </c>
      <c r="P521" s="83" t="str">
        <f>IFERROR(O521/'2. Baseline'!F$14,"")</f>
        <v/>
      </c>
      <c r="Q521" s="84" t="e">
        <f t="shared" si="251"/>
        <v>#VALUE!</v>
      </c>
      <c r="R521" s="234" t="str">
        <f>IF(H521="","",P521/'2. Baseline'!$F$67)</f>
        <v/>
      </c>
      <c r="S521" s="234" t="str">
        <f>IF(H521="","",P521/J521/'2. Baseline'!$F$67)</f>
        <v/>
      </c>
      <c r="T521" s="101"/>
      <c r="U521" s="102"/>
      <c r="V521" s="101"/>
      <c r="W521" s="101"/>
      <c r="X521" s="90" t="str">
        <f>IFERROR(P521/W521, "")</f>
        <v/>
      </c>
      <c r="Y521" s="456"/>
      <c r="Z521" s="450"/>
      <c r="AA521" s="453"/>
      <c r="AB521" s="480"/>
      <c r="AC521" s="483"/>
      <c r="AD521" s="467"/>
      <c r="AE521" s="486"/>
      <c r="AF521" s="467"/>
      <c r="AG521" s="470"/>
      <c r="AH521" s="470"/>
      <c r="AI521" s="473"/>
      <c r="AJ521" s="467"/>
      <c r="AK521" s="467"/>
      <c r="AL521" s="467"/>
      <c r="AM521" s="467"/>
      <c r="AN521" s="470"/>
      <c r="AO521" s="470"/>
      <c r="AP521" s="470"/>
      <c r="AQ521" s="473"/>
      <c r="AR521" s="42"/>
    </row>
    <row r="522" spans="2:44" ht="14.45" customHeight="1" x14ac:dyDescent="0.25">
      <c r="B522" s="475"/>
      <c r="C522" s="477"/>
      <c r="D522" s="477"/>
      <c r="E522" s="40"/>
      <c r="F522" s="489"/>
      <c r="G522" s="489"/>
      <c r="H522" s="50"/>
      <c r="I522" s="201" t="str">
        <f>IF(H522=0,"",H522/'2. Baseline'!$F$15)</f>
        <v/>
      </c>
      <c r="J522" s="87" t="str">
        <f>IF(I522="","",(I522/'2. Baseline'!$F$71/'2. Baseline'!$F$67))</f>
        <v/>
      </c>
      <c r="K522" s="73" t="str">
        <f t="shared" si="248"/>
        <v/>
      </c>
      <c r="L522" s="73" t="str">
        <f t="shared" si="252"/>
        <v/>
      </c>
      <c r="M522" s="81">
        <f t="shared" si="249"/>
        <v>285.71428571428572</v>
      </c>
      <c r="N522" s="81" t="e">
        <f t="shared" si="250"/>
        <v>#VALUE!</v>
      </c>
      <c r="O522" s="82" t="str">
        <f>IFERROR(ROUND(IF(H522/'2. Baseline'!F$13=0,"",H522/'2. Baseline'!F$13),0),"")</f>
        <v/>
      </c>
      <c r="P522" s="83" t="str">
        <f>IFERROR(O522/'2. Baseline'!F$14,"")</f>
        <v/>
      </c>
      <c r="Q522" s="84" t="e">
        <f t="shared" si="251"/>
        <v>#VALUE!</v>
      </c>
      <c r="R522" s="234" t="str">
        <f>IF(H522="","",P522/'2. Baseline'!$F$67)</f>
        <v/>
      </c>
      <c r="S522" s="234" t="str">
        <f>IF(H522="","",P522/J522/'2. Baseline'!$F$67)</f>
        <v/>
      </c>
      <c r="T522" s="101"/>
      <c r="U522" s="102"/>
      <c r="V522" s="101"/>
      <c r="W522" s="101"/>
      <c r="X522" s="90" t="str">
        <f>IFERROR(P522/W522, "")</f>
        <v/>
      </c>
      <c r="Y522" s="456"/>
      <c r="Z522" s="450"/>
      <c r="AA522" s="453"/>
      <c r="AB522" s="480"/>
      <c r="AC522" s="483"/>
      <c r="AD522" s="467"/>
      <c r="AE522" s="486"/>
      <c r="AF522" s="467"/>
      <c r="AG522" s="470"/>
      <c r="AH522" s="470"/>
      <c r="AI522" s="473"/>
      <c r="AJ522" s="467"/>
      <c r="AK522" s="467"/>
      <c r="AL522" s="467"/>
      <c r="AM522" s="467"/>
      <c r="AN522" s="470"/>
      <c r="AO522" s="470"/>
      <c r="AP522" s="470"/>
      <c r="AQ522" s="473"/>
      <c r="AR522" s="42"/>
    </row>
    <row r="523" spans="2:44" ht="14.45" customHeight="1" x14ac:dyDescent="0.25">
      <c r="B523" s="475"/>
      <c r="C523" s="477"/>
      <c r="D523" s="477"/>
      <c r="E523" s="40"/>
      <c r="F523" s="489"/>
      <c r="G523" s="489"/>
      <c r="H523" s="50"/>
      <c r="I523" s="201" t="str">
        <f>IF(H523=0,"",H523/'2. Baseline'!$F$15)</f>
        <v/>
      </c>
      <c r="J523" s="87" t="str">
        <f>IF(I523="","",(I523/'2. Baseline'!$F$71/'2. Baseline'!$F$67))</f>
        <v/>
      </c>
      <c r="K523" s="73" t="str">
        <f t="shared" si="248"/>
        <v/>
      </c>
      <c r="L523" s="73" t="str">
        <f t="shared" si="252"/>
        <v/>
      </c>
      <c r="M523" s="81">
        <f t="shared" si="249"/>
        <v>285.71428571428572</v>
      </c>
      <c r="N523" s="81" t="e">
        <f t="shared" si="250"/>
        <v>#VALUE!</v>
      </c>
      <c r="O523" s="82" t="str">
        <f>IFERROR(ROUND(IF(H523/'2. Baseline'!F$13=0,"",H523/'2. Baseline'!F$13),0),"")</f>
        <v/>
      </c>
      <c r="P523" s="83" t="str">
        <f>IFERROR(O523/'2. Baseline'!F$14,"")</f>
        <v/>
      </c>
      <c r="Q523" s="84" t="e">
        <f t="shared" si="251"/>
        <v>#VALUE!</v>
      </c>
      <c r="R523" s="234" t="str">
        <f>IF(H523="","",P523/'2. Baseline'!$F$67)</f>
        <v/>
      </c>
      <c r="S523" s="234" t="str">
        <f>IF(H523="","",P523/J523/'2. Baseline'!$F$67)</f>
        <v/>
      </c>
      <c r="T523" s="101"/>
      <c r="U523" s="102"/>
      <c r="V523" s="101"/>
      <c r="W523" s="101"/>
      <c r="X523" s="90" t="str">
        <f>IFERROR(P523/W523, "")</f>
        <v/>
      </c>
      <c r="Y523" s="456"/>
      <c r="Z523" s="450"/>
      <c r="AA523" s="453"/>
      <c r="AB523" s="480"/>
      <c r="AC523" s="483"/>
      <c r="AD523" s="467"/>
      <c r="AE523" s="486"/>
      <c r="AF523" s="467"/>
      <c r="AG523" s="470"/>
      <c r="AH523" s="470"/>
      <c r="AI523" s="473"/>
      <c r="AJ523" s="467"/>
      <c r="AK523" s="467"/>
      <c r="AL523" s="467"/>
      <c r="AM523" s="467"/>
      <c r="AN523" s="470"/>
      <c r="AO523" s="470"/>
      <c r="AP523" s="470"/>
      <c r="AQ523" s="473"/>
      <c r="AR523" s="42"/>
    </row>
    <row r="524" spans="2:44" ht="14.45" customHeight="1" x14ac:dyDescent="0.25">
      <c r="B524" s="475"/>
      <c r="C524" s="477"/>
      <c r="D524" s="477"/>
      <c r="E524" s="40"/>
      <c r="F524" s="489"/>
      <c r="G524" s="489"/>
      <c r="H524" s="50"/>
      <c r="I524" s="201" t="str">
        <f>IF(H524=0,"",H524/'2. Baseline'!$F$15)</f>
        <v/>
      </c>
      <c r="J524" s="87" t="str">
        <f>IF(I524="","",(I524/'2. Baseline'!$F$71/'2. Baseline'!$F$67))</f>
        <v/>
      </c>
      <c r="K524" s="73" t="str">
        <f t="shared" si="248"/>
        <v/>
      </c>
      <c r="L524" s="73" t="str">
        <f t="shared" si="252"/>
        <v/>
      </c>
      <c r="M524" s="81">
        <f t="shared" si="249"/>
        <v>285.71428571428572</v>
      </c>
      <c r="N524" s="81" t="e">
        <f t="shared" si="250"/>
        <v>#VALUE!</v>
      </c>
      <c r="O524" s="82" t="str">
        <f>IFERROR(ROUND(IF(H524/'2. Baseline'!F$13=0,"",H524/'2. Baseline'!F$13),0),"")</f>
        <v/>
      </c>
      <c r="P524" s="83" t="str">
        <f>IFERROR(O524/'2. Baseline'!F$14,"")</f>
        <v/>
      </c>
      <c r="Q524" s="84" t="e">
        <f t="shared" si="251"/>
        <v>#VALUE!</v>
      </c>
      <c r="R524" s="234" t="str">
        <f>IF(H524="","",P524/'2. Baseline'!$F$67)</f>
        <v/>
      </c>
      <c r="S524" s="234" t="str">
        <f>IF(H524="","",P524/J524/'2. Baseline'!$F$67)</f>
        <v/>
      </c>
      <c r="T524" s="101"/>
      <c r="U524" s="102"/>
      <c r="V524" s="101"/>
      <c r="W524" s="101"/>
      <c r="X524" s="90" t="str">
        <f>IFERROR(P524/W524, "")</f>
        <v/>
      </c>
      <c r="Y524" s="456"/>
      <c r="Z524" s="450"/>
      <c r="AA524" s="453"/>
      <c r="AB524" s="480"/>
      <c r="AC524" s="483"/>
      <c r="AD524" s="467"/>
      <c r="AE524" s="486"/>
      <c r="AF524" s="467"/>
      <c r="AG524" s="470"/>
      <c r="AH524" s="470"/>
      <c r="AI524" s="473"/>
      <c r="AJ524" s="467"/>
      <c r="AK524" s="467"/>
      <c r="AL524" s="467"/>
      <c r="AM524" s="467"/>
      <c r="AN524" s="470"/>
      <c r="AO524" s="470"/>
      <c r="AP524" s="470"/>
      <c r="AQ524" s="473"/>
      <c r="AR524" s="42"/>
    </row>
    <row r="525" spans="2:44" ht="14.45" customHeight="1" x14ac:dyDescent="0.25">
      <c r="B525" s="476"/>
      <c r="C525" s="478"/>
      <c r="D525" s="478"/>
      <c r="E525" s="40"/>
      <c r="F525" s="489"/>
      <c r="G525" s="489"/>
      <c r="H525" s="50"/>
      <c r="I525" s="201" t="str">
        <f>IF(H525=0,"",H525/'2. Baseline'!$F$15)</f>
        <v/>
      </c>
      <c r="J525" s="87" t="str">
        <f>IF(I525="","",(I525/'2. Baseline'!$F$71/'2. Baseline'!$F$67))</f>
        <v/>
      </c>
      <c r="K525" s="73" t="str">
        <f t="shared" si="248"/>
        <v/>
      </c>
      <c r="L525" s="73" t="str">
        <f t="shared" si="252"/>
        <v/>
      </c>
      <c r="M525" s="81">
        <f t="shared" si="249"/>
        <v>285.71428571428572</v>
      </c>
      <c r="N525" s="81" t="e">
        <f>IF(M525="","",I525/M525)</f>
        <v>#VALUE!</v>
      </c>
      <c r="O525" s="82" t="str">
        <f>IFERROR(ROUND(IF(H525/'2. Baseline'!F$13=0,"",H525/'2. Baseline'!F$13),0),"")</f>
        <v/>
      </c>
      <c r="P525" s="83" t="str">
        <f>IFERROR(O525/'2. Baseline'!F$14,"")</f>
        <v/>
      </c>
      <c r="Q525" s="85"/>
      <c r="R525" s="82" t="str">
        <f>IF(H525="","",P525/'2. Baseline'!$F$67)</f>
        <v/>
      </c>
      <c r="S525" s="82" t="str">
        <f>IF(H525="","",P525/J525/'2. Baseline'!$F$67)</f>
        <v/>
      </c>
      <c r="T525" s="101"/>
      <c r="U525" s="102"/>
      <c r="V525" s="101"/>
      <c r="W525" s="101"/>
      <c r="X525" s="90" t="str">
        <f>IFERROR(P525/W525, "")</f>
        <v/>
      </c>
      <c r="Y525" s="457"/>
      <c r="Z525" s="451"/>
      <c r="AA525" s="454"/>
      <c r="AB525" s="481"/>
      <c r="AC525" s="484"/>
      <c r="AD525" s="468"/>
      <c r="AE525" s="487"/>
      <c r="AF525" s="468"/>
      <c r="AG525" s="471"/>
      <c r="AH525" s="471"/>
      <c r="AI525" s="474"/>
      <c r="AJ525" s="468"/>
      <c r="AK525" s="468"/>
      <c r="AL525" s="468"/>
      <c r="AM525" s="468"/>
      <c r="AN525" s="471"/>
      <c r="AO525" s="471"/>
      <c r="AP525" s="471"/>
      <c r="AQ525" s="474"/>
      <c r="AR525" s="42"/>
    </row>
    <row r="526" spans="2:44" ht="14.45" customHeight="1" x14ac:dyDescent="0.25">
      <c r="B526" s="51"/>
      <c r="C526" s="25" t="s">
        <v>35</v>
      </c>
      <c r="D526" s="25"/>
      <c r="E526" s="98">
        <f>COUNTA(E516:E525)</f>
        <v>0</v>
      </c>
      <c r="F526" s="458"/>
      <c r="G526" s="459"/>
      <c r="H526" s="22">
        <f>SUM(H516:H525)</f>
        <v>0</v>
      </c>
      <c r="I526" s="96">
        <f>SUM(I516:I525)</f>
        <v>0</v>
      </c>
      <c r="J526" s="96">
        <f>SUM(J516:J525)</f>
        <v>0</v>
      </c>
      <c r="K526" s="96">
        <f>SUM(K516:K525)</f>
        <v>0</v>
      </c>
      <c r="L526" s="96">
        <f>SUM(L516:L525)</f>
        <v>0</v>
      </c>
      <c r="M526" s="97"/>
      <c r="N526" s="97" t="e">
        <f>SUM(N516:N525)</f>
        <v>#VALUE!</v>
      </c>
      <c r="O526" s="23">
        <f>SUM(O516:O525)</f>
        <v>0</v>
      </c>
      <c r="P526" s="53">
        <f>IFERROR(O526/'2. Baseline'!F$14,"")</f>
        <v>0</v>
      </c>
      <c r="Q526" s="52" t="e">
        <f>SUM(Q516:Q524)*7</f>
        <v>#VALUE!</v>
      </c>
      <c r="R526" s="96">
        <f>SUM(R516:R525)</f>
        <v>0</v>
      </c>
      <c r="S526" s="97" t="e">
        <f>IF(H526="","",P526/J526/'2. Baseline'!$F$67)</f>
        <v>#DIV/0!</v>
      </c>
      <c r="T526" s="103"/>
      <c r="U526" s="103"/>
      <c r="V526" s="104"/>
      <c r="W526" s="104"/>
      <c r="X526" s="74"/>
      <c r="Y526" s="107"/>
      <c r="Z526" s="104"/>
      <c r="AA526" s="108"/>
      <c r="AB526" s="53"/>
      <c r="AC526" s="68">
        <f t="shared" ref="AC526:AQ526" si="253">SUM(AC516:AC525)</f>
        <v>0</v>
      </c>
      <c r="AD526" s="68">
        <f t="shared" si="253"/>
        <v>0</v>
      </c>
      <c r="AE526" s="296">
        <f t="shared" si="253"/>
        <v>0</v>
      </c>
      <c r="AF526" s="93">
        <f t="shared" si="253"/>
        <v>0</v>
      </c>
      <c r="AG526" s="93">
        <f t="shared" si="253"/>
        <v>0</v>
      </c>
      <c r="AH526" s="93">
        <f t="shared" si="253"/>
        <v>0</v>
      </c>
      <c r="AI526" s="93">
        <f t="shared" si="253"/>
        <v>0</v>
      </c>
      <c r="AJ526" s="93">
        <f t="shared" si="253"/>
        <v>0</v>
      </c>
      <c r="AK526" s="93">
        <f t="shared" si="253"/>
        <v>0</v>
      </c>
      <c r="AL526" s="93">
        <f t="shared" si="253"/>
        <v>0</v>
      </c>
      <c r="AM526" s="93">
        <f t="shared" si="253"/>
        <v>0</v>
      </c>
      <c r="AN526" s="93">
        <f t="shared" si="253"/>
        <v>0</v>
      </c>
      <c r="AO526" s="93">
        <f t="shared" si="253"/>
        <v>0</v>
      </c>
      <c r="AP526" s="93">
        <f t="shared" si="253"/>
        <v>0</v>
      </c>
      <c r="AQ526" s="93">
        <f t="shared" si="253"/>
        <v>0</v>
      </c>
      <c r="AR526" s="26"/>
    </row>
    <row r="527" spans="2:44" ht="14.45" customHeight="1" thickBot="1" x14ac:dyDescent="0.3">
      <c r="B527" s="61"/>
      <c r="C527" s="62"/>
      <c r="D527" s="62"/>
      <c r="E527" s="63"/>
      <c r="F527" s="460"/>
      <c r="G527" s="461"/>
      <c r="H527" s="64"/>
      <c r="I527" s="65" t="str">
        <f>IFERROR(IF(H527/#REF!=0," ",H527/#REF!),"")</f>
        <v/>
      </c>
      <c r="J527" s="66"/>
      <c r="K527" s="66"/>
      <c r="L527" s="66"/>
      <c r="M527" s="66"/>
      <c r="N527" s="66"/>
      <c r="O527" s="24"/>
      <c r="P527" s="54"/>
      <c r="Q527" s="55"/>
      <c r="R527" s="56"/>
      <c r="S527" s="56"/>
      <c r="T527" s="105"/>
      <c r="U527" s="105"/>
      <c r="V527" s="106"/>
      <c r="W527" s="106"/>
      <c r="X527" s="75"/>
      <c r="Y527" s="109"/>
      <c r="Z527" s="106"/>
      <c r="AA527" s="110"/>
      <c r="AB527" s="54"/>
      <c r="AC527" s="57"/>
      <c r="AD527" s="67"/>
      <c r="AE527" s="67"/>
      <c r="AF527" s="67"/>
      <c r="AG527" s="67"/>
      <c r="AH527" s="67"/>
      <c r="AI527" s="67"/>
      <c r="AJ527" s="67"/>
      <c r="AK527" s="67"/>
      <c r="AL527" s="67"/>
      <c r="AM527" s="67"/>
      <c r="AN527" s="67"/>
      <c r="AO527" s="67"/>
      <c r="AP527" s="67"/>
      <c r="AQ527" s="179"/>
      <c r="AR527" s="60"/>
    </row>
    <row r="528" spans="2:44" ht="14.45" customHeight="1" x14ac:dyDescent="0.25">
      <c r="B528" s="475" t="str">
        <f>IF(C528&lt;&gt;"",B516+1,"")</f>
        <v/>
      </c>
      <c r="C528" s="488"/>
      <c r="D528" s="488"/>
      <c r="E528" s="40"/>
      <c r="F528" s="493"/>
      <c r="G528" s="494"/>
      <c r="H528" s="49"/>
      <c r="I528" s="201" t="str">
        <f>IF(H528=0,"",H528/'2. Baseline'!$F$15)</f>
        <v/>
      </c>
      <c r="J528" s="86" t="str">
        <f>IF(I528="","",(I528/'2. Baseline'!$F$71/'2. Baseline'!$F$67))</f>
        <v/>
      </c>
      <c r="K528" s="72" t="str">
        <f t="shared" ref="K528:K537" si="254">IF(J528="","",ROUNDUP(J528,0))</f>
        <v/>
      </c>
      <c r="L528" s="295" t="str">
        <f>J528</f>
        <v/>
      </c>
      <c r="M528" s="77">
        <f t="shared" ref="M528:M537" si="255">IF(I528=0,"",$M$23*10)</f>
        <v>285.71428571428572</v>
      </c>
      <c r="N528" s="77" t="e">
        <f t="shared" ref="N528:N536" si="256">I528/M528</f>
        <v>#VALUE!</v>
      </c>
      <c r="O528" s="78" t="str">
        <f>IFERROR(ROUND(IF(H528/'2. Baseline'!F$13=0,"",H528/'2. Baseline'!F$13),0),"")</f>
        <v/>
      </c>
      <c r="P528" s="79" t="str">
        <f>IFERROR(O528/'2. Baseline'!F$14,"")</f>
        <v/>
      </c>
      <c r="Q528" s="80" t="e">
        <f t="shared" ref="Q528:Q536" si="257">O528/(J528/2)/7</f>
        <v>#VALUE!</v>
      </c>
      <c r="R528" s="233" t="str">
        <f>IF(H528="","",P528/'2. Baseline'!$F$67)</f>
        <v/>
      </c>
      <c r="S528" s="233" t="str">
        <f>IF(H528="","",P528/J528/'2. Baseline'!$F$67)</f>
        <v/>
      </c>
      <c r="T528" s="99"/>
      <c r="U528" s="100"/>
      <c r="V528" s="101"/>
      <c r="W528" s="101"/>
      <c r="X528" s="89" t="str">
        <f>IFERROR(S528/W528, "n/a")</f>
        <v>n/a</v>
      </c>
      <c r="Y528" s="455"/>
      <c r="Z528" s="449"/>
      <c r="AA528" s="452"/>
      <c r="AB528" s="479" t="e">
        <f>P538/AA528</f>
        <v>#DIV/0!</v>
      </c>
      <c r="AC528" s="482">
        <f>L538</f>
        <v>0</v>
      </c>
      <c r="AD528" s="466">
        <f>AC538</f>
        <v>0</v>
      </c>
      <c r="AE528" s="485">
        <f>AD538/'2. Baseline'!$F$73</f>
        <v>0</v>
      </c>
      <c r="AF528" s="466">
        <f>L538*'2. Baseline'!$F$58</f>
        <v>0</v>
      </c>
      <c r="AG528" s="469">
        <f>J538*'2. Baseline'!$F$61</f>
        <v>0</v>
      </c>
      <c r="AH528" s="469">
        <f>AE538*'2. Baseline'!F$59*('2. Baseline'!F$50+'2. Baseline'!F$51)</f>
        <v>0</v>
      </c>
      <c r="AI528" s="472">
        <f>IF(B528&lt;&gt;"",'2. Baseline'!$F$60+1,0)</f>
        <v>0</v>
      </c>
      <c r="AJ528" s="466">
        <f>2*(AC538*('2. Baseline'!$F$67+'2. Baseline'!$F$68))</f>
        <v>0</v>
      </c>
      <c r="AK528" s="466">
        <f>2*L538</f>
        <v>0</v>
      </c>
      <c r="AL528" s="466">
        <f>2*(J538*2)</f>
        <v>0</v>
      </c>
      <c r="AM528" s="466">
        <f>J538*('2. Baseline'!F$67+'2. Baseline'!F$68)</f>
        <v>0</v>
      </c>
      <c r="AN528" s="469">
        <f>J538*'2. Baseline'!$F$80</f>
        <v>0</v>
      </c>
      <c r="AO528" s="469">
        <f>2*J538</f>
        <v>0</v>
      </c>
      <c r="AP528" s="469">
        <f>AE538*'2. Baseline'!F$78*('2. Baseline'!F$67+'2. Baseline'!F$68)</f>
        <v>0</v>
      </c>
      <c r="AQ528" s="472">
        <f>IF(B528&lt;&gt;"",'2. Baseline'!$F$60+1,0)</f>
        <v>0</v>
      </c>
      <c r="AR528" s="41"/>
    </row>
    <row r="529" spans="2:44" ht="14.45" customHeight="1" x14ac:dyDescent="0.25">
      <c r="B529" s="475"/>
      <c r="C529" s="477"/>
      <c r="D529" s="477"/>
      <c r="E529" s="40"/>
      <c r="F529" s="490"/>
      <c r="G529" s="491"/>
      <c r="H529" s="49"/>
      <c r="I529" s="201" t="str">
        <f>IF(H529=0,"",H529/'2. Baseline'!$F$15)</f>
        <v/>
      </c>
      <c r="J529" s="87" t="str">
        <f>IF(I529="","",(I529/'2. Baseline'!$F$71/'2. Baseline'!$F$67))</f>
        <v/>
      </c>
      <c r="K529" s="73" t="str">
        <f t="shared" si="254"/>
        <v/>
      </c>
      <c r="L529" s="73" t="str">
        <f t="shared" ref="L529:L537" si="258">J529</f>
        <v/>
      </c>
      <c r="M529" s="81">
        <f t="shared" si="255"/>
        <v>285.71428571428572</v>
      </c>
      <c r="N529" s="81" t="e">
        <f t="shared" si="256"/>
        <v>#VALUE!</v>
      </c>
      <c r="O529" s="82" t="str">
        <f>IFERROR(ROUND(IF(H529/'2. Baseline'!F$13=0,"",H529/'2. Baseline'!F$13),0),"")</f>
        <v/>
      </c>
      <c r="P529" s="83" t="str">
        <f>IFERROR(O529/'2. Baseline'!F$14,"")</f>
        <v/>
      </c>
      <c r="Q529" s="84" t="e">
        <f t="shared" si="257"/>
        <v>#VALUE!</v>
      </c>
      <c r="R529" s="234" t="str">
        <f>IF(H529="","",P529/'2. Baseline'!$F$67)</f>
        <v/>
      </c>
      <c r="S529" s="234" t="str">
        <f>IF(H529="","",P529/J529/'2. Baseline'!$F$67)</f>
        <v/>
      </c>
      <c r="T529" s="101"/>
      <c r="U529" s="102"/>
      <c r="V529" s="101"/>
      <c r="W529" s="101"/>
      <c r="X529" s="90" t="str">
        <f>IFERROR(S529/W529, "")</f>
        <v/>
      </c>
      <c r="Y529" s="456"/>
      <c r="Z529" s="450"/>
      <c r="AA529" s="453"/>
      <c r="AB529" s="480"/>
      <c r="AC529" s="483"/>
      <c r="AD529" s="467"/>
      <c r="AE529" s="486"/>
      <c r="AF529" s="467"/>
      <c r="AG529" s="470"/>
      <c r="AH529" s="470"/>
      <c r="AI529" s="473"/>
      <c r="AJ529" s="467"/>
      <c r="AK529" s="467"/>
      <c r="AL529" s="467"/>
      <c r="AM529" s="467"/>
      <c r="AN529" s="470"/>
      <c r="AO529" s="470"/>
      <c r="AP529" s="470"/>
      <c r="AQ529" s="473"/>
      <c r="AR529" s="42"/>
    </row>
    <row r="530" spans="2:44" ht="14.45" customHeight="1" x14ac:dyDescent="0.25">
      <c r="B530" s="475"/>
      <c r="C530" s="477"/>
      <c r="D530" s="477"/>
      <c r="E530" s="40"/>
      <c r="F530" s="490"/>
      <c r="G530" s="491"/>
      <c r="H530" s="49"/>
      <c r="I530" s="201" t="str">
        <f>IF(H530=0,"",H530/'2. Baseline'!$F$15)</f>
        <v/>
      </c>
      <c r="J530" s="87" t="str">
        <f>IF(I530="","",(I530/'2. Baseline'!$F$71/'2. Baseline'!$F$67))</f>
        <v/>
      </c>
      <c r="K530" s="91" t="str">
        <f t="shared" si="254"/>
        <v/>
      </c>
      <c r="L530" s="91" t="str">
        <f t="shared" si="258"/>
        <v/>
      </c>
      <c r="M530" s="92">
        <f t="shared" si="255"/>
        <v>285.71428571428572</v>
      </c>
      <c r="N530" s="92" t="e">
        <f t="shared" si="256"/>
        <v>#VALUE!</v>
      </c>
      <c r="O530" s="82" t="str">
        <f>IFERROR(ROUND(IF(H530/'2. Baseline'!F$13=0,"",H530/'2. Baseline'!F$13),0),"")</f>
        <v/>
      </c>
      <c r="P530" s="83" t="str">
        <f>IFERROR(O530/'2. Baseline'!F$14,"")</f>
        <v/>
      </c>
      <c r="Q530" s="84" t="e">
        <f t="shared" si="257"/>
        <v>#VALUE!</v>
      </c>
      <c r="R530" s="234" t="str">
        <f>IF(H530="","",P530/'2. Baseline'!$F$67)</f>
        <v/>
      </c>
      <c r="S530" s="234" t="str">
        <f>IF(H530="","",P530/J530/'2. Baseline'!$F$67)</f>
        <v/>
      </c>
      <c r="T530" s="101"/>
      <c r="U530" s="102"/>
      <c r="V530" s="101"/>
      <c r="W530" s="101"/>
      <c r="X530" s="90" t="str">
        <f>IFERROR(S530/W530, "")</f>
        <v/>
      </c>
      <c r="Y530" s="456"/>
      <c r="Z530" s="450"/>
      <c r="AA530" s="453"/>
      <c r="AB530" s="480"/>
      <c r="AC530" s="483"/>
      <c r="AD530" s="467"/>
      <c r="AE530" s="486"/>
      <c r="AF530" s="467"/>
      <c r="AG530" s="470"/>
      <c r="AH530" s="470"/>
      <c r="AI530" s="473"/>
      <c r="AJ530" s="467"/>
      <c r="AK530" s="467"/>
      <c r="AL530" s="467"/>
      <c r="AM530" s="467"/>
      <c r="AN530" s="470"/>
      <c r="AO530" s="470"/>
      <c r="AP530" s="470"/>
      <c r="AQ530" s="473"/>
      <c r="AR530" s="42"/>
    </row>
    <row r="531" spans="2:44" ht="14.45" customHeight="1" x14ac:dyDescent="0.25">
      <c r="B531" s="475"/>
      <c r="C531" s="477"/>
      <c r="D531" s="477"/>
      <c r="E531" s="40"/>
      <c r="F531" s="490"/>
      <c r="G531" s="491"/>
      <c r="H531" s="49"/>
      <c r="I531" s="201" t="str">
        <f>IF(H531=0,"",H531/'2. Baseline'!$F$15)</f>
        <v/>
      </c>
      <c r="J531" s="87" t="str">
        <f>IF(I531="","",(I531/'2. Baseline'!$F$71/'2. Baseline'!$F$67))</f>
        <v/>
      </c>
      <c r="K531" s="73" t="str">
        <f t="shared" si="254"/>
        <v/>
      </c>
      <c r="L531" s="73" t="str">
        <f t="shared" si="258"/>
        <v/>
      </c>
      <c r="M531" s="81">
        <f t="shared" si="255"/>
        <v>285.71428571428572</v>
      </c>
      <c r="N531" s="81" t="e">
        <f t="shared" si="256"/>
        <v>#VALUE!</v>
      </c>
      <c r="O531" s="82" t="str">
        <f>IFERROR(ROUND(IF(H531/'2. Baseline'!F$13=0,"",H531/'2. Baseline'!F$13),0),"")</f>
        <v/>
      </c>
      <c r="P531" s="83" t="str">
        <f>IFERROR(O531/'2. Baseline'!F$14,"")</f>
        <v/>
      </c>
      <c r="Q531" s="84" t="e">
        <f t="shared" si="257"/>
        <v>#VALUE!</v>
      </c>
      <c r="R531" s="234" t="str">
        <f>IF(H531="","",P531/'2. Baseline'!$F$67)</f>
        <v/>
      </c>
      <c r="S531" s="234" t="str">
        <f>IF(H531="","",P531/J531/'2. Baseline'!$F$67)</f>
        <v/>
      </c>
      <c r="T531" s="101"/>
      <c r="U531" s="102"/>
      <c r="V531" s="101"/>
      <c r="W531" s="101"/>
      <c r="X531" s="90" t="str">
        <f>IFERROR(S531/W531, "")</f>
        <v/>
      </c>
      <c r="Y531" s="456"/>
      <c r="Z531" s="450"/>
      <c r="AA531" s="453"/>
      <c r="AB531" s="480"/>
      <c r="AC531" s="483"/>
      <c r="AD531" s="467"/>
      <c r="AE531" s="486"/>
      <c r="AF531" s="467"/>
      <c r="AG531" s="470"/>
      <c r="AH531" s="470"/>
      <c r="AI531" s="473"/>
      <c r="AJ531" s="467"/>
      <c r="AK531" s="467"/>
      <c r="AL531" s="467"/>
      <c r="AM531" s="467"/>
      <c r="AN531" s="470"/>
      <c r="AO531" s="470"/>
      <c r="AP531" s="470"/>
      <c r="AQ531" s="473"/>
      <c r="AR531" s="42"/>
    </row>
    <row r="532" spans="2:44" ht="14.45" customHeight="1" x14ac:dyDescent="0.25">
      <c r="B532" s="475"/>
      <c r="C532" s="477"/>
      <c r="D532" s="477"/>
      <c r="E532" s="40"/>
      <c r="F532" s="490"/>
      <c r="G532" s="491"/>
      <c r="H532" s="50"/>
      <c r="I532" s="201" t="str">
        <f>IF(H532=0,"",H532/'2. Baseline'!$F$15)</f>
        <v/>
      </c>
      <c r="J532" s="87" t="str">
        <f>IF(I532="","",(I532/'2. Baseline'!$F$71/'2. Baseline'!$F$67))</f>
        <v/>
      </c>
      <c r="K532" s="73" t="str">
        <f t="shared" si="254"/>
        <v/>
      </c>
      <c r="L532" s="73" t="str">
        <f t="shared" si="258"/>
        <v/>
      </c>
      <c r="M532" s="81">
        <f t="shared" si="255"/>
        <v>285.71428571428572</v>
      </c>
      <c r="N532" s="81" t="e">
        <f t="shared" si="256"/>
        <v>#VALUE!</v>
      </c>
      <c r="O532" s="82" t="str">
        <f>IFERROR(ROUND(IF(H532/'2. Baseline'!F$13=0,"",H532/'2. Baseline'!F$13),0),"")</f>
        <v/>
      </c>
      <c r="P532" s="83" t="str">
        <f>IFERROR(O532/'2. Baseline'!F$14,"")</f>
        <v/>
      </c>
      <c r="Q532" s="84" t="e">
        <f t="shared" si="257"/>
        <v>#VALUE!</v>
      </c>
      <c r="R532" s="234" t="str">
        <f>IF(H532="","",P532/'2. Baseline'!$F$67)</f>
        <v/>
      </c>
      <c r="S532" s="234" t="str">
        <f>IF(H532="","",P532/J532/'2. Baseline'!$F$67)</f>
        <v/>
      </c>
      <c r="T532" s="101"/>
      <c r="U532" s="102"/>
      <c r="V532" s="101"/>
      <c r="W532" s="101"/>
      <c r="X532" s="90" t="str">
        <f>IFERROR(S532/W532, "")</f>
        <v/>
      </c>
      <c r="Y532" s="456"/>
      <c r="Z532" s="450"/>
      <c r="AA532" s="453"/>
      <c r="AB532" s="480"/>
      <c r="AC532" s="483"/>
      <c r="AD532" s="467"/>
      <c r="AE532" s="486"/>
      <c r="AF532" s="467"/>
      <c r="AG532" s="470"/>
      <c r="AH532" s="470"/>
      <c r="AI532" s="473"/>
      <c r="AJ532" s="467"/>
      <c r="AK532" s="467"/>
      <c r="AL532" s="467"/>
      <c r="AM532" s="467"/>
      <c r="AN532" s="470"/>
      <c r="AO532" s="470"/>
      <c r="AP532" s="470"/>
      <c r="AQ532" s="473"/>
      <c r="AR532" s="42"/>
    </row>
    <row r="533" spans="2:44" ht="14.45" customHeight="1" x14ac:dyDescent="0.25">
      <c r="B533" s="475"/>
      <c r="C533" s="477"/>
      <c r="D533" s="477"/>
      <c r="E533" s="40"/>
      <c r="F533" s="490"/>
      <c r="G533" s="491"/>
      <c r="H533" s="50"/>
      <c r="I533" s="201" t="str">
        <f>IF(H533=0,"",H533/'2. Baseline'!$F$15)</f>
        <v/>
      </c>
      <c r="J533" s="87" t="str">
        <f>IF(I533="","",(I533/'2. Baseline'!$F$71/'2. Baseline'!$F$67))</f>
        <v/>
      </c>
      <c r="K533" s="73" t="str">
        <f t="shared" si="254"/>
        <v/>
      </c>
      <c r="L533" s="73" t="str">
        <f t="shared" si="258"/>
        <v/>
      </c>
      <c r="M533" s="81">
        <f t="shared" si="255"/>
        <v>285.71428571428572</v>
      </c>
      <c r="N533" s="81" t="e">
        <f t="shared" si="256"/>
        <v>#VALUE!</v>
      </c>
      <c r="O533" s="82" t="str">
        <f>IFERROR(ROUND(IF(H533/'2. Baseline'!F$13=0,"",H533/'2. Baseline'!F$13),0),"")</f>
        <v/>
      </c>
      <c r="P533" s="83" t="str">
        <f>IFERROR(O533/'2. Baseline'!F$14,"")</f>
        <v/>
      </c>
      <c r="Q533" s="84" t="e">
        <f t="shared" si="257"/>
        <v>#VALUE!</v>
      </c>
      <c r="R533" s="234" t="str">
        <f>IF(H533="","",P533/'2. Baseline'!$F$67)</f>
        <v/>
      </c>
      <c r="S533" s="234" t="str">
        <f>IF(H533="","",P533/J533/'2. Baseline'!$F$67)</f>
        <v/>
      </c>
      <c r="T533" s="101"/>
      <c r="U533" s="102"/>
      <c r="V533" s="101"/>
      <c r="W533" s="101"/>
      <c r="X533" s="90" t="str">
        <f>IFERROR(P533/W533, "")</f>
        <v/>
      </c>
      <c r="Y533" s="456"/>
      <c r="Z533" s="450"/>
      <c r="AA533" s="453"/>
      <c r="AB533" s="480"/>
      <c r="AC533" s="483"/>
      <c r="AD533" s="467"/>
      <c r="AE533" s="486"/>
      <c r="AF533" s="467"/>
      <c r="AG533" s="470"/>
      <c r="AH533" s="470"/>
      <c r="AI533" s="473"/>
      <c r="AJ533" s="467"/>
      <c r="AK533" s="467"/>
      <c r="AL533" s="467"/>
      <c r="AM533" s="467"/>
      <c r="AN533" s="470"/>
      <c r="AO533" s="470"/>
      <c r="AP533" s="470"/>
      <c r="AQ533" s="473"/>
      <c r="AR533" s="42"/>
    </row>
    <row r="534" spans="2:44" ht="14.45" customHeight="1" x14ac:dyDescent="0.25">
      <c r="B534" s="475"/>
      <c r="C534" s="477"/>
      <c r="D534" s="477"/>
      <c r="E534" s="40"/>
      <c r="F534" s="490"/>
      <c r="G534" s="491"/>
      <c r="H534" s="49"/>
      <c r="I534" s="201" t="str">
        <f>IF(H534=0,"",H534/'2. Baseline'!$F$15)</f>
        <v/>
      </c>
      <c r="J534" s="87" t="str">
        <f>IF(I534="","",(I534/'2. Baseline'!$F$71/'2. Baseline'!$F$67))</f>
        <v/>
      </c>
      <c r="K534" s="73" t="str">
        <f t="shared" si="254"/>
        <v/>
      </c>
      <c r="L534" s="73" t="str">
        <f t="shared" si="258"/>
        <v/>
      </c>
      <c r="M534" s="81">
        <f t="shared" si="255"/>
        <v>285.71428571428572</v>
      </c>
      <c r="N534" s="81" t="e">
        <f t="shared" si="256"/>
        <v>#VALUE!</v>
      </c>
      <c r="O534" s="82" t="str">
        <f>IFERROR(ROUND(IF(H534/'2. Baseline'!F$13=0,"",H534/'2. Baseline'!F$13),0),"")</f>
        <v/>
      </c>
      <c r="P534" s="83" t="str">
        <f>IFERROR(O534/'2. Baseline'!F$14,"")</f>
        <v/>
      </c>
      <c r="Q534" s="84" t="e">
        <f t="shared" si="257"/>
        <v>#VALUE!</v>
      </c>
      <c r="R534" s="234" t="str">
        <f>IF(H534="","",P534/'2. Baseline'!$F$67)</f>
        <v/>
      </c>
      <c r="S534" s="234" t="str">
        <f>IF(H534="","",P534/J534/'2. Baseline'!$F$67)</f>
        <v/>
      </c>
      <c r="T534" s="101"/>
      <c r="U534" s="102"/>
      <c r="V534" s="101"/>
      <c r="W534" s="101"/>
      <c r="X534" s="90" t="str">
        <f>IFERROR(P534/W534, "")</f>
        <v/>
      </c>
      <c r="Y534" s="456"/>
      <c r="Z534" s="450"/>
      <c r="AA534" s="453"/>
      <c r="AB534" s="480"/>
      <c r="AC534" s="483"/>
      <c r="AD534" s="467"/>
      <c r="AE534" s="486"/>
      <c r="AF534" s="467"/>
      <c r="AG534" s="470"/>
      <c r="AH534" s="470"/>
      <c r="AI534" s="473"/>
      <c r="AJ534" s="467"/>
      <c r="AK534" s="467"/>
      <c r="AL534" s="467"/>
      <c r="AM534" s="467"/>
      <c r="AN534" s="470"/>
      <c r="AO534" s="470"/>
      <c r="AP534" s="470"/>
      <c r="AQ534" s="473"/>
      <c r="AR534" s="42"/>
    </row>
    <row r="535" spans="2:44" ht="14.45" customHeight="1" x14ac:dyDescent="0.25">
      <c r="B535" s="475"/>
      <c r="C535" s="477"/>
      <c r="D535" s="477"/>
      <c r="E535" s="40"/>
      <c r="F535" s="490"/>
      <c r="G535" s="491"/>
      <c r="H535" s="49"/>
      <c r="I535" s="201" t="str">
        <f>IF(H535=0,"",H535/'2. Baseline'!$F$15)</f>
        <v/>
      </c>
      <c r="J535" s="87" t="str">
        <f>IF(I535="","",(I535/'2. Baseline'!$F$71/'2. Baseline'!$F$67))</f>
        <v/>
      </c>
      <c r="K535" s="73" t="str">
        <f t="shared" si="254"/>
        <v/>
      </c>
      <c r="L535" s="73" t="str">
        <f t="shared" si="258"/>
        <v/>
      </c>
      <c r="M535" s="81">
        <f t="shared" si="255"/>
        <v>285.71428571428572</v>
      </c>
      <c r="N535" s="81" t="e">
        <f t="shared" si="256"/>
        <v>#VALUE!</v>
      </c>
      <c r="O535" s="82" t="str">
        <f>IFERROR(ROUND(IF(H535/'2. Baseline'!F$13=0,"",H535/'2. Baseline'!F$13),0),"")</f>
        <v/>
      </c>
      <c r="P535" s="83" t="str">
        <f>IFERROR(O535/'2. Baseline'!F$14,"")</f>
        <v/>
      </c>
      <c r="Q535" s="84" t="e">
        <f t="shared" si="257"/>
        <v>#VALUE!</v>
      </c>
      <c r="R535" s="234" t="str">
        <f>IF(H535="","",P535/'2. Baseline'!$F$67)</f>
        <v/>
      </c>
      <c r="S535" s="234" t="str">
        <f>IF(H535="","",P535/J535/'2. Baseline'!$F$67)</f>
        <v/>
      </c>
      <c r="T535" s="101"/>
      <c r="U535" s="102"/>
      <c r="V535" s="101"/>
      <c r="W535" s="101"/>
      <c r="X535" s="90" t="str">
        <f>IFERROR(P535/W535, "")</f>
        <v/>
      </c>
      <c r="Y535" s="456"/>
      <c r="Z535" s="450"/>
      <c r="AA535" s="453"/>
      <c r="AB535" s="480"/>
      <c r="AC535" s="483"/>
      <c r="AD535" s="467"/>
      <c r="AE535" s="486"/>
      <c r="AF535" s="467"/>
      <c r="AG535" s="470"/>
      <c r="AH535" s="470"/>
      <c r="AI535" s="473"/>
      <c r="AJ535" s="467"/>
      <c r="AK535" s="467"/>
      <c r="AL535" s="467"/>
      <c r="AM535" s="467"/>
      <c r="AN535" s="470"/>
      <c r="AO535" s="470"/>
      <c r="AP535" s="470"/>
      <c r="AQ535" s="473"/>
      <c r="AR535" s="42"/>
    </row>
    <row r="536" spans="2:44" ht="14.45" customHeight="1" x14ac:dyDescent="0.25">
      <c r="B536" s="475"/>
      <c r="C536" s="477"/>
      <c r="D536" s="477"/>
      <c r="E536" s="40"/>
      <c r="F536" s="490"/>
      <c r="G536" s="491"/>
      <c r="H536" s="49"/>
      <c r="I536" s="201" t="str">
        <f>IF(H536=0,"",H536/'2. Baseline'!$F$15)</f>
        <v/>
      </c>
      <c r="J536" s="87" t="str">
        <f>IF(I536="","",(I536/'2. Baseline'!$F$71/'2. Baseline'!$F$67))</f>
        <v/>
      </c>
      <c r="K536" s="73" t="str">
        <f t="shared" si="254"/>
        <v/>
      </c>
      <c r="L536" s="73" t="str">
        <f t="shared" si="258"/>
        <v/>
      </c>
      <c r="M536" s="81">
        <f t="shared" si="255"/>
        <v>285.71428571428572</v>
      </c>
      <c r="N536" s="81" t="e">
        <f t="shared" si="256"/>
        <v>#VALUE!</v>
      </c>
      <c r="O536" s="82" t="str">
        <f>IFERROR(ROUND(IF(H536/'2. Baseline'!F$13=0,"",H536/'2. Baseline'!F$13),0),"")</f>
        <v/>
      </c>
      <c r="P536" s="83" t="str">
        <f>IFERROR(O536/'2. Baseline'!F$14,"")</f>
        <v/>
      </c>
      <c r="Q536" s="84" t="e">
        <f t="shared" si="257"/>
        <v>#VALUE!</v>
      </c>
      <c r="R536" s="234" t="str">
        <f>IF(H536="","",P536/'2. Baseline'!$F$67)</f>
        <v/>
      </c>
      <c r="S536" s="234" t="str">
        <f>IF(H536="","",P536/J536/'2. Baseline'!$F$67)</f>
        <v/>
      </c>
      <c r="T536" s="101"/>
      <c r="U536" s="102"/>
      <c r="V536" s="101"/>
      <c r="W536" s="101"/>
      <c r="X536" s="90" t="str">
        <f>IFERROR(P536/W536, "")</f>
        <v/>
      </c>
      <c r="Y536" s="456"/>
      <c r="Z536" s="450"/>
      <c r="AA536" s="453"/>
      <c r="AB536" s="480"/>
      <c r="AC536" s="483"/>
      <c r="AD536" s="467"/>
      <c r="AE536" s="486"/>
      <c r="AF536" s="467"/>
      <c r="AG536" s="470"/>
      <c r="AH536" s="470"/>
      <c r="AI536" s="473"/>
      <c r="AJ536" s="467"/>
      <c r="AK536" s="467"/>
      <c r="AL536" s="467"/>
      <c r="AM536" s="467"/>
      <c r="AN536" s="470"/>
      <c r="AO536" s="470"/>
      <c r="AP536" s="470"/>
      <c r="AQ536" s="473"/>
      <c r="AR536" s="42"/>
    </row>
    <row r="537" spans="2:44" ht="14.45" customHeight="1" x14ac:dyDescent="0.25">
      <c r="B537" s="476"/>
      <c r="C537" s="478"/>
      <c r="D537" s="478"/>
      <c r="E537" s="40"/>
      <c r="F537" s="490"/>
      <c r="G537" s="491"/>
      <c r="H537" s="49"/>
      <c r="I537" s="201" t="str">
        <f>IF(H537=0,"",H537/'2. Baseline'!$F$15)</f>
        <v/>
      </c>
      <c r="J537" s="87" t="str">
        <f>IF(I537="","",(I537/'2. Baseline'!$F$71/'2. Baseline'!$F$67))</f>
        <v/>
      </c>
      <c r="K537" s="73" t="str">
        <f t="shared" si="254"/>
        <v/>
      </c>
      <c r="L537" s="73" t="str">
        <f t="shared" si="258"/>
        <v/>
      </c>
      <c r="M537" s="81">
        <f t="shared" si="255"/>
        <v>285.71428571428572</v>
      </c>
      <c r="N537" s="81" t="e">
        <f>IF(M537="","",I537/M537)</f>
        <v>#VALUE!</v>
      </c>
      <c r="O537" s="82" t="str">
        <f>IFERROR(ROUND(IF(H537/'2. Baseline'!F$13=0,"",H537/'2. Baseline'!F$13),0),"")</f>
        <v/>
      </c>
      <c r="P537" s="83" t="str">
        <f>IFERROR(O537/'2. Baseline'!F$14,"")</f>
        <v/>
      </c>
      <c r="Q537" s="85"/>
      <c r="R537" s="82" t="str">
        <f>IF(H537="","",P537/'2. Baseline'!$F$67)</f>
        <v/>
      </c>
      <c r="S537" s="82" t="str">
        <f>IF(H537="","",P537/J537/'2. Baseline'!$F$67)</f>
        <v/>
      </c>
      <c r="T537" s="101"/>
      <c r="U537" s="102"/>
      <c r="V537" s="101"/>
      <c r="W537" s="101"/>
      <c r="X537" s="90" t="str">
        <f>IFERROR(P537/W537, "")</f>
        <v/>
      </c>
      <c r="Y537" s="457"/>
      <c r="Z537" s="451"/>
      <c r="AA537" s="454"/>
      <c r="AB537" s="481"/>
      <c r="AC537" s="484"/>
      <c r="AD537" s="468"/>
      <c r="AE537" s="487"/>
      <c r="AF537" s="468"/>
      <c r="AG537" s="471"/>
      <c r="AH537" s="471"/>
      <c r="AI537" s="474"/>
      <c r="AJ537" s="468"/>
      <c r="AK537" s="468"/>
      <c r="AL537" s="468"/>
      <c r="AM537" s="468"/>
      <c r="AN537" s="471"/>
      <c r="AO537" s="471"/>
      <c r="AP537" s="471"/>
      <c r="AQ537" s="474"/>
      <c r="AR537" s="42"/>
    </row>
    <row r="538" spans="2:44" ht="14.45" customHeight="1" x14ac:dyDescent="0.25">
      <c r="B538" s="162"/>
      <c r="C538" s="25" t="s">
        <v>35</v>
      </c>
      <c r="D538" s="25"/>
      <c r="E538" s="98">
        <f>COUNTA(E528:E537)</f>
        <v>0</v>
      </c>
      <c r="F538" s="458"/>
      <c r="G538" s="459"/>
      <c r="H538" s="22">
        <f>SUM(H528:H537)</f>
        <v>0</v>
      </c>
      <c r="I538" s="96">
        <f>SUM(I528:I537)</f>
        <v>0</v>
      </c>
      <c r="J538" s="96">
        <f>SUM(J528:J537)</f>
        <v>0</v>
      </c>
      <c r="K538" s="96">
        <f>SUM(K528:K537)</f>
        <v>0</v>
      </c>
      <c r="L538" s="96">
        <f>SUM(L528:L537)</f>
        <v>0</v>
      </c>
      <c r="M538" s="97"/>
      <c r="N538" s="97" t="e">
        <f>SUM(N528:N537)</f>
        <v>#VALUE!</v>
      </c>
      <c r="O538" s="23">
        <f>SUM(O528:O537)</f>
        <v>0</v>
      </c>
      <c r="P538" s="53">
        <f>IFERROR(O538/'2. Baseline'!F$14,"")</f>
        <v>0</v>
      </c>
      <c r="Q538" s="52" t="e">
        <f>SUM(Q528:Q536)*7</f>
        <v>#VALUE!</v>
      </c>
      <c r="R538" s="96">
        <f>SUM(R528:R537)</f>
        <v>0</v>
      </c>
      <c r="S538" s="97" t="e">
        <f>IF(H538="","",P538/J538/'2. Baseline'!$F$67)</f>
        <v>#DIV/0!</v>
      </c>
      <c r="T538" s="103"/>
      <c r="U538" s="103"/>
      <c r="V538" s="104"/>
      <c r="W538" s="104"/>
      <c r="X538" s="74"/>
      <c r="Y538" s="107"/>
      <c r="Z538" s="104"/>
      <c r="AA538" s="108"/>
      <c r="AB538" s="53"/>
      <c r="AC538" s="68">
        <f t="shared" ref="AC538:AQ538" si="259">SUM(AC528:AC537)</f>
        <v>0</v>
      </c>
      <c r="AD538" s="68">
        <f t="shared" si="259"/>
        <v>0</v>
      </c>
      <c r="AE538" s="296">
        <f t="shared" si="259"/>
        <v>0</v>
      </c>
      <c r="AF538" s="93">
        <f t="shared" si="259"/>
        <v>0</v>
      </c>
      <c r="AG538" s="93">
        <f t="shared" si="259"/>
        <v>0</v>
      </c>
      <c r="AH538" s="93">
        <f t="shared" si="259"/>
        <v>0</v>
      </c>
      <c r="AI538" s="93">
        <f t="shared" si="259"/>
        <v>0</v>
      </c>
      <c r="AJ538" s="93">
        <f t="shared" si="259"/>
        <v>0</v>
      </c>
      <c r="AK538" s="93">
        <f t="shared" si="259"/>
        <v>0</v>
      </c>
      <c r="AL538" s="93">
        <f t="shared" si="259"/>
        <v>0</v>
      </c>
      <c r="AM538" s="93">
        <f t="shared" si="259"/>
        <v>0</v>
      </c>
      <c r="AN538" s="93">
        <f t="shared" si="259"/>
        <v>0</v>
      </c>
      <c r="AO538" s="93">
        <f t="shared" si="259"/>
        <v>0</v>
      </c>
      <c r="AP538" s="93">
        <f t="shared" si="259"/>
        <v>0</v>
      </c>
      <c r="AQ538" s="93">
        <f t="shared" si="259"/>
        <v>0</v>
      </c>
      <c r="AR538" s="26"/>
    </row>
    <row r="539" spans="2:44" ht="14.45" customHeight="1" thickBot="1" x14ac:dyDescent="0.3">
      <c r="B539" s="163"/>
      <c r="C539" s="62"/>
      <c r="D539" s="62"/>
      <c r="E539" s="63"/>
      <c r="F539" s="460"/>
      <c r="G539" s="461"/>
      <c r="H539" s="64"/>
      <c r="I539" s="65" t="str">
        <f>IFERROR(IF(H539/#REF!=0," ",H539/#REF!),"")</f>
        <v/>
      </c>
      <c r="J539" s="66"/>
      <c r="K539" s="66"/>
      <c r="L539" s="66"/>
      <c r="M539" s="66"/>
      <c r="N539" s="66"/>
      <c r="O539" s="24"/>
      <c r="P539" s="54"/>
      <c r="Q539" s="55"/>
      <c r="R539" s="56"/>
      <c r="S539" s="56"/>
      <c r="T539" s="105"/>
      <c r="U539" s="105"/>
      <c r="V539" s="106"/>
      <c r="W539" s="106"/>
      <c r="X539" s="75"/>
      <c r="Y539" s="109"/>
      <c r="Z539" s="106"/>
      <c r="AA539" s="110"/>
      <c r="AB539" s="54"/>
      <c r="AC539" s="57"/>
      <c r="AD539" s="67"/>
      <c r="AE539" s="67"/>
      <c r="AF539" s="67"/>
      <c r="AG539" s="67"/>
      <c r="AH539" s="67"/>
      <c r="AI539" s="67"/>
      <c r="AJ539" s="67"/>
      <c r="AK539" s="67"/>
      <c r="AL539" s="67"/>
      <c r="AM539" s="67"/>
      <c r="AN539" s="67"/>
      <c r="AO539" s="67"/>
      <c r="AP539" s="67"/>
      <c r="AQ539" s="179"/>
      <c r="AR539" s="60"/>
    </row>
    <row r="540" spans="2:44" ht="14.45" customHeight="1" x14ac:dyDescent="0.25">
      <c r="B540" s="475" t="str">
        <f>IF(C540&lt;&gt;"",B528+1,"")</f>
        <v/>
      </c>
      <c r="C540" s="477"/>
      <c r="D540" s="477"/>
      <c r="E540" s="40"/>
      <c r="F540" s="492"/>
      <c r="G540" s="492"/>
      <c r="H540" s="49"/>
      <c r="I540" s="201" t="str">
        <f>IF(H540=0,"",H540/'2. Baseline'!$F$15)</f>
        <v/>
      </c>
      <c r="J540" s="86" t="str">
        <f>IF(I540="","",(I540/'2. Baseline'!$F$71/'2. Baseline'!$F$67))</f>
        <v/>
      </c>
      <c r="K540" s="72" t="str">
        <f t="shared" ref="K540:K549" si="260">IF(J540="","",ROUNDUP(J540,0))</f>
        <v/>
      </c>
      <c r="L540" s="295" t="str">
        <f>J540</f>
        <v/>
      </c>
      <c r="M540" s="77">
        <f t="shared" ref="M540:M549" si="261">IF(I540=0,"",$M$23*10)</f>
        <v>285.71428571428572</v>
      </c>
      <c r="N540" s="77" t="e">
        <f t="shared" ref="N540:N548" si="262">I540/M540</f>
        <v>#VALUE!</v>
      </c>
      <c r="O540" s="78" t="str">
        <f>IFERROR(ROUND(IF(H540/'2. Baseline'!F$13=0,"",H540/'2. Baseline'!F$13),0),"")</f>
        <v/>
      </c>
      <c r="P540" s="79" t="str">
        <f>IFERROR(O540/'2. Baseline'!F$14,"")</f>
        <v/>
      </c>
      <c r="Q540" s="80" t="e">
        <f t="shared" ref="Q540:Q548" si="263">O540/(J540/2)/7</f>
        <v>#VALUE!</v>
      </c>
      <c r="R540" s="233" t="str">
        <f>IF(H540="","",P540/'2. Baseline'!$F$67)</f>
        <v/>
      </c>
      <c r="S540" s="233" t="str">
        <f>IF(H540="","",P540/J540/'2. Baseline'!$F$67)</f>
        <v/>
      </c>
      <c r="T540" s="99"/>
      <c r="U540" s="100"/>
      <c r="V540" s="101"/>
      <c r="W540" s="101"/>
      <c r="X540" s="89" t="str">
        <f>IFERROR(S540/W540, "n/a")</f>
        <v>n/a</v>
      </c>
      <c r="Y540" s="455"/>
      <c r="Z540" s="449"/>
      <c r="AA540" s="452"/>
      <c r="AB540" s="479" t="e">
        <f>P550/AA540</f>
        <v>#DIV/0!</v>
      </c>
      <c r="AC540" s="482">
        <f>L550</f>
        <v>0</v>
      </c>
      <c r="AD540" s="466">
        <f>AC550</f>
        <v>0</v>
      </c>
      <c r="AE540" s="485">
        <f>AD550/'2. Baseline'!$F$73</f>
        <v>0</v>
      </c>
      <c r="AF540" s="466">
        <f>L550*'2. Baseline'!$F$58</f>
        <v>0</v>
      </c>
      <c r="AG540" s="469">
        <f>J550*'2. Baseline'!$F$61</f>
        <v>0</v>
      </c>
      <c r="AH540" s="469">
        <f>AE550*'2. Baseline'!F$59*('2. Baseline'!F$50+'2. Baseline'!F$51)</f>
        <v>0</v>
      </c>
      <c r="AI540" s="472">
        <f>IF(B540&lt;&gt;"",'2. Baseline'!$F$60+1,0)</f>
        <v>0</v>
      </c>
      <c r="AJ540" s="466">
        <f>2*(AC550*('2. Baseline'!$F$67+'2. Baseline'!$F$68))</f>
        <v>0</v>
      </c>
      <c r="AK540" s="466">
        <f>2*L550</f>
        <v>0</v>
      </c>
      <c r="AL540" s="466">
        <f>2*(J550*2)</f>
        <v>0</v>
      </c>
      <c r="AM540" s="466">
        <f>J550*('2. Baseline'!F$67+'2. Baseline'!F$68)</f>
        <v>0</v>
      </c>
      <c r="AN540" s="469">
        <f>J550*'2. Baseline'!$F$80</f>
        <v>0</v>
      </c>
      <c r="AO540" s="469">
        <f>2*J550</f>
        <v>0</v>
      </c>
      <c r="AP540" s="469">
        <f>AE550*'2. Baseline'!F$78*('2. Baseline'!F$67+'2. Baseline'!F$68)</f>
        <v>0</v>
      </c>
      <c r="AQ540" s="472">
        <f>IF(B540&lt;&gt;"",'2. Baseline'!$F$60+1,0)</f>
        <v>0</v>
      </c>
      <c r="AR540" s="41"/>
    </row>
    <row r="541" spans="2:44" ht="14.45" customHeight="1" x14ac:dyDescent="0.25">
      <c r="B541" s="475"/>
      <c r="C541" s="477"/>
      <c r="D541" s="477"/>
      <c r="E541" s="40"/>
      <c r="F541" s="489"/>
      <c r="G541" s="489"/>
      <c r="H541" s="49"/>
      <c r="I541" s="201" t="str">
        <f>IF(H541=0,"",H541/'2. Baseline'!$F$15)</f>
        <v/>
      </c>
      <c r="J541" s="87" t="str">
        <f>IF(I541="","",(I541/'2. Baseline'!$F$71/'2. Baseline'!$F$67))</f>
        <v/>
      </c>
      <c r="K541" s="73" t="str">
        <f t="shared" si="260"/>
        <v/>
      </c>
      <c r="L541" s="73" t="str">
        <f t="shared" ref="L541:L549" si="264">J541</f>
        <v/>
      </c>
      <c r="M541" s="81">
        <f t="shared" si="261"/>
        <v>285.71428571428572</v>
      </c>
      <c r="N541" s="81" t="e">
        <f t="shared" si="262"/>
        <v>#VALUE!</v>
      </c>
      <c r="O541" s="82" t="str">
        <f>IFERROR(ROUND(IF(H541/'2. Baseline'!F$13=0,"",H541/'2. Baseline'!F$13),0),"")</f>
        <v/>
      </c>
      <c r="P541" s="83" t="str">
        <f>IFERROR(O541/'2. Baseline'!F$14,"")</f>
        <v/>
      </c>
      <c r="Q541" s="84" t="e">
        <f t="shared" si="263"/>
        <v>#VALUE!</v>
      </c>
      <c r="R541" s="234" t="str">
        <f>IF(H541="","",P541/'2. Baseline'!$F$67)</f>
        <v/>
      </c>
      <c r="S541" s="234" t="str">
        <f>IF(H541="","",P541/J541/'2. Baseline'!$F$67)</f>
        <v/>
      </c>
      <c r="T541" s="101"/>
      <c r="U541" s="102"/>
      <c r="V541" s="101"/>
      <c r="W541" s="101"/>
      <c r="X541" s="90" t="str">
        <f>IFERROR(S541/W541, "")</f>
        <v/>
      </c>
      <c r="Y541" s="456"/>
      <c r="Z541" s="450"/>
      <c r="AA541" s="453"/>
      <c r="AB541" s="480"/>
      <c r="AC541" s="483"/>
      <c r="AD541" s="467"/>
      <c r="AE541" s="486"/>
      <c r="AF541" s="467"/>
      <c r="AG541" s="470"/>
      <c r="AH541" s="470"/>
      <c r="AI541" s="473"/>
      <c r="AJ541" s="467"/>
      <c r="AK541" s="467"/>
      <c r="AL541" s="467"/>
      <c r="AM541" s="467"/>
      <c r="AN541" s="470"/>
      <c r="AO541" s="470"/>
      <c r="AP541" s="470"/>
      <c r="AQ541" s="473"/>
      <c r="AR541" s="42"/>
    </row>
    <row r="542" spans="2:44" ht="14.45" customHeight="1" x14ac:dyDescent="0.25">
      <c r="B542" s="475"/>
      <c r="C542" s="477"/>
      <c r="D542" s="477"/>
      <c r="E542" s="40"/>
      <c r="F542" s="489"/>
      <c r="G542" s="489"/>
      <c r="H542" s="49"/>
      <c r="I542" s="201" t="str">
        <f>IF(H542=0,"",H542/'2. Baseline'!$F$15)</f>
        <v/>
      </c>
      <c r="J542" s="88" t="str">
        <f>IF(I542="","",(I542/'2. Baseline'!$F$71/'2. Baseline'!$F$67))</f>
        <v/>
      </c>
      <c r="K542" s="91" t="str">
        <f t="shared" si="260"/>
        <v/>
      </c>
      <c r="L542" s="91" t="str">
        <f t="shared" si="264"/>
        <v/>
      </c>
      <c r="M542" s="92">
        <f t="shared" si="261"/>
        <v>285.71428571428572</v>
      </c>
      <c r="N542" s="92" t="e">
        <f t="shared" si="262"/>
        <v>#VALUE!</v>
      </c>
      <c r="O542" s="82" t="str">
        <f>IFERROR(ROUND(IF(H542/'2. Baseline'!F$13=0,"",H542/'2. Baseline'!F$13),0),"")</f>
        <v/>
      </c>
      <c r="P542" s="83" t="str">
        <f>IFERROR(O542/'2. Baseline'!F$14,"")</f>
        <v/>
      </c>
      <c r="Q542" s="84" t="e">
        <f t="shared" si="263"/>
        <v>#VALUE!</v>
      </c>
      <c r="R542" s="234" t="str">
        <f>IF(H542="","",P542/'2. Baseline'!$F$67)</f>
        <v/>
      </c>
      <c r="S542" s="234" t="str">
        <f>IF(H542="","",P542/J542/'2. Baseline'!$F$67)</f>
        <v/>
      </c>
      <c r="T542" s="101"/>
      <c r="U542" s="102"/>
      <c r="V542" s="101"/>
      <c r="W542" s="101"/>
      <c r="X542" s="90" t="str">
        <f>IFERROR(S542/W542, "")</f>
        <v/>
      </c>
      <c r="Y542" s="456"/>
      <c r="Z542" s="450"/>
      <c r="AA542" s="453"/>
      <c r="AB542" s="480"/>
      <c r="AC542" s="483"/>
      <c r="AD542" s="467"/>
      <c r="AE542" s="486"/>
      <c r="AF542" s="467"/>
      <c r="AG542" s="470"/>
      <c r="AH542" s="470"/>
      <c r="AI542" s="473"/>
      <c r="AJ542" s="467"/>
      <c r="AK542" s="467"/>
      <c r="AL542" s="467"/>
      <c r="AM542" s="467"/>
      <c r="AN542" s="470"/>
      <c r="AO542" s="470"/>
      <c r="AP542" s="470"/>
      <c r="AQ542" s="473"/>
      <c r="AR542" s="42"/>
    </row>
    <row r="543" spans="2:44" ht="14.45" customHeight="1" x14ac:dyDescent="0.25">
      <c r="B543" s="475"/>
      <c r="C543" s="477"/>
      <c r="D543" s="477"/>
      <c r="E543" s="40"/>
      <c r="F543" s="489"/>
      <c r="G543" s="489"/>
      <c r="H543" s="49"/>
      <c r="I543" s="201" t="str">
        <f>IF(H543=0,"",H543/'2. Baseline'!$F$15)</f>
        <v/>
      </c>
      <c r="J543" s="87" t="str">
        <f>IF(I543="","",(I543/'2. Baseline'!$F$71/'2. Baseline'!$F$67))</f>
        <v/>
      </c>
      <c r="K543" s="73" t="str">
        <f t="shared" si="260"/>
        <v/>
      </c>
      <c r="L543" s="73" t="str">
        <f t="shared" si="264"/>
        <v/>
      </c>
      <c r="M543" s="81">
        <f t="shared" si="261"/>
        <v>285.71428571428572</v>
      </c>
      <c r="N543" s="81" t="e">
        <f t="shared" si="262"/>
        <v>#VALUE!</v>
      </c>
      <c r="O543" s="82" t="str">
        <f>IFERROR(ROUND(IF(H543/'2. Baseline'!F$13=0,"",H543/'2. Baseline'!F$13),0),"")</f>
        <v/>
      </c>
      <c r="P543" s="83" t="str">
        <f>IFERROR(O543/'2. Baseline'!F$14,"")</f>
        <v/>
      </c>
      <c r="Q543" s="84" t="e">
        <f t="shared" si="263"/>
        <v>#VALUE!</v>
      </c>
      <c r="R543" s="234" t="str">
        <f>IF(H543="","",P543/'2. Baseline'!$F$67)</f>
        <v/>
      </c>
      <c r="S543" s="234" t="str">
        <f>IF(H543="","",P543/J543/'2. Baseline'!$F$67)</f>
        <v/>
      </c>
      <c r="T543" s="101"/>
      <c r="U543" s="102"/>
      <c r="V543" s="101"/>
      <c r="W543" s="101"/>
      <c r="X543" s="90" t="str">
        <f>IFERROR(S543/W543, "")</f>
        <v/>
      </c>
      <c r="Y543" s="456"/>
      <c r="Z543" s="450"/>
      <c r="AA543" s="453"/>
      <c r="AB543" s="480"/>
      <c r="AC543" s="483"/>
      <c r="AD543" s="467"/>
      <c r="AE543" s="486"/>
      <c r="AF543" s="467"/>
      <c r="AG543" s="470"/>
      <c r="AH543" s="470"/>
      <c r="AI543" s="473"/>
      <c r="AJ543" s="467"/>
      <c r="AK543" s="467"/>
      <c r="AL543" s="467"/>
      <c r="AM543" s="467"/>
      <c r="AN543" s="470"/>
      <c r="AO543" s="470"/>
      <c r="AP543" s="470"/>
      <c r="AQ543" s="473"/>
      <c r="AR543" s="42"/>
    </row>
    <row r="544" spans="2:44" ht="14.45" customHeight="1" x14ac:dyDescent="0.25">
      <c r="B544" s="475"/>
      <c r="C544" s="477"/>
      <c r="D544" s="477"/>
      <c r="E544" s="40"/>
      <c r="F544" s="489"/>
      <c r="G544" s="489"/>
      <c r="H544" s="50"/>
      <c r="I544" s="201" t="str">
        <f>IF(H544=0,"",H544/'2. Baseline'!$F$15)</f>
        <v/>
      </c>
      <c r="J544" s="87" t="str">
        <f>IF(I544="","",(I544/'2. Baseline'!$F$71/'2. Baseline'!$F$67))</f>
        <v/>
      </c>
      <c r="K544" s="73" t="str">
        <f t="shared" si="260"/>
        <v/>
      </c>
      <c r="L544" s="73" t="str">
        <f t="shared" si="264"/>
        <v/>
      </c>
      <c r="M544" s="81">
        <f t="shared" si="261"/>
        <v>285.71428571428572</v>
      </c>
      <c r="N544" s="81" t="e">
        <f t="shared" si="262"/>
        <v>#VALUE!</v>
      </c>
      <c r="O544" s="82" t="str">
        <f>IFERROR(ROUND(IF(H544/'2. Baseline'!F$13=0,"",H544/'2. Baseline'!F$13),0),"")</f>
        <v/>
      </c>
      <c r="P544" s="83" t="str">
        <f>IFERROR(O544/'2. Baseline'!F$14,"")</f>
        <v/>
      </c>
      <c r="Q544" s="84" t="e">
        <f t="shared" si="263"/>
        <v>#VALUE!</v>
      </c>
      <c r="R544" s="234" t="str">
        <f>IF(H544="","",P544/'2. Baseline'!$F$67)</f>
        <v/>
      </c>
      <c r="S544" s="234" t="str">
        <f>IF(H544="","",P544/J544/'2. Baseline'!$F$67)</f>
        <v/>
      </c>
      <c r="T544" s="101"/>
      <c r="U544" s="102"/>
      <c r="V544" s="101"/>
      <c r="W544" s="101"/>
      <c r="X544" s="90" t="str">
        <f>IFERROR(S544/W544, "")</f>
        <v/>
      </c>
      <c r="Y544" s="456"/>
      <c r="Z544" s="450"/>
      <c r="AA544" s="453"/>
      <c r="AB544" s="480"/>
      <c r="AC544" s="483"/>
      <c r="AD544" s="467"/>
      <c r="AE544" s="486"/>
      <c r="AF544" s="467"/>
      <c r="AG544" s="470"/>
      <c r="AH544" s="470"/>
      <c r="AI544" s="473"/>
      <c r="AJ544" s="467"/>
      <c r="AK544" s="467"/>
      <c r="AL544" s="467"/>
      <c r="AM544" s="467"/>
      <c r="AN544" s="470"/>
      <c r="AO544" s="470"/>
      <c r="AP544" s="470"/>
      <c r="AQ544" s="473"/>
      <c r="AR544" s="42"/>
    </row>
    <row r="545" spans="2:44" ht="14.45" customHeight="1" x14ac:dyDescent="0.25">
      <c r="B545" s="475"/>
      <c r="C545" s="477"/>
      <c r="D545" s="477"/>
      <c r="E545" s="40"/>
      <c r="F545" s="489"/>
      <c r="G545" s="489"/>
      <c r="H545" s="50"/>
      <c r="I545" s="201" t="str">
        <f>IF(H545=0,"",H545/'2. Baseline'!$F$15)</f>
        <v/>
      </c>
      <c r="J545" s="87" t="str">
        <f>IF(I545="","",(I545/'2. Baseline'!$F$71/'2. Baseline'!$F$67))</f>
        <v/>
      </c>
      <c r="K545" s="73" t="str">
        <f t="shared" si="260"/>
        <v/>
      </c>
      <c r="L545" s="73" t="str">
        <f t="shared" si="264"/>
        <v/>
      </c>
      <c r="M545" s="81">
        <f t="shared" si="261"/>
        <v>285.71428571428572</v>
      </c>
      <c r="N545" s="81" t="e">
        <f t="shared" si="262"/>
        <v>#VALUE!</v>
      </c>
      <c r="O545" s="82" t="str">
        <f>IFERROR(ROUND(IF(H545/'2. Baseline'!F$13=0,"",H545/'2. Baseline'!F$13),0),"")</f>
        <v/>
      </c>
      <c r="P545" s="83" t="str">
        <f>IFERROR(O545/'2. Baseline'!F$14,"")</f>
        <v/>
      </c>
      <c r="Q545" s="84" t="e">
        <f t="shared" si="263"/>
        <v>#VALUE!</v>
      </c>
      <c r="R545" s="234" t="str">
        <f>IF(H545="","",P545/'2. Baseline'!$F$67)</f>
        <v/>
      </c>
      <c r="S545" s="234" t="str">
        <f>IF(H545="","",P545/J545/'2. Baseline'!$F$67)</f>
        <v/>
      </c>
      <c r="T545" s="101"/>
      <c r="U545" s="102"/>
      <c r="V545" s="101"/>
      <c r="W545" s="101"/>
      <c r="X545" s="90" t="str">
        <f>IFERROR(P545/W545, "")</f>
        <v/>
      </c>
      <c r="Y545" s="456"/>
      <c r="Z545" s="450"/>
      <c r="AA545" s="453"/>
      <c r="AB545" s="480"/>
      <c r="AC545" s="483"/>
      <c r="AD545" s="467"/>
      <c r="AE545" s="486"/>
      <c r="AF545" s="467"/>
      <c r="AG545" s="470"/>
      <c r="AH545" s="470"/>
      <c r="AI545" s="473"/>
      <c r="AJ545" s="467"/>
      <c r="AK545" s="467"/>
      <c r="AL545" s="467"/>
      <c r="AM545" s="467"/>
      <c r="AN545" s="470"/>
      <c r="AO545" s="470"/>
      <c r="AP545" s="470"/>
      <c r="AQ545" s="473"/>
      <c r="AR545" s="42"/>
    </row>
    <row r="546" spans="2:44" ht="14.45" customHeight="1" x14ac:dyDescent="0.25">
      <c r="B546" s="475"/>
      <c r="C546" s="477"/>
      <c r="D546" s="477"/>
      <c r="E546" s="40"/>
      <c r="F546" s="489"/>
      <c r="G546" s="489"/>
      <c r="H546" s="50"/>
      <c r="I546" s="201" t="str">
        <f>IF(H546=0,"",H546/'2. Baseline'!$F$15)</f>
        <v/>
      </c>
      <c r="J546" s="87" t="str">
        <f>IF(I546="","",(I546/'2. Baseline'!$F$71/'2. Baseline'!$F$67))</f>
        <v/>
      </c>
      <c r="K546" s="73" t="str">
        <f t="shared" si="260"/>
        <v/>
      </c>
      <c r="L546" s="73" t="str">
        <f t="shared" si="264"/>
        <v/>
      </c>
      <c r="M546" s="81">
        <f t="shared" si="261"/>
        <v>285.71428571428572</v>
      </c>
      <c r="N546" s="81" t="e">
        <f t="shared" si="262"/>
        <v>#VALUE!</v>
      </c>
      <c r="O546" s="82" t="str">
        <f>IFERROR(ROUND(IF(H546/'2. Baseline'!F$13=0,"",H546/'2. Baseline'!F$13),0),"")</f>
        <v/>
      </c>
      <c r="P546" s="83" t="str">
        <f>IFERROR(O546/'2. Baseline'!F$14,"")</f>
        <v/>
      </c>
      <c r="Q546" s="84" t="e">
        <f t="shared" si="263"/>
        <v>#VALUE!</v>
      </c>
      <c r="R546" s="234" t="str">
        <f>IF(H546="","",P546/'2. Baseline'!$F$67)</f>
        <v/>
      </c>
      <c r="S546" s="234" t="str">
        <f>IF(H546="","",P546/J546/'2. Baseline'!$F$67)</f>
        <v/>
      </c>
      <c r="T546" s="101"/>
      <c r="U546" s="102"/>
      <c r="V546" s="101"/>
      <c r="W546" s="101"/>
      <c r="X546" s="90" t="str">
        <f>IFERROR(P546/W546, "")</f>
        <v/>
      </c>
      <c r="Y546" s="456"/>
      <c r="Z546" s="450"/>
      <c r="AA546" s="453"/>
      <c r="AB546" s="480"/>
      <c r="AC546" s="483"/>
      <c r="AD546" s="467"/>
      <c r="AE546" s="486"/>
      <c r="AF546" s="467"/>
      <c r="AG546" s="470"/>
      <c r="AH546" s="470"/>
      <c r="AI546" s="473"/>
      <c r="AJ546" s="467"/>
      <c r="AK546" s="467"/>
      <c r="AL546" s="467"/>
      <c r="AM546" s="467"/>
      <c r="AN546" s="470"/>
      <c r="AO546" s="470"/>
      <c r="AP546" s="470"/>
      <c r="AQ546" s="473"/>
      <c r="AR546" s="42"/>
    </row>
    <row r="547" spans="2:44" ht="14.45" customHeight="1" x14ac:dyDescent="0.25">
      <c r="B547" s="475"/>
      <c r="C547" s="477"/>
      <c r="D547" s="477"/>
      <c r="E547" s="40"/>
      <c r="F547" s="489"/>
      <c r="G547" s="489"/>
      <c r="H547" s="50"/>
      <c r="I547" s="201" t="str">
        <f>IF(H547=0,"",H547/'2. Baseline'!$F$15)</f>
        <v/>
      </c>
      <c r="J547" s="87" t="str">
        <f>IF(I547="","",(I547/'2. Baseline'!$F$71/'2. Baseline'!$F$67))</f>
        <v/>
      </c>
      <c r="K547" s="73" t="str">
        <f t="shared" si="260"/>
        <v/>
      </c>
      <c r="L547" s="73" t="str">
        <f t="shared" si="264"/>
        <v/>
      </c>
      <c r="M547" s="81">
        <f t="shared" si="261"/>
        <v>285.71428571428572</v>
      </c>
      <c r="N547" s="81" t="e">
        <f t="shared" si="262"/>
        <v>#VALUE!</v>
      </c>
      <c r="O547" s="82" t="str">
        <f>IFERROR(ROUND(IF(H547/'2. Baseline'!F$13=0,"",H547/'2. Baseline'!F$13),0),"")</f>
        <v/>
      </c>
      <c r="P547" s="83" t="str">
        <f>IFERROR(O547/'2. Baseline'!F$14,"")</f>
        <v/>
      </c>
      <c r="Q547" s="84" t="e">
        <f t="shared" si="263"/>
        <v>#VALUE!</v>
      </c>
      <c r="R547" s="234" t="str">
        <f>IF(H547="","",P547/'2. Baseline'!$F$67)</f>
        <v/>
      </c>
      <c r="S547" s="234" t="str">
        <f>IF(H547="","",P547/J547/'2. Baseline'!$F$67)</f>
        <v/>
      </c>
      <c r="T547" s="101"/>
      <c r="U547" s="102"/>
      <c r="V547" s="101"/>
      <c r="W547" s="101"/>
      <c r="X547" s="90" t="str">
        <f>IFERROR(P547/W547, "")</f>
        <v/>
      </c>
      <c r="Y547" s="456"/>
      <c r="Z547" s="450"/>
      <c r="AA547" s="453"/>
      <c r="AB547" s="480"/>
      <c r="AC547" s="483"/>
      <c r="AD547" s="467"/>
      <c r="AE547" s="486"/>
      <c r="AF547" s="467"/>
      <c r="AG547" s="470"/>
      <c r="AH547" s="470"/>
      <c r="AI547" s="473"/>
      <c r="AJ547" s="467"/>
      <c r="AK547" s="467"/>
      <c r="AL547" s="467"/>
      <c r="AM547" s="467"/>
      <c r="AN547" s="470"/>
      <c r="AO547" s="470"/>
      <c r="AP547" s="470"/>
      <c r="AQ547" s="473"/>
      <c r="AR547" s="42"/>
    </row>
    <row r="548" spans="2:44" ht="14.45" customHeight="1" x14ac:dyDescent="0.25">
      <c r="B548" s="475"/>
      <c r="C548" s="477"/>
      <c r="D548" s="477"/>
      <c r="E548" s="40"/>
      <c r="F548" s="489"/>
      <c r="G548" s="489"/>
      <c r="H548" s="50"/>
      <c r="I548" s="201" t="str">
        <f>IF(H548=0,"",H548/'2. Baseline'!$F$15)</f>
        <v/>
      </c>
      <c r="J548" s="87" t="str">
        <f>IF(I548="","",(I548/'2. Baseline'!$F$71/'2. Baseline'!$F$67))</f>
        <v/>
      </c>
      <c r="K548" s="73" t="str">
        <f t="shared" si="260"/>
        <v/>
      </c>
      <c r="L548" s="73" t="str">
        <f t="shared" si="264"/>
        <v/>
      </c>
      <c r="M548" s="81">
        <f t="shared" si="261"/>
        <v>285.71428571428572</v>
      </c>
      <c r="N548" s="81" t="e">
        <f t="shared" si="262"/>
        <v>#VALUE!</v>
      </c>
      <c r="O548" s="82" t="str">
        <f>IFERROR(ROUND(IF(H548/'2. Baseline'!F$13=0,"",H548/'2. Baseline'!F$13),0),"")</f>
        <v/>
      </c>
      <c r="P548" s="83" t="str">
        <f>IFERROR(O548/'2. Baseline'!F$14,"")</f>
        <v/>
      </c>
      <c r="Q548" s="84" t="e">
        <f t="shared" si="263"/>
        <v>#VALUE!</v>
      </c>
      <c r="R548" s="234" t="str">
        <f>IF(H548="","",P548/'2. Baseline'!$F$67)</f>
        <v/>
      </c>
      <c r="S548" s="234" t="str">
        <f>IF(H548="","",P548/J548/'2. Baseline'!$F$67)</f>
        <v/>
      </c>
      <c r="T548" s="101"/>
      <c r="U548" s="102"/>
      <c r="V548" s="101"/>
      <c r="W548" s="101"/>
      <c r="X548" s="90" t="str">
        <f>IFERROR(P548/W548, "")</f>
        <v/>
      </c>
      <c r="Y548" s="456"/>
      <c r="Z548" s="450"/>
      <c r="AA548" s="453"/>
      <c r="AB548" s="480"/>
      <c r="AC548" s="483"/>
      <c r="AD548" s="467"/>
      <c r="AE548" s="486"/>
      <c r="AF548" s="467"/>
      <c r="AG548" s="470"/>
      <c r="AH548" s="470"/>
      <c r="AI548" s="473"/>
      <c r="AJ548" s="467"/>
      <c r="AK548" s="467"/>
      <c r="AL548" s="467"/>
      <c r="AM548" s="467"/>
      <c r="AN548" s="470"/>
      <c r="AO548" s="470"/>
      <c r="AP548" s="470"/>
      <c r="AQ548" s="473"/>
      <c r="AR548" s="42"/>
    </row>
    <row r="549" spans="2:44" ht="14.45" customHeight="1" x14ac:dyDescent="0.25">
      <c r="B549" s="476"/>
      <c r="C549" s="478"/>
      <c r="D549" s="478"/>
      <c r="E549" s="40"/>
      <c r="F549" s="489"/>
      <c r="G549" s="489"/>
      <c r="H549" s="50"/>
      <c r="I549" s="201" t="str">
        <f>IF(H549=0,"",H549/'2. Baseline'!$F$15)</f>
        <v/>
      </c>
      <c r="J549" s="87" t="str">
        <f>IF(I549="","",(I549/'2. Baseline'!$F$71/'2. Baseline'!$F$67))</f>
        <v/>
      </c>
      <c r="K549" s="73" t="str">
        <f t="shared" si="260"/>
        <v/>
      </c>
      <c r="L549" s="73" t="str">
        <f t="shared" si="264"/>
        <v/>
      </c>
      <c r="M549" s="81">
        <f t="shared" si="261"/>
        <v>285.71428571428572</v>
      </c>
      <c r="N549" s="81" t="e">
        <f>IF(M549="","",I549/M549)</f>
        <v>#VALUE!</v>
      </c>
      <c r="O549" s="82" t="str">
        <f>IFERROR(ROUND(IF(H549/'2. Baseline'!F$13=0,"",H549/'2. Baseline'!F$13),0),"")</f>
        <v/>
      </c>
      <c r="P549" s="83" t="str">
        <f>IFERROR(O549/'2. Baseline'!F$14,"")</f>
        <v/>
      </c>
      <c r="Q549" s="85"/>
      <c r="R549" s="82" t="str">
        <f>IF(H549="","",P549/'2. Baseline'!$F$67)</f>
        <v/>
      </c>
      <c r="S549" s="82" t="str">
        <f>IF(H549="","",P549/J549/'2. Baseline'!$F$67)</f>
        <v/>
      </c>
      <c r="T549" s="101"/>
      <c r="U549" s="102"/>
      <c r="V549" s="101"/>
      <c r="W549" s="101"/>
      <c r="X549" s="90" t="str">
        <f>IFERROR(P549/W549, "")</f>
        <v/>
      </c>
      <c r="Y549" s="457"/>
      <c r="Z549" s="451"/>
      <c r="AA549" s="454"/>
      <c r="AB549" s="481"/>
      <c r="AC549" s="484"/>
      <c r="AD549" s="468"/>
      <c r="AE549" s="487"/>
      <c r="AF549" s="468"/>
      <c r="AG549" s="471"/>
      <c r="AH549" s="471"/>
      <c r="AI549" s="474"/>
      <c r="AJ549" s="468"/>
      <c r="AK549" s="468"/>
      <c r="AL549" s="468"/>
      <c r="AM549" s="468"/>
      <c r="AN549" s="471"/>
      <c r="AO549" s="471"/>
      <c r="AP549" s="471"/>
      <c r="AQ549" s="474"/>
      <c r="AR549" s="42"/>
    </row>
    <row r="550" spans="2:44" ht="14.45" customHeight="1" x14ac:dyDescent="0.25">
      <c r="B550" s="162"/>
      <c r="C550" s="25" t="s">
        <v>35</v>
      </c>
      <c r="D550" s="25"/>
      <c r="E550" s="98">
        <f>COUNTA(E540:E549)</f>
        <v>0</v>
      </c>
      <c r="F550" s="458"/>
      <c r="G550" s="459"/>
      <c r="H550" s="22">
        <f>SUM(H540:H549)</f>
        <v>0</v>
      </c>
      <c r="I550" s="96">
        <f>SUM(I540:I549)</f>
        <v>0</v>
      </c>
      <c r="J550" s="96">
        <f>SUM(J540:J549)</f>
        <v>0</v>
      </c>
      <c r="K550" s="96">
        <f>SUM(K540:K549)</f>
        <v>0</v>
      </c>
      <c r="L550" s="96">
        <f>SUM(L540:L549)</f>
        <v>0</v>
      </c>
      <c r="M550" s="97"/>
      <c r="N550" s="97" t="e">
        <f>SUM(N540:N549)</f>
        <v>#VALUE!</v>
      </c>
      <c r="O550" s="23">
        <f>SUM(O540:O549)</f>
        <v>0</v>
      </c>
      <c r="P550" s="53">
        <f>IFERROR(O550/'2. Baseline'!F$14,"")</f>
        <v>0</v>
      </c>
      <c r="Q550" s="52" t="e">
        <f>SUM(Q540:Q548)*7</f>
        <v>#VALUE!</v>
      </c>
      <c r="R550" s="96">
        <f>SUM(R540:R549)</f>
        <v>0</v>
      </c>
      <c r="S550" s="97" t="e">
        <f>IF(H550="","",P550/J550/'2. Baseline'!$F$67)</f>
        <v>#DIV/0!</v>
      </c>
      <c r="T550" s="103"/>
      <c r="U550" s="103"/>
      <c r="V550" s="104"/>
      <c r="W550" s="104"/>
      <c r="X550" s="74"/>
      <c r="Y550" s="107"/>
      <c r="Z550" s="104"/>
      <c r="AA550" s="108"/>
      <c r="AB550" s="53"/>
      <c r="AC550" s="68">
        <f t="shared" ref="AC550:AQ550" si="265">SUM(AC540:AC549)</f>
        <v>0</v>
      </c>
      <c r="AD550" s="68">
        <f t="shared" si="265"/>
        <v>0</v>
      </c>
      <c r="AE550" s="296">
        <f t="shared" si="265"/>
        <v>0</v>
      </c>
      <c r="AF550" s="93">
        <f t="shared" si="265"/>
        <v>0</v>
      </c>
      <c r="AG550" s="93">
        <f t="shared" si="265"/>
        <v>0</v>
      </c>
      <c r="AH550" s="93">
        <f t="shared" si="265"/>
        <v>0</v>
      </c>
      <c r="AI550" s="93">
        <f t="shared" si="265"/>
        <v>0</v>
      </c>
      <c r="AJ550" s="93">
        <f t="shared" si="265"/>
        <v>0</v>
      </c>
      <c r="AK550" s="93">
        <f t="shared" si="265"/>
        <v>0</v>
      </c>
      <c r="AL550" s="93">
        <f t="shared" si="265"/>
        <v>0</v>
      </c>
      <c r="AM550" s="93">
        <f t="shared" si="265"/>
        <v>0</v>
      </c>
      <c r="AN550" s="93">
        <f t="shared" si="265"/>
        <v>0</v>
      </c>
      <c r="AO550" s="93">
        <f t="shared" si="265"/>
        <v>0</v>
      </c>
      <c r="AP550" s="93">
        <f t="shared" si="265"/>
        <v>0</v>
      </c>
      <c r="AQ550" s="93">
        <f t="shared" si="265"/>
        <v>0</v>
      </c>
      <c r="AR550" s="26"/>
    </row>
    <row r="551" spans="2:44" ht="14.45" customHeight="1" thickBot="1" x14ac:dyDescent="0.3">
      <c r="B551" s="163"/>
      <c r="C551" s="62"/>
      <c r="D551" s="62"/>
      <c r="E551" s="63"/>
      <c r="F551" s="460"/>
      <c r="G551" s="461"/>
      <c r="H551" s="64"/>
      <c r="I551" s="65" t="str">
        <f>IFERROR(IF(H551/#REF!=0," ",H551/#REF!),"")</f>
        <v/>
      </c>
      <c r="J551" s="66"/>
      <c r="K551" s="66"/>
      <c r="L551" s="66"/>
      <c r="M551" s="66"/>
      <c r="N551" s="66"/>
      <c r="O551" s="24"/>
      <c r="P551" s="54"/>
      <c r="Q551" s="55"/>
      <c r="R551" s="56"/>
      <c r="S551" s="56"/>
      <c r="T551" s="105"/>
      <c r="U551" s="105"/>
      <c r="V551" s="106"/>
      <c r="W551" s="106"/>
      <c r="X551" s="75"/>
      <c r="Y551" s="109"/>
      <c r="Z551" s="106"/>
      <c r="AA551" s="110"/>
      <c r="AB551" s="54"/>
      <c r="AC551" s="57"/>
      <c r="AD551" s="67"/>
      <c r="AE551" s="67"/>
      <c r="AF551" s="67"/>
      <c r="AG551" s="67"/>
      <c r="AH551" s="67"/>
      <c r="AI551" s="67"/>
      <c r="AJ551" s="67"/>
      <c r="AK551" s="67"/>
      <c r="AL551" s="67"/>
      <c r="AM551" s="67"/>
      <c r="AN551" s="67"/>
      <c r="AO551" s="67"/>
      <c r="AP551" s="67"/>
      <c r="AQ551" s="179"/>
      <c r="AR551" s="60"/>
    </row>
    <row r="552" spans="2:44" ht="14.45" customHeight="1" x14ac:dyDescent="0.25">
      <c r="B552" s="475" t="str">
        <f>IF(C552&lt;&gt;"",B540+1,"")</f>
        <v/>
      </c>
      <c r="C552" s="477"/>
      <c r="D552" s="477"/>
      <c r="E552" s="40"/>
      <c r="F552" s="492"/>
      <c r="G552" s="492"/>
      <c r="H552" s="49"/>
      <c r="I552" s="201" t="str">
        <f>IF(H552=0,"",H552/'2. Baseline'!$F$15)</f>
        <v/>
      </c>
      <c r="J552" s="86" t="str">
        <f>IF(I552="","",(I552/'2. Baseline'!$F$71/'2. Baseline'!$F$67))</f>
        <v/>
      </c>
      <c r="K552" s="72" t="str">
        <f t="shared" ref="K552:K561" si="266">IF(J552="","",ROUNDUP(J552,0))</f>
        <v/>
      </c>
      <c r="L552" s="295" t="str">
        <f>J552</f>
        <v/>
      </c>
      <c r="M552" s="77">
        <f t="shared" ref="M552:M561" si="267">IF(I552=0,"",$M$23*10)</f>
        <v>285.71428571428572</v>
      </c>
      <c r="N552" s="77" t="e">
        <f t="shared" ref="N552:N560" si="268">I552/M552</f>
        <v>#VALUE!</v>
      </c>
      <c r="O552" s="78" t="str">
        <f>IFERROR(ROUND(IF(H552/'2. Baseline'!F$13=0,"",H552/'2. Baseline'!F$13),0),"")</f>
        <v/>
      </c>
      <c r="P552" s="79" t="str">
        <f>IFERROR(O552/'2. Baseline'!F$14,"")</f>
        <v/>
      </c>
      <c r="Q552" s="80" t="e">
        <f t="shared" ref="Q552:Q560" si="269">O552/(J552/2)/7</f>
        <v>#VALUE!</v>
      </c>
      <c r="R552" s="233" t="str">
        <f>IF(H552="","",P552/'2. Baseline'!$F$67)</f>
        <v/>
      </c>
      <c r="S552" s="233" t="str">
        <f>IF(H552="","",P552/J552/'2. Baseline'!$F$67)</f>
        <v/>
      </c>
      <c r="T552" s="99"/>
      <c r="U552" s="100"/>
      <c r="V552" s="101"/>
      <c r="W552" s="101"/>
      <c r="X552" s="89" t="str">
        <f>IFERROR(S552/W552, "n/a")</f>
        <v>n/a</v>
      </c>
      <c r="Y552" s="455"/>
      <c r="Z552" s="449"/>
      <c r="AA552" s="452"/>
      <c r="AB552" s="479" t="e">
        <f>P562/AA552</f>
        <v>#DIV/0!</v>
      </c>
      <c r="AC552" s="482">
        <f>L562</f>
        <v>0</v>
      </c>
      <c r="AD552" s="466">
        <f>AC562</f>
        <v>0</v>
      </c>
      <c r="AE552" s="485">
        <f>AD562/'2. Baseline'!$F$73</f>
        <v>0</v>
      </c>
      <c r="AF552" s="466">
        <f>L562*'2. Baseline'!$F$58</f>
        <v>0</v>
      </c>
      <c r="AG552" s="469">
        <f>J562*'2. Baseline'!$F$61</f>
        <v>0</v>
      </c>
      <c r="AH552" s="469">
        <f>AE562*'2. Baseline'!F$59*('2. Baseline'!F$50+'2. Baseline'!F$51)</f>
        <v>0</v>
      </c>
      <c r="AI552" s="472">
        <f>IF(B552&lt;&gt;"",'2. Baseline'!$F$60+1,0)</f>
        <v>0</v>
      </c>
      <c r="AJ552" s="466">
        <f>2*(AC562*('2. Baseline'!$F$67+'2. Baseline'!$F$68))</f>
        <v>0</v>
      </c>
      <c r="AK552" s="466">
        <f>2*L562</f>
        <v>0</v>
      </c>
      <c r="AL552" s="466">
        <f>2*(J562*2)</f>
        <v>0</v>
      </c>
      <c r="AM552" s="466">
        <f>J562*('2. Baseline'!F$67+'2. Baseline'!F$68)</f>
        <v>0</v>
      </c>
      <c r="AN552" s="469">
        <f>J562*'2. Baseline'!$F$80</f>
        <v>0</v>
      </c>
      <c r="AO552" s="469">
        <f>2*J562</f>
        <v>0</v>
      </c>
      <c r="AP552" s="469">
        <f>AE562*'2. Baseline'!F$78*('2. Baseline'!F$67+'2. Baseline'!F$68)</f>
        <v>0</v>
      </c>
      <c r="AQ552" s="472">
        <f>IF(B552&lt;&gt;"",'2. Baseline'!$F$60+1,0)</f>
        <v>0</v>
      </c>
      <c r="AR552" s="41"/>
    </row>
    <row r="553" spans="2:44" ht="14.45" customHeight="1" x14ac:dyDescent="0.25">
      <c r="B553" s="475"/>
      <c r="C553" s="477"/>
      <c r="D553" s="477"/>
      <c r="E553" s="40"/>
      <c r="F553" s="489"/>
      <c r="G553" s="489"/>
      <c r="H553" s="49"/>
      <c r="I553" s="201" t="str">
        <f>IF(H553=0,"",H553/'2. Baseline'!$F$15)</f>
        <v/>
      </c>
      <c r="J553" s="87" t="str">
        <f>IF(I553="","",(I553/'2. Baseline'!$F$71/'2. Baseline'!$F$67))</f>
        <v/>
      </c>
      <c r="K553" s="73" t="str">
        <f t="shared" si="266"/>
        <v/>
      </c>
      <c r="L553" s="73" t="str">
        <f t="shared" ref="L553:L561" si="270">J553</f>
        <v/>
      </c>
      <c r="M553" s="81">
        <f t="shared" si="267"/>
        <v>285.71428571428572</v>
      </c>
      <c r="N553" s="81" t="e">
        <f t="shared" si="268"/>
        <v>#VALUE!</v>
      </c>
      <c r="O553" s="82" t="str">
        <f>IFERROR(ROUND(IF(H553/'2. Baseline'!F$13=0,"",H553/'2. Baseline'!F$13),0),"")</f>
        <v/>
      </c>
      <c r="P553" s="83" t="str">
        <f>IFERROR(O553/'2. Baseline'!F$14,"")</f>
        <v/>
      </c>
      <c r="Q553" s="84" t="e">
        <f t="shared" si="269"/>
        <v>#VALUE!</v>
      </c>
      <c r="R553" s="234" t="str">
        <f>IF(H553="","",P553/'2. Baseline'!$F$67)</f>
        <v/>
      </c>
      <c r="S553" s="234" t="str">
        <f>IF(H553="","",P553/J553/'2. Baseline'!$F$67)</f>
        <v/>
      </c>
      <c r="T553" s="101"/>
      <c r="U553" s="102"/>
      <c r="V553" s="101"/>
      <c r="W553" s="101"/>
      <c r="X553" s="90" t="str">
        <f>IFERROR(S553/W553, "")</f>
        <v/>
      </c>
      <c r="Y553" s="456"/>
      <c r="Z553" s="450"/>
      <c r="AA553" s="453"/>
      <c r="AB553" s="480"/>
      <c r="AC553" s="483"/>
      <c r="AD553" s="467"/>
      <c r="AE553" s="486"/>
      <c r="AF553" s="467"/>
      <c r="AG553" s="470"/>
      <c r="AH553" s="470"/>
      <c r="AI553" s="473"/>
      <c r="AJ553" s="467"/>
      <c r="AK553" s="467"/>
      <c r="AL553" s="467"/>
      <c r="AM553" s="467"/>
      <c r="AN553" s="470"/>
      <c r="AO553" s="470"/>
      <c r="AP553" s="470"/>
      <c r="AQ553" s="473"/>
      <c r="AR553" s="42"/>
    </row>
    <row r="554" spans="2:44" ht="14.45" customHeight="1" x14ac:dyDescent="0.25">
      <c r="B554" s="475"/>
      <c r="C554" s="477"/>
      <c r="D554" s="477"/>
      <c r="E554" s="40"/>
      <c r="F554" s="489"/>
      <c r="G554" s="489"/>
      <c r="H554" s="49"/>
      <c r="I554" s="201" t="str">
        <f>IF(H554=0,"",H554/'2. Baseline'!$F$15)</f>
        <v/>
      </c>
      <c r="J554" s="88" t="str">
        <f>IF(I554="","",(I554/'2. Baseline'!$F$71/'2. Baseline'!$F$67))</f>
        <v/>
      </c>
      <c r="K554" s="91" t="str">
        <f t="shared" si="266"/>
        <v/>
      </c>
      <c r="L554" s="91" t="str">
        <f t="shared" si="270"/>
        <v/>
      </c>
      <c r="M554" s="92">
        <f t="shared" si="267"/>
        <v>285.71428571428572</v>
      </c>
      <c r="N554" s="92" t="e">
        <f t="shared" si="268"/>
        <v>#VALUE!</v>
      </c>
      <c r="O554" s="82" t="str">
        <f>IFERROR(ROUND(IF(H554/'2. Baseline'!F$13=0,"",H554/'2. Baseline'!F$13),0),"")</f>
        <v/>
      </c>
      <c r="P554" s="83" t="str">
        <f>IFERROR(O554/'2. Baseline'!F$14,"")</f>
        <v/>
      </c>
      <c r="Q554" s="84" t="e">
        <f t="shared" si="269"/>
        <v>#VALUE!</v>
      </c>
      <c r="R554" s="234" t="str">
        <f>IF(H554="","",P554/'2. Baseline'!$F$67)</f>
        <v/>
      </c>
      <c r="S554" s="234" t="str">
        <f>IF(H554="","",P554/J554/'2. Baseline'!$F$67)</f>
        <v/>
      </c>
      <c r="T554" s="101"/>
      <c r="U554" s="102"/>
      <c r="V554" s="101"/>
      <c r="W554" s="101"/>
      <c r="X554" s="90" t="str">
        <f>IFERROR(S554/W554, "")</f>
        <v/>
      </c>
      <c r="Y554" s="456"/>
      <c r="Z554" s="450"/>
      <c r="AA554" s="453"/>
      <c r="AB554" s="480"/>
      <c r="AC554" s="483"/>
      <c r="AD554" s="467"/>
      <c r="AE554" s="486"/>
      <c r="AF554" s="467"/>
      <c r="AG554" s="470"/>
      <c r="AH554" s="470"/>
      <c r="AI554" s="473"/>
      <c r="AJ554" s="467"/>
      <c r="AK554" s="467"/>
      <c r="AL554" s="467"/>
      <c r="AM554" s="467"/>
      <c r="AN554" s="470"/>
      <c r="AO554" s="470"/>
      <c r="AP554" s="470"/>
      <c r="AQ554" s="473"/>
      <c r="AR554" s="42"/>
    </row>
    <row r="555" spans="2:44" ht="14.45" customHeight="1" x14ac:dyDescent="0.25">
      <c r="B555" s="475"/>
      <c r="C555" s="477"/>
      <c r="D555" s="477"/>
      <c r="E555" s="40"/>
      <c r="F555" s="489"/>
      <c r="G555" s="489"/>
      <c r="H555" s="49"/>
      <c r="I555" s="201" t="str">
        <f>IF(H555=0,"",H555/'2. Baseline'!$F$15)</f>
        <v/>
      </c>
      <c r="J555" s="87" t="str">
        <f>IF(I555="","",(I555/'2. Baseline'!$F$71/'2. Baseline'!$F$67))</f>
        <v/>
      </c>
      <c r="K555" s="73" t="str">
        <f t="shared" si="266"/>
        <v/>
      </c>
      <c r="L555" s="73" t="str">
        <f t="shared" si="270"/>
        <v/>
      </c>
      <c r="M555" s="81">
        <f t="shared" si="267"/>
        <v>285.71428571428572</v>
      </c>
      <c r="N555" s="81" t="e">
        <f t="shared" si="268"/>
        <v>#VALUE!</v>
      </c>
      <c r="O555" s="82" t="str">
        <f>IFERROR(ROUND(IF(H555/'2. Baseline'!F$13=0,"",H555/'2. Baseline'!F$13),0),"")</f>
        <v/>
      </c>
      <c r="P555" s="83" t="str">
        <f>IFERROR(O555/'2. Baseline'!F$14,"")</f>
        <v/>
      </c>
      <c r="Q555" s="84" t="e">
        <f t="shared" si="269"/>
        <v>#VALUE!</v>
      </c>
      <c r="R555" s="234" t="str">
        <f>IF(H555="","",P555/'2. Baseline'!$F$67)</f>
        <v/>
      </c>
      <c r="S555" s="234" t="str">
        <f>IF(H555="","",P555/J555/'2. Baseline'!$F$67)</f>
        <v/>
      </c>
      <c r="T555" s="101"/>
      <c r="U555" s="102"/>
      <c r="V555" s="101"/>
      <c r="W555" s="101"/>
      <c r="X555" s="90" t="str">
        <f>IFERROR(S555/W555, "")</f>
        <v/>
      </c>
      <c r="Y555" s="456"/>
      <c r="Z555" s="450"/>
      <c r="AA555" s="453"/>
      <c r="AB555" s="480"/>
      <c r="AC555" s="483"/>
      <c r="AD555" s="467"/>
      <c r="AE555" s="486"/>
      <c r="AF555" s="467"/>
      <c r="AG555" s="470"/>
      <c r="AH555" s="470"/>
      <c r="AI555" s="473"/>
      <c r="AJ555" s="467"/>
      <c r="AK555" s="467"/>
      <c r="AL555" s="467"/>
      <c r="AM555" s="467"/>
      <c r="AN555" s="470"/>
      <c r="AO555" s="470"/>
      <c r="AP555" s="470"/>
      <c r="AQ555" s="473"/>
      <c r="AR555" s="42"/>
    </row>
    <row r="556" spans="2:44" ht="14.45" customHeight="1" x14ac:dyDescent="0.25">
      <c r="B556" s="475"/>
      <c r="C556" s="477"/>
      <c r="D556" s="477"/>
      <c r="E556" s="40"/>
      <c r="F556" s="489"/>
      <c r="G556" s="489"/>
      <c r="H556" s="50"/>
      <c r="I556" s="201" t="str">
        <f>IF(H556=0,"",H556/'2. Baseline'!$F$15)</f>
        <v/>
      </c>
      <c r="J556" s="87" t="str">
        <f>IF(I556="","",(I556/'2. Baseline'!$F$71/'2. Baseline'!$F$67))</f>
        <v/>
      </c>
      <c r="K556" s="73" t="str">
        <f t="shared" si="266"/>
        <v/>
      </c>
      <c r="L556" s="73" t="str">
        <f t="shared" si="270"/>
        <v/>
      </c>
      <c r="M556" s="81">
        <f t="shared" si="267"/>
        <v>285.71428571428572</v>
      </c>
      <c r="N556" s="81" t="e">
        <f t="shared" si="268"/>
        <v>#VALUE!</v>
      </c>
      <c r="O556" s="82" t="str">
        <f>IFERROR(ROUND(IF(H556/'2. Baseline'!F$13=0,"",H556/'2. Baseline'!F$13),0),"")</f>
        <v/>
      </c>
      <c r="P556" s="83" t="str">
        <f>IFERROR(O556/'2. Baseline'!F$14,"")</f>
        <v/>
      </c>
      <c r="Q556" s="84" t="e">
        <f t="shared" si="269"/>
        <v>#VALUE!</v>
      </c>
      <c r="R556" s="234" t="str">
        <f>IF(H556="","",P556/'2. Baseline'!$F$67)</f>
        <v/>
      </c>
      <c r="S556" s="234" t="str">
        <f>IF(H556="","",P556/J556/'2. Baseline'!$F$67)</f>
        <v/>
      </c>
      <c r="T556" s="101"/>
      <c r="U556" s="102"/>
      <c r="V556" s="101"/>
      <c r="W556" s="101"/>
      <c r="X556" s="90" t="str">
        <f>IFERROR(S556/W556, "")</f>
        <v/>
      </c>
      <c r="Y556" s="456"/>
      <c r="Z556" s="450"/>
      <c r="AA556" s="453"/>
      <c r="AB556" s="480"/>
      <c r="AC556" s="483"/>
      <c r="AD556" s="467"/>
      <c r="AE556" s="486"/>
      <c r="AF556" s="467"/>
      <c r="AG556" s="470"/>
      <c r="AH556" s="470"/>
      <c r="AI556" s="473"/>
      <c r="AJ556" s="467"/>
      <c r="AK556" s="467"/>
      <c r="AL556" s="467"/>
      <c r="AM556" s="467"/>
      <c r="AN556" s="470"/>
      <c r="AO556" s="470"/>
      <c r="AP556" s="470"/>
      <c r="AQ556" s="473"/>
      <c r="AR556" s="42"/>
    </row>
    <row r="557" spans="2:44" ht="14.45" customHeight="1" x14ac:dyDescent="0.25">
      <c r="B557" s="475"/>
      <c r="C557" s="477"/>
      <c r="D557" s="477"/>
      <c r="E557" s="40"/>
      <c r="F557" s="489"/>
      <c r="G557" s="489"/>
      <c r="H557" s="50"/>
      <c r="I557" s="201" t="str">
        <f>IF(H557=0,"",H557/'2. Baseline'!$F$15)</f>
        <v/>
      </c>
      <c r="J557" s="87" t="str">
        <f>IF(I557="","",(I557/'2. Baseline'!$F$71/'2. Baseline'!$F$67))</f>
        <v/>
      </c>
      <c r="K557" s="73" t="str">
        <f t="shared" si="266"/>
        <v/>
      </c>
      <c r="L557" s="73" t="str">
        <f t="shared" si="270"/>
        <v/>
      </c>
      <c r="M557" s="81">
        <f t="shared" si="267"/>
        <v>285.71428571428572</v>
      </c>
      <c r="N557" s="81" t="e">
        <f t="shared" si="268"/>
        <v>#VALUE!</v>
      </c>
      <c r="O557" s="82" t="str">
        <f>IFERROR(ROUND(IF(H557/'2. Baseline'!F$13=0,"",H557/'2. Baseline'!F$13),0),"")</f>
        <v/>
      </c>
      <c r="P557" s="83" t="str">
        <f>IFERROR(O557/'2. Baseline'!F$14,"")</f>
        <v/>
      </c>
      <c r="Q557" s="84" t="e">
        <f t="shared" si="269"/>
        <v>#VALUE!</v>
      </c>
      <c r="R557" s="234" t="str">
        <f>IF(H557="","",P557/'2. Baseline'!$F$67)</f>
        <v/>
      </c>
      <c r="S557" s="234" t="str">
        <f>IF(H557="","",P557/J557/'2. Baseline'!$F$67)</f>
        <v/>
      </c>
      <c r="T557" s="101"/>
      <c r="U557" s="102"/>
      <c r="V557" s="101"/>
      <c r="W557" s="101"/>
      <c r="X557" s="90" t="str">
        <f>IFERROR(P557/W557, "")</f>
        <v/>
      </c>
      <c r="Y557" s="456"/>
      <c r="Z557" s="450"/>
      <c r="AA557" s="453"/>
      <c r="AB557" s="480"/>
      <c r="AC557" s="483"/>
      <c r="AD557" s="467"/>
      <c r="AE557" s="486"/>
      <c r="AF557" s="467"/>
      <c r="AG557" s="470"/>
      <c r="AH557" s="470"/>
      <c r="AI557" s="473"/>
      <c r="AJ557" s="467"/>
      <c r="AK557" s="467"/>
      <c r="AL557" s="467"/>
      <c r="AM557" s="467"/>
      <c r="AN557" s="470"/>
      <c r="AO557" s="470"/>
      <c r="AP557" s="470"/>
      <c r="AQ557" s="473"/>
      <c r="AR557" s="42"/>
    </row>
    <row r="558" spans="2:44" ht="14.45" customHeight="1" x14ac:dyDescent="0.25">
      <c r="B558" s="475"/>
      <c r="C558" s="477"/>
      <c r="D558" s="477"/>
      <c r="E558" s="40"/>
      <c r="F558" s="489"/>
      <c r="G558" s="489"/>
      <c r="H558" s="50"/>
      <c r="I558" s="201" t="str">
        <f>IF(H558=0,"",H558/'2. Baseline'!$F$15)</f>
        <v/>
      </c>
      <c r="J558" s="87" t="str">
        <f>IF(I558="","",(I558/'2. Baseline'!$F$71/'2. Baseline'!$F$67))</f>
        <v/>
      </c>
      <c r="K558" s="73" t="str">
        <f t="shared" si="266"/>
        <v/>
      </c>
      <c r="L558" s="73" t="str">
        <f t="shared" si="270"/>
        <v/>
      </c>
      <c r="M558" s="81">
        <f t="shared" si="267"/>
        <v>285.71428571428572</v>
      </c>
      <c r="N558" s="81" t="e">
        <f t="shared" si="268"/>
        <v>#VALUE!</v>
      </c>
      <c r="O558" s="82" t="str">
        <f>IFERROR(ROUND(IF(H558/'2. Baseline'!F$13=0,"",H558/'2. Baseline'!F$13),0),"")</f>
        <v/>
      </c>
      <c r="P558" s="83" t="str">
        <f>IFERROR(O558/'2. Baseline'!F$14,"")</f>
        <v/>
      </c>
      <c r="Q558" s="84" t="e">
        <f t="shared" si="269"/>
        <v>#VALUE!</v>
      </c>
      <c r="R558" s="234" t="str">
        <f>IF(H558="","",P558/'2. Baseline'!$F$67)</f>
        <v/>
      </c>
      <c r="S558" s="234" t="str">
        <f>IF(H558="","",P558/J558/'2. Baseline'!$F$67)</f>
        <v/>
      </c>
      <c r="T558" s="101"/>
      <c r="U558" s="102"/>
      <c r="V558" s="101"/>
      <c r="W558" s="101"/>
      <c r="X558" s="90" t="str">
        <f>IFERROR(P558/W558, "")</f>
        <v/>
      </c>
      <c r="Y558" s="456"/>
      <c r="Z558" s="450"/>
      <c r="AA558" s="453"/>
      <c r="AB558" s="480"/>
      <c r="AC558" s="483"/>
      <c r="AD558" s="467"/>
      <c r="AE558" s="486"/>
      <c r="AF558" s="467"/>
      <c r="AG558" s="470"/>
      <c r="AH558" s="470"/>
      <c r="AI558" s="473"/>
      <c r="AJ558" s="467"/>
      <c r="AK558" s="467"/>
      <c r="AL558" s="467"/>
      <c r="AM558" s="467"/>
      <c r="AN558" s="470"/>
      <c r="AO558" s="470"/>
      <c r="AP558" s="470"/>
      <c r="AQ558" s="473"/>
      <c r="AR558" s="42"/>
    </row>
    <row r="559" spans="2:44" ht="14.45" customHeight="1" x14ac:dyDescent="0.25">
      <c r="B559" s="475"/>
      <c r="C559" s="477"/>
      <c r="D559" s="477"/>
      <c r="E559" s="40"/>
      <c r="F559" s="489"/>
      <c r="G559" s="489"/>
      <c r="H559" s="50"/>
      <c r="I559" s="201" t="str">
        <f>IF(H559=0,"",H559/'2. Baseline'!$F$15)</f>
        <v/>
      </c>
      <c r="J559" s="87" t="str">
        <f>IF(I559="","",(I559/'2. Baseline'!$F$71/'2. Baseline'!$F$67))</f>
        <v/>
      </c>
      <c r="K559" s="73" t="str">
        <f t="shared" si="266"/>
        <v/>
      </c>
      <c r="L559" s="73" t="str">
        <f t="shared" si="270"/>
        <v/>
      </c>
      <c r="M559" s="81">
        <f t="shared" si="267"/>
        <v>285.71428571428572</v>
      </c>
      <c r="N559" s="81" t="e">
        <f t="shared" si="268"/>
        <v>#VALUE!</v>
      </c>
      <c r="O559" s="82" t="str">
        <f>IFERROR(ROUND(IF(H559/'2. Baseline'!F$13=0,"",H559/'2. Baseline'!F$13),0),"")</f>
        <v/>
      </c>
      <c r="P559" s="83" t="str">
        <f>IFERROR(O559/'2. Baseline'!F$14,"")</f>
        <v/>
      </c>
      <c r="Q559" s="84" t="e">
        <f t="shared" si="269"/>
        <v>#VALUE!</v>
      </c>
      <c r="R559" s="234" t="str">
        <f>IF(H559="","",P559/'2. Baseline'!$F$67)</f>
        <v/>
      </c>
      <c r="S559" s="234" t="str">
        <f>IF(H559="","",P559/J559/'2. Baseline'!$F$67)</f>
        <v/>
      </c>
      <c r="T559" s="101"/>
      <c r="U559" s="102"/>
      <c r="V559" s="101"/>
      <c r="W559" s="101"/>
      <c r="X559" s="90" t="str">
        <f>IFERROR(P559/W559, "")</f>
        <v/>
      </c>
      <c r="Y559" s="456"/>
      <c r="Z559" s="450"/>
      <c r="AA559" s="453"/>
      <c r="AB559" s="480"/>
      <c r="AC559" s="483"/>
      <c r="AD559" s="467"/>
      <c r="AE559" s="486"/>
      <c r="AF559" s="467"/>
      <c r="AG559" s="470"/>
      <c r="AH559" s="470"/>
      <c r="AI559" s="473"/>
      <c r="AJ559" s="467"/>
      <c r="AK559" s="467"/>
      <c r="AL559" s="467"/>
      <c r="AM559" s="467"/>
      <c r="AN559" s="470"/>
      <c r="AO559" s="470"/>
      <c r="AP559" s="470"/>
      <c r="AQ559" s="473"/>
      <c r="AR559" s="42"/>
    </row>
    <row r="560" spans="2:44" ht="14.45" customHeight="1" x14ac:dyDescent="0.25">
      <c r="B560" s="475"/>
      <c r="C560" s="477"/>
      <c r="D560" s="477"/>
      <c r="E560" s="40"/>
      <c r="F560" s="489"/>
      <c r="G560" s="489"/>
      <c r="H560" s="50"/>
      <c r="I560" s="201" t="str">
        <f>IF(H560=0,"",H560/'2. Baseline'!$F$15)</f>
        <v/>
      </c>
      <c r="J560" s="87" t="str">
        <f>IF(I560="","",(I560/'2. Baseline'!$F$71/'2. Baseline'!$F$67))</f>
        <v/>
      </c>
      <c r="K560" s="73" t="str">
        <f t="shared" si="266"/>
        <v/>
      </c>
      <c r="L560" s="73" t="str">
        <f t="shared" si="270"/>
        <v/>
      </c>
      <c r="M560" s="81">
        <f t="shared" si="267"/>
        <v>285.71428571428572</v>
      </c>
      <c r="N560" s="81" t="e">
        <f t="shared" si="268"/>
        <v>#VALUE!</v>
      </c>
      <c r="O560" s="82" t="str">
        <f>IFERROR(ROUND(IF(H560/'2. Baseline'!F$13=0,"",H560/'2. Baseline'!F$13),0),"")</f>
        <v/>
      </c>
      <c r="P560" s="83" t="str">
        <f>IFERROR(O560/'2. Baseline'!F$14,"")</f>
        <v/>
      </c>
      <c r="Q560" s="84" t="e">
        <f t="shared" si="269"/>
        <v>#VALUE!</v>
      </c>
      <c r="R560" s="234" t="str">
        <f>IF(H560="","",P560/'2. Baseline'!$F$67)</f>
        <v/>
      </c>
      <c r="S560" s="234" t="str">
        <f>IF(H560="","",P560/J560/'2. Baseline'!$F$67)</f>
        <v/>
      </c>
      <c r="T560" s="101"/>
      <c r="U560" s="102"/>
      <c r="V560" s="101"/>
      <c r="W560" s="101"/>
      <c r="X560" s="90" t="str">
        <f>IFERROR(P560/W560, "")</f>
        <v/>
      </c>
      <c r="Y560" s="456"/>
      <c r="Z560" s="450"/>
      <c r="AA560" s="453"/>
      <c r="AB560" s="480"/>
      <c r="AC560" s="483"/>
      <c r="AD560" s="467"/>
      <c r="AE560" s="486"/>
      <c r="AF560" s="467"/>
      <c r="AG560" s="470"/>
      <c r="AH560" s="470"/>
      <c r="AI560" s="473"/>
      <c r="AJ560" s="467"/>
      <c r="AK560" s="467"/>
      <c r="AL560" s="467"/>
      <c r="AM560" s="467"/>
      <c r="AN560" s="470"/>
      <c r="AO560" s="470"/>
      <c r="AP560" s="470"/>
      <c r="AQ560" s="473"/>
      <c r="AR560" s="42"/>
    </row>
    <row r="561" spans="2:44" ht="14.45" customHeight="1" x14ac:dyDescent="0.25">
      <c r="B561" s="476"/>
      <c r="C561" s="478"/>
      <c r="D561" s="478"/>
      <c r="E561" s="40"/>
      <c r="F561" s="489"/>
      <c r="G561" s="489"/>
      <c r="H561" s="50"/>
      <c r="I561" s="201" t="str">
        <f>IF(H561=0,"",H561/'2. Baseline'!$F$15)</f>
        <v/>
      </c>
      <c r="J561" s="87" t="str">
        <f>IF(I561="","",(I561/'2. Baseline'!$F$71/'2. Baseline'!$F$67))</f>
        <v/>
      </c>
      <c r="K561" s="73" t="str">
        <f t="shared" si="266"/>
        <v/>
      </c>
      <c r="L561" s="73" t="str">
        <f t="shared" si="270"/>
        <v/>
      </c>
      <c r="M561" s="81">
        <f t="shared" si="267"/>
        <v>285.71428571428572</v>
      </c>
      <c r="N561" s="81" t="e">
        <f>IF(M561="","",I561/M561)</f>
        <v>#VALUE!</v>
      </c>
      <c r="O561" s="82" t="str">
        <f>IFERROR(ROUND(IF(H561/'2. Baseline'!F$13=0,"",H561/'2. Baseline'!F$13),0),"")</f>
        <v/>
      </c>
      <c r="P561" s="83" t="str">
        <f>IFERROR(O561/'2. Baseline'!F$14,"")</f>
        <v/>
      </c>
      <c r="Q561" s="85"/>
      <c r="R561" s="82" t="str">
        <f>IF(H561="","",P561/'2. Baseline'!$F$67)</f>
        <v/>
      </c>
      <c r="S561" s="82" t="str">
        <f>IF(H561="","",P561/J561/'2. Baseline'!$F$67)</f>
        <v/>
      </c>
      <c r="T561" s="101"/>
      <c r="U561" s="102"/>
      <c r="V561" s="101"/>
      <c r="W561" s="101"/>
      <c r="X561" s="90" t="str">
        <f>IFERROR(P561/W561, "")</f>
        <v/>
      </c>
      <c r="Y561" s="457"/>
      <c r="Z561" s="451"/>
      <c r="AA561" s="454"/>
      <c r="AB561" s="481"/>
      <c r="AC561" s="484"/>
      <c r="AD561" s="468"/>
      <c r="AE561" s="487"/>
      <c r="AF561" s="468"/>
      <c r="AG561" s="471"/>
      <c r="AH561" s="471"/>
      <c r="AI561" s="474"/>
      <c r="AJ561" s="468"/>
      <c r="AK561" s="468"/>
      <c r="AL561" s="468"/>
      <c r="AM561" s="468"/>
      <c r="AN561" s="471"/>
      <c r="AO561" s="471"/>
      <c r="AP561" s="471"/>
      <c r="AQ561" s="474"/>
      <c r="AR561" s="42"/>
    </row>
    <row r="562" spans="2:44" ht="14.45" customHeight="1" x14ac:dyDescent="0.25">
      <c r="B562" s="51"/>
      <c r="C562" s="25" t="s">
        <v>35</v>
      </c>
      <c r="D562" s="25"/>
      <c r="E562" s="98">
        <f>COUNTA(E552:E561)</f>
        <v>0</v>
      </c>
      <c r="F562" s="458"/>
      <c r="G562" s="459"/>
      <c r="H562" s="22">
        <f>SUM(H552:H561)</f>
        <v>0</v>
      </c>
      <c r="I562" s="96">
        <f>SUM(I552:I561)</f>
        <v>0</v>
      </c>
      <c r="J562" s="96">
        <f>SUM(J552:J561)</f>
        <v>0</v>
      </c>
      <c r="K562" s="96">
        <f>SUM(K552:K561)</f>
        <v>0</v>
      </c>
      <c r="L562" s="96">
        <f>SUM(L552:L561)</f>
        <v>0</v>
      </c>
      <c r="M562" s="97"/>
      <c r="N562" s="97" t="e">
        <f>SUM(N552:N561)</f>
        <v>#VALUE!</v>
      </c>
      <c r="O562" s="23">
        <f>SUM(O552:O561)</f>
        <v>0</v>
      </c>
      <c r="P562" s="53">
        <f>IFERROR(O562/'2. Baseline'!F$14,"")</f>
        <v>0</v>
      </c>
      <c r="Q562" s="52" t="e">
        <f>SUM(Q552:Q560)*7</f>
        <v>#VALUE!</v>
      </c>
      <c r="R562" s="96">
        <f>SUM(R552:R561)</f>
        <v>0</v>
      </c>
      <c r="S562" s="97" t="e">
        <f>IF(H562="","",P562/J562/'2. Baseline'!$F$67)</f>
        <v>#DIV/0!</v>
      </c>
      <c r="T562" s="103"/>
      <c r="U562" s="103"/>
      <c r="V562" s="104"/>
      <c r="W562" s="104"/>
      <c r="X562" s="74"/>
      <c r="Y562" s="107"/>
      <c r="Z562" s="104"/>
      <c r="AA562" s="108"/>
      <c r="AB562" s="53"/>
      <c r="AC562" s="68">
        <f t="shared" ref="AC562:AQ562" si="271">SUM(AC552:AC561)</f>
        <v>0</v>
      </c>
      <c r="AD562" s="68">
        <f t="shared" si="271"/>
        <v>0</v>
      </c>
      <c r="AE562" s="296">
        <f t="shared" si="271"/>
        <v>0</v>
      </c>
      <c r="AF562" s="93">
        <f t="shared" si="271"/>
        <v>0</v>
      </c>
      <c r="AG562" s="93">
        <f t="shared" si="271"/>
        <v>0</v>
      </c>
      <c r="AH562" s="93">
        <f t="shared" si="271"/>
        <v>0</v>
      </c>
      <c r="AI562" s="93">
        <f t="shared" si="271"/>
        <v>0</v>
      </c>
      <c r="AJ562" s="93">
        <f t="shared" si="271"/>
        <v>0</v>
      </c>
      <c r="AK562" s="93">
        <f t="shared" si="271"/>
        <v>0</v>
      </c>
      <c r="AL562" s="93">
        <f t="shared" si="271"/>
        <v>0</v>
      </c>
      <c r="AM562" s="93">
        <f t="shared" si="271"/>
        <v>0</v>
      </c>
      <c r="AN562" s="93">
        <f t="shared" si="271"/>
        <v>0</v>
      </c>
      <c r="AO562" s="93">
        <f t="shared" si="271"/>
        <v>0</v>
      </c>
      <c r="AP562" s="93">
        <f t="shared" si="271"/>
        <v>0</v>
      </c>
      <c r="AQ562" s="93">
        <f t="shared" si="271"/>
        <v>0</v>
      </c>
      <c r="AR562" s="26"/>
    </row>
    <row r="563" spans="2:44" ht="14.45" customHeight="1" thickBot="1" x14ac:dyDescent="0.3">
      <c r="B563" s="61"/>
      <c r="C563" s="62"/>
      <c r="D563" s="62"/>
      <c r="E563" s="63"/>
      <c r="F563" s="460"/>
      <c r="G563" s="461"/>
      <c r="H563" s="64"/>
      <c r="I563" s="65" t="str">
        <f>IFERROR(IF(H563/#REF!=0," ",H563/#REF!),"")</f>
        <v/>
      </c>
      <c r="J563" s="66"/>
      <c r="K563" s="66"/>
      <c r="L563" s="66"/>
      <c r="M563" s="66"/>
      <c r="N563" s="66"/>
      <c r="O563" s="24"/>
      <c r="P563" s="54"/>
      <c r="Q563" s="55"/>
      <c r="R563" s="56"/>
      <c r="S563" s="56"/>
      <c r="T563" s="105"/>
      <c r="U563" s="105"/>
      <c r="V563" s="106"/>
      <c r="W563" s="106"/>
      <c r="X563" s="75"/>
      <c r="Y563" s="109"/>
      <c r="Z563" s="106"/>
      <c r="AA563" s="110"/>
      <c r="AB563" s="54"/>
      <c r="AC563" s="57"/>
      <c r="AD563" s="67"/>
      <c r="AE563" s="67"/>
      <c r="AF563" s="67"/>
      <c r="AG563" s="67"/>
      <c r="AH563" s="67"/>
      <c r="AI563" s="67"/>
      <c r="AJ563" s="67"/>
      <c r="AK563" s="67"/>
      <c r="AL563" s="67"/>
      <c r="AM563" s="67"/>
      <c r="AN563" s="67"/>
      <c r="AO563" s="67"/>
      <c r="AP563" s="67"/>
      <c r="AQ563" s="179"/>
      <c r="AR563" s="60"/>
    </row>
    <row r="564" spans="2:44" ht="14.45" customHeight="1" x14ac:dyDescent="0.25">
      <c r="B564" s="475" t="str">
        <f>IF(C564&lt;&gt;"",B552+1,"")</f>
        <v/>
      </c>
      <c r="C564" s="488"/>
      <c r="D564" s="488"/>
      <c r="E564" s="40"/>
      <c r="F564" s="493"/>
      <c r="G564" s="494"/>
      <c r="H564" s="49"/>
      <c r="I564" s="201" t="str">
        <f>IF(H564=0,"",H564/'2. Baseline'!$F$15)</f>
        <v/>
      </c>
      <c r="J564" s="86" t="str">
        <f>IF(I564="","",(I564/'2. Baseline'!$F$71/'2. Baseline'!$F$67))</f>
        <v/>
      </c>
      <c r="K564" s="72" t="str">
        <f t="shared" ref="K564:K573" si="272">IF(J564="","",ROUNDUP(J564,0))</f>
        <v/>
      </c>
      <c r="L564" s="295" t="str">
        <f>J564</f>
        <v/>
      </c>
      <c r="M564" s="77">
        <f t="shared" ref="M564:M573" si="273">IF(I564=0,"",$M$23*10)</f>
        <v>285.71428571428572</v>
      </c>
      <c r="N564" s="77" t="e">
        <f t="shared" ref="N564:N572" si="274">I564/M564</f>
        <v>#VALUE!</v>
      </c>
      <c r="O564" s="78" t="str">
        <f>IFERROR(ROUND(IF(H564/'2. Baseline'!F$13=0,"",H564/'2. Baseline'!F$13),0),"")</f>
        <v/>
      </c>
      <c r="P564" s="79" t="str">
        <f>IFERROR(O564/'2. Baseline'!F$14,"")</f>
        <v/>
      </c>
      <c r="Q564" s="80" t="e">
        <f t="shared" ref="Q564:Q572" si="275">O564/(J564/2)/7</f>
        <v>#VALUE!</v>
      </c>
      <c r="R564" s="233" t="str">
        <f>IF(H564="","",P564/'2. Baseline'!$F$67)</f>
        <v/>
      </c>
      <c r="S564" s="233" t="str">
        <f>IF(H564="","",P564/J564/'2. Baseline'!$F$67)</f>
        <v/>
      </c>
      <c r="T564" s="99"/>
      <c r="U564" s="100"/>
      <c r="V564" s="101"/>
      <c r="W564" s="101"/>
      <c r="X564" s="89" t="str">
        <f>IFERROR(S564/W564, "n/a")</f>
        <v>n/a</v>
      </c>
      <c r="Y564" s="455"/>
      <c r="Z564" s="449"/>
      <c r="AA564" s="452"/>
      <c r="AB564" s="479" t="e">
        <f>P574/AA564</f>
        <v>#DIV/0!</v>
      </c>
      <c r="AC564" s="482">
        <f>L574</f>
        <v>0</v>
      </c>
      <c r="AD564" s="466">
        <f>AC574</f>
        <v>0</v>
      </c>
      <c r="AE564" s="485">
        <f>AD574/'2. Baseline'!$F$73</f>
        <v>0</v>
      </c>
      <c r="AF564" s="466">
        <f>L574*'2. Baseline'!$F$58</f>
        <v>0</v>
      </c>
      <c r="AG564" s="469">
        <f>J574*'2. Baseline'!$F$61</f>
        <v>0</v>
      </c>
      <c r="AH564" s="469">
        <f>AE574*'2. Baseline'!F$59*('2. Baseline'!F$50+'2. Baseline'!F$51)</f>
        <v>0</v>
      </c>
      <c r="AI564" s="472">
        <f>IF(B564&lt;&gt;"",'2. Baseline'!$F$60+1,0)</f>
        <v>0</v>
      </c>
      <c r="AJ564" s="466">
        <f>2*(AC574*('2. Baseline'!$F$67+'2. Baseline'!$F$68))</f>
        <v>0</v>
      </c>
      <c r="AK564" s="466">
        <f>2*L574</f>
        <v>0</v>
      </c>
      <c r="AL564" s="466">
        <f>2*(J574*2)</f>
        <v>0</v>
      </c>
      <c r="AM564" s="466">
        <f>J574*('2. Baseline'!F$67+'2. Baseline'!F$68)</f>
        <v>0</v>
      </c>
      <c r="AN564" s="469">
        <f>J574*'2. Baseline'!$F$80</f>
        <v>0</v>
      </c>
      <c r="AO564" s="469">
        <f>2*J574</f>
        <v>0</v>
      </c>
      <c r="AP564" s="469">
        <f>AE574*'2. Baseline'!F$78*('2. Baseline'!F$67+'2. Baseline'!F$68)</f>
        <v>0</v>
      </c>
      <c r="AQ564" s="472">
        <f>IF(B564&lt;&gt;"",'2. Baseline'!$F$60+1,0)</f>
        <v>0</v>
      </c>
      <c r="AR564" s="41"/>
    </row>
    <row r="565" spans="2:44" ht="14.45" customHeight="1" x14ac:dyDescent="0.25">
      <c r="B565" s="475"/>
      <c r="C565" s="477"/>
      <c r="D565" s="477"/>
      <c r="E565" s="40"/>
      <c r="F565" s="490"/>
      <c r="G565" s="491"/>
      <c r="H565" s="49"/>
      <c r="I565" s="201" t="str">
        <f>IF(H565=0,"",H565/'2. Baseline'!$F$15)</f>
        <v/>
      </c>
      <c r="J565" s="87" t="str">
        <f>IF(I565="","",(I565/'2. Baseline'!$F$71/'2. Baseline'!$F$67))</f>
        <v/>
      </c>
      <c r="K565" s="73" t="str">
        <f t="shared" si="272"/>
        <v/>
      </c>
      <c r="L565" s="73" t="str">
        <f t="shared" ref="L565:L573" si="276">J565</f>
        <v/>
      </c>
      <c r="M565" s="81">
        <f t="shared" si="273"/>
        <v>285.71428571428572</v>
      </c>
      <c r="N565" s="81" t="e">
        <f t="shared" si="274"/>
        <v>#VALUE!</v>
      </c>
      <c r="O565" s="82" t="str">
        <f>IFERROR(ROUND(IF(H565/'2. Baseline'!F$13=0,"",H565/'2. Baseline'!F$13),0),"")</f>
        <v/>
      </c>
      <c r="P565" s="83" t="str">
        <f>IFERROR(O565/'2. Baseline'!F$14,"")</f>
        <v/>
      </c>
      <c r="Q565" s="84" t="e">
        <f t="shared" si="275"/>
        <v>#VALUE!</v>
      </c>
      <c r="R565" s="234" t="str">
        <f>IF(H565="","",P565/'2. Baseline'!$F$67)</f>
        <v/>
      </c>
      <c r="S565" s="234" t="str">
        <f>IF(H565="","",P565/J565/'2. Baseline'!$F$67)</f>
        <v/>
      </c>
      <c r="T565" s="101"/>
      <c r="U565" s="102"/>
      <c r="V565" s="101"/>
      <c r="W565" s="101"/>
      <c r="X565" s="90" t="str">
        <f>IFERROR(S565/W565, "")</f>
        <v/>
      </c>
      <c r="Y565" s="456"/>
      <c r="Z565" s="450"/>
      <c r="AA565" s="453"/>
      <c r="AB565" s="480"/>
      <c r="AC565" s="483"/>
      <c r="AD565" s="467"/>
      <c r="AE565" s="486"/>
      <c r="AF565" s="467"/>
      <c r="AG565" s="470"/>
      <c r="AH565" s="470"/>
      <c r="AI565" s="473"/>
      <c r="AJ565" s="467"/>
      <c r="AK565" s="467"/>
      <c r="AL565" s="467"/>
      <c r="AM565" s="467"/>
      <c r="AN565" s="470"/>
      <c r="AO565" s="470"/>
      <c r="AP565" s="470"/>
      <c r="AQ565" s="473"/>
      <c r="AR565" s="42"/>
    </row>
    <row r="566" spans="2:44" ht="14.45" customHeight="1" x14ac:dyDescent="0.25">
      <c r="B566" s="475"/>
      <c r="C566" s="477"/>
      <c r="D566" s="477"/>
      <c r="E566" s="40"/>
      <c r="F566" s="490"/>
      <c r="G566" s="491"/>
      <c r="H566" s="49"/>
      <c r="I566" s="201" t="str">
        <f>IF(H566=0,"",H566/'2. Baseline'!$F$15)</f>
        <v/>
      </c>
      <c r="J566" s="87" t="str">
        <f>IF(I566="","",(I566/'2. Baseline'!$F$71/'2. Baseline'!$F$67))</f>
        <v/>
      </c>
      <c r="K566" s="91" t="str">
        <f t="shared" si="272"/>
        <v/>
      </c>
      <c r="L566" s="91" t="str">
        <f t="shared" si="276"/>
        <v/>
      </c>
      <c r="M566" s="92">
        <f t="shared" si="273"/>
        <v>285.71428571428572</v>
      </c>
      <c r="N566" s="92" t="e">
        <f t="shared" si="274"/>
        <v>#VALUE!</v>
      </c>
      <c r="O566" s="82" t="str">
        <f>IFERROR(ROUND(IF(H566/'2. Baseline'!F$13=0,"",H566/'2. Baseline'!F$13),0),"")</f>
        <v/>
      </c>
      <c r="P566" s="83" t="str">
        <f>IFERROR(O566/'2. Baseline'!F$14,"")</f>
        <v/>
      </c>
      <c r="Q566" s="84" t="e">
        <f t="shared" si="275"/>
        <v>#VALUE!</v>
      </c>
      <c r="R566" s="234" t="str">
        <f>IF(H566="","",P566/'2. Baseline'!$F$67)</f>
        <v/>
      </c>
      <c r="S566" s="234" t="str">
        <f>IF(H566="","",P566/J566/'2. Baseline'!$F$67)</f>
        <v/>
      </c>
      <c r="T566" s="101"/>
      <c r="U566" s="102"/>
      <c r="V566" s="101"/>
      <c r="W566" s="101"/>
      <c r="X566" s="90" t="str">
        <f>IFERROR(S566/W566, "")</f>
        <v/>
      </c>
      <c r="Y566" s="456"/>
      <c r="Z566" s="450"/>
      <c r="AA566" s="453"/>
      <c r="AB566" s="480"/>
      <c r="AC566" s="483"/>
      <c r="AD566" s="467"/>
      <c r="AE566" s="486"/>
      <c r="AF566" s="467"/>
      <c r="AG566" s="470"/>
      <c r="AH566" s="470"/>
      <c r="AI566" s="473"/>
      <c r="AJ566" s="467"/>
      <c r="AK566" s="467"/>
      <c r="AL566" s="467"/>
      <c r="AM566" s="467"/>
      <c r="AN566" s="470"/>
      <c r="AO566" s="470"/>
      <c r="AP566" s="470"/>
      <c r="AQ566" s="473"/>
      <c r="AR566" s="42"/>
    </row>
    <row r="567" spans="2:44" ht="14.45" customHeight="1" x14ac:dyDescent="0.25">
      <c r="B567" s="475"/>
      <c r="C567" s="477"/>
      <c r="D567" s="477"/>
      <c r="E567" s="40"/>
      <c r="F567" s="490"/>
      <c r="G567" s="491"/>
      <c r="H567" s="49"/>
      <c r="I567" s="201" t="str">
        <f>IF(H567=0,"",H567/'2. Baseline'!$F$15)</f>
        <v/>
      </c>
      <c r="J567" s="87" t="str">
        <f>IF(I567="","",(I567/'2. Baseline'!$F$71/'2. Baseline'!$F$67))</f>
        <v/>
      </c>
      <c r="K567" s="73" t="str">
        <f t="shared" si="272"/>
        <v/>
      </c>
      <c r="L567" s="73" t="str">
        <f t="shared" si="276"/>
        <v/>
      </c>
      <c r="M567" s="81">
        <f t="shared" si="273"/>
        <v>285.71428571428572</v>
      </c>
      <c r="N567" s="81" t="e">
        <f t="shared" si="274"/>
        <v>#VALUE!</v>
      </c>
      <c r="O567" s="82" t="str">
        <f>IFERROR(ROUND(IF(H567/'2. Baseline'!F$13=0,"",H567/'2. Baseline'!F$13),0),"")</f>
        <v/>
      </c>
      <c r="P567" s="83" t="str">
        <f>IFERROR(O567/'2. Baseline'!F$14,"")</f>
        <v/>
      </c>
      <c r="Q567" s="84" t="e">
        <f t="shared" si="275"/>
        <v>#VALUE!</v>
      </c>
      <c r="R567" s="234" t="str">
        <f>IF(H567="","",P567/'2. Baseline'!$F$67)</f>
        <v/>
      </c>
      <c r="S567" s="234" t="str">
        <f>IF(H567="","",P567/J567/'2. Baseline'!$F$67)</f>
        <v/>
      </c>
      <c r="T567" s="101"/>
      <c r="U567" s="102"/>
      <c r="V567" s="101"/>
      <c r="W567" s="101"/>
      <c r="X567" s="90" t="str">
        <f>IFERROR(S567/W567, "")</f>
        <v/>
      </c>
      <c r="Y567" s="456"/>
      <c r="Z567" s="450"/>
      <c r="AA567" s="453"/>
      <c r="AB567" s="480"/>
      <c r="AC567" s="483"/>
      <c r="AD567" s="467"/>
      <c r="AE567" s="486"/>
      <c r="AF567" s="467"/>
      <c r="AG567" s="470"/>
      <c r="AH567" s="470"/>
      <c r="AI567" s="473"/>
      <c r="AJ567" s="467"/>
      <c r="AK567" s="467"/>
      <c r="AL567" s="467"/>
      <c r="AM567" s="467"/>
      <c r="AN567" s="470"/>
      <c r="AO567" s="470"/>
      <c r="AP567" s="470"/>
      <c r="AQ567" s="473"/>
      <c r="AR567" s="42"/>
    </row>
    <row r="568" spans="2:44" ht="14.45" customHeight="1" x14ac:dyDescent="0.25">
      <c r="B568" s="475"/>
      <c r="C568" s="477"/>
      <c r="D568" s="477"/>
      <c r="E568" s="40"/>
      <c r="F568" s="490"/>
      <c r="G568" s="491"/>
      <c r="H568" s="50"/>
      <c r="I568" s="201" t="str">
        <f>IF(H568=0,"",H568/'2. Baseline'!$F$15)</f>
        <v/>
      </c>
      <c r="J568" s="87" t="str">
        <f>IF(I568="","",(I568/'2. Baseline'!$F$71/'2. Baseline'!$F$67))</f>
        <v/>
      </c>
      <c r="K568" s="73" t="str">
        <f t="shared" si="272"/>
        <v/>
      </c>
      <c r="L568" s="73" t="str">
        <f t="shared" si="276"/>
        <v/>
      </c>
      <c r="M568" s="81">
        <f t="shared" si="273"/>
        <v>285.71428571428572</v>
      </c>
      <c r="N568" s="81" t="e">
        <f t="shared" si="274"/>
        <v>#VALUE!</v>
      </c>
      <c r="O568" s="82" t="str">
        <f>IFERROR(ROUND(IF(H568/'2. Baseline'!F$13=0,"",H568/'2. Baseline'!F$13),0),"")</f>
        <v/>
      </c>
      <c r="P568" s="83" t="str">
        <f>IFERROR(O568/'2. Baseline'!F$14,"")</f>
        <v/>
      </c>
      <c r="Q568" s="84" t="e">
        <f t="shared" si="275"/>
        <v>#VALUE!</v>
      </c>
      <c r="R568" s="234" t="str">
        <f>IF(H568="","",P568/'2. Baseline'!$F$67)</f>
        <v/>
      </c>
      <c r="S568" s="234" t="str">
        <f>IF(H568="","",P568/J568/'2. Baseline'!$F$67)</f>
        <v/>
      </c>
      <c r="T568" s="101"/>
      <c r="U568" s="102"/>
      <c r="V568" s="101"/>
      <c r="W568" s="101"/>
      <c r="X568" s="90" t="str">
        <f>IFERROR(S568/W568, "")</f>
        <v/>
      </c>
      <c r="Y568" s="456"/>
      <c r="Z568" s="450"/>
      <c r="AA568" s="453"/>
      <c r="AB568" s="480"/>
      <c r="AC568" s="483"/>
      <c r="AD568" s="467"/>
      <c r="AE568" s="486"/>
      <c r="AF568" s="467"/>
      <c r="AG568" s="470"/>
      <c r="AH568" s="470"/>
      <c r="AI568" s="473"/>
      <c r="AJ568" s="467"/>
      <c r="AK568" s="467"/>
      <c r="AL568" s="467"/>
      <c r="AM568" s="467"/>
      <c r="AN568" s="470"/>
      <c r="AO568" s="470"/>
      <c r="AP568" s="470"/>
      <c r="AQ568" s="473"/>
      <c r="AR568" s="42"/>
    </row>
    <row r="569" spans="2:44" ht="14.45" customHeight="1" x14ac:dyDescent="0.25">
      <c r="B569" s="475"/>
      <c r="C569" s="477"/>
      <c r="D569" s="477"/>
      <c r="E569" s="40"/>
      <c r="F569" s="490"/>
      <c r="G569" s="491"/>
      <c r="H569" s="50"/>
      <c r="I569" s="201" t="str">
        <f>IF(H569=0,"",H569/'2. Baseline'!$F$15)</f>
        <v/>
      </c>
      <c r="J569" s="87" t="str">
        <f>IF(I569="","",(I569/'2. Baseline'!$F$71/'2. Baseline'!$F$67))</f>
        <v/>
      </c>
      <c r="K569" s="73" t="str">
        <f t="shared" si="272"/>
        <v/>
      </c>
      <c r="L569" s="73" t="str">
        <f t="shared" si="276"/>
        <v/>
      </c>
      <c r="M569" s="81">
        <f t="shared" si="273"/>
        <v>285.71428571428572</v>
      </c>
      <c r="N569" s="81" t="e">
        <f t="shared" si="274"/>
        <v>#VALUE!</v>
      </c>
      <c r="O569" s="82" t="str">
        <f>IFERROR(ROUND(IF(H569/'2. Baseline'!F$13=0,"",H569/'2. Baseline'!F$13),0),"")</f>
        <v/>
      </c>
      <c r="P569" s="83" t="str">
        <f>IFERROR(O569/'2. Baseline'!F$14,"")</f>
        <v/>
      </c>
      <c r="Q569" s="84" t="e">
        <f t="shared" si="275"/>
        <v>#VALUE!</v>
      </c>
      <c r="R569" s="234" t="str">
        <f>IF(H569="","",P569/'2. Baseline'!$F$67)</f>
        <v/>
      </c>
      <c r="S569" s="234" t="str">
        <f>IF(H569="","",P569/J569/'2. Baseline'!$F$67)</f>
        <v/>
      </c>
      <c r="T569" s="101"/>
      <c r="U569" s="102"/>
      <c r="V569" s="101"/>
      <c r="W569" s="101"/>
      <c r="X569" s="90" t="str">
        <f>IFERROR(P569/W569, "")</f>
        <v/>
      </c>
      <c r="Y569" s="456"/>
      <c r="Z569" s="450"/>
      <c r="AA569" s="453"/>
      <c r="AB569" s="480"/>
      <c r="AC569" s="483"/>
      <c r="AD569" s="467"/>
      <c r="AE569" s="486"/>
      <c r="AF569" s="467"/>
      <c r="AG569" s="470"/>
      <c r="AH569" s="470"/>
      <c r="AI569" s="473"/>
      <c r="AJ569" s="467"/>
      <c r="AK569" s="467"/>
      <c r="AL569" s="467"/>
      <c r="AM569" s="467"/>
      <c r="AN569" s="470"/>
      <c r="AO569" s="470"/>
      <c r="AP569" s="470"/>
      <c r="AQ569" s="473"/>
      <c r="AR569" s="42"/>
    </row>
    <row r="570" spans="2:44" ht="14.45" customHeight="1" x14ac:dyDescent="0.25">
      <c r="B570" s="475"/>
      <c r="C570" s="477"/>
      <c r="D570" s="477"/>
      <c r="E570" s="40"/>
      <c r="F570" s="490"/>
      <c r="G570" s="491"/>
      <c r="H570" s="49"/>
      <c r="I570" s="201" t="str">
        <f>IF(H570=0,"",H570/'2. Baseline'!$F$15)</f>
        <v/>
      </c>
      <c r="J570" s="87" t="str">
        <f>IF(I570="","",(I570/'2. Baseline'!$F$71/'2. Baseline'!$F$67))</f>
        <v/>
      </c>
      <c r="K570" s="73" t="str">
        <f t="shared" si="272"/>
        <v/>
      </c>
      <c r="L570" s="73" t="str">
        <f t="shared" si="276"/>
        <v/>
      </c>
      <c r="M570" s="81">
        <f t="shared" si="273"/>
        <v>285.71428571428572</v>
      </c>
      <c r="N570" s="81" t="e">
        <f t="shared" si="274"/>
        <v>#VALUE!</v>
      </c>
      <c r="O570" s="82" t="str">
        <f>IFERROR(ROUND(IF(H570/'2. Baseline'!F$13=0,"",H570/'2. Baseline'!F$13),0),"")</f>
        <v/>
      </c>
      <c r="P570" s="83" t="str">
        <f>IFERROR(O570/'2. Baseline'!F$14,"")</f>
        <v/>
      </c>
      <c r="Q570" s="84" t="e">
        <f t="shared" si="275"/>
        <v>#VALUE!</v>
      </c>
      <c r="R570" s="234" t="str">
        <f>IF(H570="","",P570/'2. Baseline'!$F$67)</f>
        <v/>
      </c>
      <c r="S570" s="234" t="str">
        <f>IF(H570="","",P570/J570/'2. Baseline'!$F$67)</f>
        <v/>
      </c>
      <c r="T570" s="101"/>
      <c r="U570" s="102"/>
      <c r="V570" s="101"/>
      <c r="W570" s="101"/>
      <c r="X570" s="90" t="str">
        <f>IFERROR(P570/W570, "")</f>
        <v/>
      </c>
      <c r="Y570" s="456"/>
      <c r="Z570" s="450"/>
      <c r="AA570" s="453"/>
      <c r="AB570" s="480"/>
      <c r="AC570" s="483"/>
      <c r="AD570" s="467"/>
      <c r="AE570" s="486"/>
      <c r="AF570" s="467"/>
      <c r="AG570" s="470"/>
      <c r="AH570" s="470"/>
      <c r="AI570" s="473"/>
      <c r="AJ570" s="467"/>
      <c r="AK570" s="467"/>
      <c r="AL570" s="467"/>
      <c r="AM570" s="467"/>
      <c r="AN570" s="470"/>
      <c r="AO570" s="470"/>
      <c r="AP570" s="470"/>
      <c r="AQ570" s="473"/>
      <c r="AR570" s="42"/>
    </row>
    <row r="571" spans="2:44" ht="14.45" customHeight="1" x14ac:dyDescent="0.25">
      <c r="B571" s="475"/>
      <c r="C571" s="477"/>
      <c r="D571" s="477"/>
      <c r="E571" s="40"/>
      <c r="F571" s="490"/>
      <c r="G571" s="491"/>
      <c r="H571" s="49"/>
      <c r="I571" s="201" t="str">
        <f>IF(H571=0,"",H571/'2. Baseline'!$F$15)</f>
        <v/>
      </c>
      <c r="J571" s="87" t="str">
        <f>IF(I571="","",(I571/'2. Baseline'!$F$71/'2. Baseline'!$F$67))</f>
        <v/>
      </c>
      <c r="K571" s="73" t="str">
        <f t="shared" si="272"/>
        <v/>
      </c>
      <c r="L571" s="73" t="str">
        <f t="shared" si="276"/>
        <v/>
      </c>
      <c r="M571" s="81">
        <f t="shared" si="273"/>
        <v>285.71428571428572</v>
      </c>
      <c r="N571" s="81" t="e">
        <f t="shared" si="274"/>
        <v>#VALUE!</v>
      </c>
      <c r="O571" s="82" t="str">
        <f>IFERROR(ROUND(IF(H571/'2. Baseline'!F$13=0,"",H571/'2. Baseline'!F$13),0),"")</f>
        <v/>
      </c>
      <c r="P571" s="83" t="str">
        <f>IFERROR(O571/'2. Baseline'!F$14,"")</f>
        <v/>
      </c>
      <c r="Q571" s="84" t="e">
        <f t="shared" si="275"/>
        <v>#VALUE!</v>
      </c>
      <c r="R571" s="234" t="str">
        <f>IF(H571="","",P571/'2. Baseline'!$F$67)</f>
        <v/>
      </c>
      <c r="S571" s="234" t="str">
        <f>IF(H571="","",P571/J571/'2. Baseline'!$F$67)</f>
        <v/>
      </c>
      <c r="T571" s="101"/>
      <c r="U571" s="102"/>
      <c r="V571" s="101"/>
      <c r="W571" s="101"/>
      <c r="X571" s="90" t="str">
        <f>IFERROR(P571/W571, "")</f>
        <v/>
      </c>
      <c r="Y571" s="456"/>
      <c r="Z571" s="450"/>
      <c r="AA571" s="453"/>
      <c r="AB571" s="480"/>
      <c r="AC571" s="483"/>
      <c r="AD571" s="467"/>
      <c r="AE571" s="486"/>
      <c r="AF571" s="467"/>
      <c r="AG571" s="470"/>
      <c r="AH571" s="470"/>
      <c r="AI571" s="473"/>
      <c r="AJ571" s="467"/>
      <c r="AK571" s="467"/>
      <c r="AL571" s="467"/>
      <c r="AM571" s="467"/>
      <c r="AN571" s="470"/>
      <c r="AO571" s="470"/>
      <c r="AP571" s="470"/>
      <c r="AQ571" s="473"/>
      <c r="AR571" s="42"/>
    </row>
    <row r="572" spans="2:44" ht="14.45" customHeight="1" x14ac:dyDescent="0.25">
      <c r="B572" s="475"/>
      <c r="C572" s="477"/>
      <c r="D572" s="477"/>
      <c r="E572" s="40"/>
      <c r="F572" s="490"/>
      <c r="G572" s="491"/>
      <c r="H572" s="49"/>
      <c r="I572" s="201" t="str">
        <f>IF(H572=0,"",H572/'2. Baseline'!$F$15)</f>
        <v/>
      </c>
      <c r="J572" s="87" t="str">
        <f>IF(I572="","",(I572/'2. Baseline'!$F$71/'2. Baseline'!$F$67))</f>
        <v/>
      </c>
      <c r="K572" s="73" t="str">
        <f t="shared" si="272"/>
        <v/>
      </c>
      <c r="L572" s="73" t="str">
        <f t="shared" si="276"/>
        <v/>
      </c>
      <c r="M572" s="81">
        <f t="shared" si="273"/>
        <v>285.71428571428572</v>
      </c>
      <c r="N572" s="81" t="e">
        <f t="shared" si="274"/>
        <v>#VALUE!</v>
      </c>
      <c r="O572" s="82" t="str">
        <f>IFERROR(ROUND(IF(H572/'2. Baseline'!F$13=0,"",H572/'2. Baseline'!F$13),0),"")</f>
        <v/>
      </c>
      <c r="P572" s="83" t="str">
        <f>IFERROR(O572/'2. Baseline'!F$14,"")</f>
        <v/>
      </c>
      <c r="Q572" s="84" t="e">
        <f t="shared" si="275"/>
        <v>#VALUE!</v>
      </c>
      <c r="R572" s="234" t="str">
        <f>IF(H572="","",P572/'2. Baseline'!$F$67)</f>
        <v/>
      </c>
      <c r="S572" s="234" t="str">
        <f>IF(H572="","",P572/J572/'2. Baseline'!$F$67)</f>
        <v/>
      </c>
      <c r="T572" s="101"/>
      <c r="U572" s="102"/>
      <c r="V572" s="101"/>
      <c r="W572" s="101"/>
      <c r="X572" s="90" t="str">
        <f>IFERROR(P572/W572, "")</f>
        <v/>
      </c>
      <c r="Y572" s="456"/>
      <c r="Z572" s="450"/>
      <c r="AA572" s="453"/>
      <c r="AB572" s="480"/>
      <c r="AC572" s="483"/>
      <c r="AD572" s="467"/>
      <c r="AE572" s="486"/>
      <c r="AF572" s="467"/>
      <c r="AG572" s="470"/>
      <c r="AH572" s="470"/>
      <c r="AI572" s="473"/>
      <c r="AJ572" s="467"/>
      <c r="AK572" s="467"/>
      <c r="AL572" s="467"/>
      <c r="AM572" s="467"/>
      <c r="AN572" s="470"/>
      <c r="AO572" s="470"/>
      <c r="AP572" s="470"/>
      <c r="AQ572" s="473"/>
      <c r="AR572" s="42"/>
    </row>
    <row r="573" spans="2:44" ht="14.45" customHeight="1" x14ac:dyDescent="0.25">
      <c r="B573" s="476"/>
      <c r="C573" s="478"/>
      <c r="D573" s="478"/>
      <c r="E573" s="40"/>
      <c r="F573" s="490"/>
      <c r="G573" s="491"/>
      <c r="H573" s="49"/>
      <c r="I573" s="201" t="str">
        <f>IF(H573=0,"",H573/'2. Baseline'!$F$15)</f>
        <v/>
      </c>
      <c r="J573" s="87" t="str">
        <f>IF(I573="","",(I573/'2. Baseline'!$F$71/'2. Baseline'!$F$67))</f>
        <v/>
      </c>
      <c r="K573" s="73" t="str">
        <f t="shared" si="272"/>
        <v/>
      </c>
      <c r="L573" s="73" t="str">
        <f t="shared" si="276"/>
        <v/>
      </c>
      <c r="M573" s="81">
        <f t="shared" si="273"/>
        <v>285.71428571428572</v>
      </c>
      <c r="N573" s="81" t="e">
        <f>IF(M573="","",I573/M573)</f>
        <v>#VALUE!</v>
      </c>
      <c r="O573" s="82" t="str">
        <f>IFERROR(ROUND(IF(H573/'2. Baseline'!F$13=0,"",H573/'2. Baseline'!F$13),0),"")</f>
        <v/>
      </c>
      <c r="P573" s="83" t="str">
        <f>IFERROR(O573/'2. Baseline'!F$14,"")</f>
        <v/>
      </c>
      <c r="Q573" s="85"/>
      <c r="R573" s="82" t="str">
        <f>IF(H573="","",P573/'2. Baseline'!$F$67)</f>
        <v/>
      </c>
      <c r="S573" s="82" t="str">
        <f>IF(H573="","",P573/J573/'2. Baseline'!$F$67)</f>
        <v/>
      </c>
      <c r="T573" s="101"/>
      <c r="U573" s="102"/>
      <c r="V573" s="101"/>
      <c r="W573" s="101"/>
      <c r="X573" s="90" t="str">
        <f>IFERROR(P573/W573, "")</f>
        <v/>
      </c>
      <c r="Y573" s="457"/>
      <c r="Z573" s="451"/>
      <c r="AA573" s="454"/>
      <c r="AB573" s="481"/>
      <c r="AC573" s="484"/>
      <c r="AD573" s="468"/>
      <c r="AE573" s="487"/>
      <c r="AF573" s="468"/>
      <c r="AG573" s="471"/>
      <c r="AH573" s="471"/>
      <c r="AI573" s="474"/>
      <c r="AJ573" s="468"/>
      <c r="AK573" s="468"/>
      <c r="AL573" s="468"/>
      <c r="AM573" s="468"/>
      <c r="AN573" s="471"/>
      <c r="AO573" s="471"/>
      <c r="AP573" s="471"/>
      <c r="AQ573" s="474"/>
      <c r="AR573" s="42"/>
    </row>
    <row r="574" spans="2:44" ht="14.45" customHeight="1" x14ac:dyDescent="0.25">
      <c r="B574" s="162"/>
      <c r="C574" s="25" t="s">
        <v>35</v>
      </c>
      <c r="D574" s="25"/>
      <c r="E574" s="98">
        <f>COUNTA(E564:E573)</f>
        <v>0</v>
      </c>
      <c r="F574" s="458"/>
      <c r="G574" s="459"/>
      <c r="H574" s="22">
        <f>SUM(H564:H573)</f>
        <v>0</v>
      </c>
      <c r="I574" s="96">
        <f>SUM(I564:I573)</f>
        <v>0</v>
      </c>
      <c r="J574" s="96">
        <f>SUM(J564:J573)</f>
        <v>0</v>
      </c>
      <c r="K574" s="96">
        <f>SUM(K564:K573)</f>
        <v>0</v>
      </c>
      <c r="L574" s="96">
        <f>SUM(L564:L573)</f>
        <v>0</v>
      </c>
      <c r="M574" s="97"/>
      <c r="N574" s="97" t="e">
        <f>SUM(N564:N573)</f>
        <v>#VALUE!</v>
      </c>
      <c r="O574" s="23">
        <f>SUM(O564:O573)</f>
        <v>0</v>
      </c>
      <c r="P574" s="53">
        <f>IFERROR(O574/'2. Baseline'!F$14,"")</f>
        <v>0</v>
      </c>
      <c r="Q574" s="52" t="e">
        <f>SUM(Q564:Q572)*7</f>
        <v>#VALUE!</v>
      </c>
      <c r="R574" s="96">
        <f>SUM(R564:R573)</f>
        <v>0</v>
      </c>
      <c r="S574" s="97" t="e">
        <f>IF(H574="","",P574/J574/'2. Baseline'!$F$67)</f>
        <v>#DIV/0!</v>
      </c>
      <c r="T574" s="103"/>
      <c r="U574" s="103"/>
      <c r="V574" s="104"/>
      <c r="W574" s="104"/>
      <c r="X574" s="74"/>
      <c r="Y574" s="107"/>
      <c r="Z574" s="104"/>
      <c r="AA574" s="108"/>
      <c r="AB574" s="53"/>
      <c r="AC574" s="68">
        <f t="shared" ref="AC574:AQ574" si="277">SUM(AC564:AC573)</f>
        <v>0</v>
      </c>
      <c r="AD574" s="68">
        <f t="shared" si="277"/>
        <v>0</v>
      </c>
      <c r="AE574" s="296">
        <f t="shared" si="277"/>
        <v>0</v>
      </c>
      <c r="AF574" s="93">
        <f t="shared" si="277"/>
        <v>0</v>
      </c>
      <c r="AG574" s="93">
        <f t="shared" si="277"/>
        <v>0</v>
      </c>
      <c r="AH574" s="93">
        <f t="shared" si="277"/>
        <v>0</v>
      </c>
      <c r="AI574" s="93">
        <f t="shared" si="277"/>
        <v>0</v>
      </c>
      <c r="AJ574" s="93">
        <f t="shared" si="277"/>
        <v>0</v>
      </c>
      <c r="AK574" s="93">
        <f t="shared" si="277"/>
        <v>0</v>
      </c>
      <c r="AL574" s="93">
        <f t="shared" si="277"/>
        <v>0</v>
      </c>
      <c r="AM574" s="93">
        <f t="shared" si="277"/>
        <v>0</v>
      </c>
      <c r="AN574" s="93">
        <f t="shared" si="277"/>
        <v>0</v>
      </c>
      <c r="AO574" s="93">
        <f t="shared" si="277"/>
        <v>0</v>
      </c>
      <c r="AP574" s="93">
        <f t="shared" si="277"/>
        <v>0</v>
      </c>
      <c r="AQ574" s="93">
        <f t="shared" si="277"/>
        <v>0</v>
      </c>
      <c r="AR574" s="26"/>
    </row>
    <row r="575" spans="2:44" ht="14.45" customHeight="1" thickBot="1" x14ac:dyDescent="0.3">
      <c r="B575" s="163"/>
      <c r="C575" s="62"/>
      <c r="D575" s="62"/>
      <c r="E575" s="63"/>
      <c r="F575" s="460"/>
      <c r="G575" s="461"/>
      <c r="H575" s="64"/>
      <c r="I575" s="65" t="str">
        <f>IFERROR(IF(H575/#REF!=0," ",H575/#REF!),"")</f>
        <v/>
      </c>
      <c r="J575" s="66"/>
      <c r="K575" s="66"/>
      <c r="L575" s="66"/>
      <c r="M575" s="66"/>
      <c r="N575" s="66"/>
      <c r="O575" s="24"/>
      <c r="P575" s="54"/>
      <c r="Q575" s="55"/>
      <c r="R575" s="56"/>
      <c r="S575" s="56"/>
      <c r="T575" s="105"/>
      <c r="U575" s="105"/>
      <c r="V575" s="106"/>
      <c r="W575" s="106"/>
      <c r="X575" s="75"/>
      <c r="Y575" s="109"/>
      <c r="Z575" s="106"/>
      <c r="AA575" s="110"/>
      <c r="AB575" s="54"/>
      <c r="AC575" s="57"/>
      <c r="AD575" s="67"/>
      <c r="AE575" s="67"/>
      <c r="AF575" s="67"/>
      <c r="AG575" s="67"/>
      <c r="AH575" s="67"/>
      <c r="AI575" s="67"/>
      <c r="AJ575" s="67"/>
      <c r="AK575" s="67"/>
      <c r="AL575" s="67"/>
      <c r="AM575" s="67"/>
      <c r="AN575" s="67"/>
      <c r="AO575" s="67"/>
      <c r="AP575" s="67"/>
      <c r="AQ575" s="179"/>
      <c r="AR575" s="60"/>
    </row>
    <row r="576" spans="2:44" ht="14.45" customHeight="1" x14ac:dyDescent="0.25">
      <c r="B576" s="475" t="str">
        <f>IF(C576&lt;&gt;"",B564+1,"")</f>
        <v/>
      </c>
      <c r="C576" s="477"/>
      <c r="D576" s="477"/>
      <c r="E576" s="40"/>
      <c r="F576" s="492"/>
      <c r="G576" s="492"/>
      <c r="H576" s="49"/>
      <c r="I576" s="201" t="str">
        <f>IF(H576=0,"",H576/'2. Baseline'!$F$15)</f>
        <v/>
      </c>
      <c r="J576" s="86" t="str">
        <f>IF(I576="","",(I576/'2. Baseline'!$F$71/'2. Baseline'!$F$67))</f>
        <v/>
      </c>
      <c r="K576" s="72" t="str">
        <f t="shared" ref="K576:K585" si="278">IF(J576="","",ROUNDUP(J576,0))</f>
        <v/>
      </c>
      <c r="L576" s="295" t="str">
        <f>J576</f>
        <v/>
      </c>
      <c r="M576" s="77">
        <f t="shared" ref="M576:M585" si="279">IF(I576=0,"",$M$23*10)</f>
        <v>285.71428571428572</v>
      </c>
      <c r="N576" s="77" t="e">
        <f t="shared" ref="N576:N584" si="280">I576/M576</f>
        <v>#VALUE!</v>
      </c>
      <c r="O576" s="78" t="str">
        <f>IFERROR(ROUND(IF(H576/'2. Baseline'!F$13=0,"",H576/'2. Baseline'!F$13),0),"")</f>
        <v/>
      </c>
      <c r="P576" s="79" t="str">
        <f>IFERROR(O576/'2. Baseline'!F$14,"")</f>
        <v/>
      </c>
      <c r="Q576" s="80" t="e">
        <f t="shared" ref="Q576:Q584" si="281">O576/(J576/2)/7</f>
        <v>#VALUE!</v>
      </c>
      <c r="R576" s="233" t="str">
        <f>IF(H576="","",P576/'2. Baseline'!$F$67)</f>
        <v/>
      </c>
      <c r="S576" s="233" t="str">
        <f>IF(H576="","",P576/J576/'2. Baseline'!$F$67)</f>
        <v/>
      </c>
      <c r="T576" s="99"/>
      <c r="U576" s="100"/>
      <c r="V576" s="101"/>
      <c r="W576" s="101"/>
      <c r="X576" s="89" t="str">
        <f>IFERROR(S576/W576, "n/a")</f>
        <v>n/a</v>
      </c>
      <c r="Y576" s="455"/>
      <c r="Z576" s="449"/>
      <c r="AA576" s="452"/>
      <c r="AB576" s="479" t="e">
        <f>P586/AA576</f>
        <v>#DIV/0!</v>
      </c>
      <c r="AC576" s="482">
        <f>L586</f>
        <v>0</v>
      </c>
      <c r="AD576" s="466">
        <f>AC586</f>
        <v>0</v>
      </c>
      <c r="AE576" s="485">
        <f>AD586/'2. Baseline'!$F$73</f>
        <v>0</v>
      </c>
      <c r="AF576" s="466">
        <f>L586*'2. Baseline'!$F$58</f>
        <v>0</v>
      </c>
      <c r="AG576" s="469">
        <f>J586*'2. Baseline'!$F$61</f>
        <v>0</v>
      </c>
      <c r="AH576" s="469">
        <f>AE586*'2. Baseline'!F$59*('2. Baseline'!F$50+'2. Baseline'!F$51)</f>
        <v>0</v>
      </c>
      <c r="AI576" s="472">
        <f>IF(B576&lt;&gt;"",'2. Baseline'!$F$60+1,0)</f>
        <v>0</v>
      </c>
      <c r="AJ576" s="466">
        <f>2*(AC586*('2. Baseline'!$F$67+'2. Baseline'!$F$68))</f>
        <v>0</v>
      </c>
      <c r="AK576" s="466">
        <f>2*L586</f>
        <v>0</v>
      </c>
      <c r="AL576" s="466">
        <f>2*(J586*2)</f>
        <v>0</v>
      </c>
      <c r="AM576" s="466">
        <f>J586*('2. Baseline'!F$67+'2. Baseline'!F$68)</f>
        <v>0</v>
      </c>
      <c r="AN576" s="469">
        <f>J586*'2. Baseline'!$F$80</f>
        <v>0</v>
      </c>
      <c r="AO576" s="469">
        <f>2*J586</f>
        <v>0</v>
      </c>
      <c r="AP576" s="469">
        <f>AE586*'2. Baseline'!F$78*('2. Baseline'!F$67+'2. Baseline'!F$68)</f>
        <v>0</v>
      </c>
      <c r="AQ576" s="472">
        <f>IF(B576&lt;&gt;"",'2. Baseline'!$F$60+1,0)</f>
        <v>0</v>
      </c>
      <c r="AR576" s="41"/>
    </row>
    <row r="577" spans="2:44" ht="14.45" customHeight="1" x14ac:dyDescent="0.25">
      <c r="B577" s="475"/>
      <c r="C577" s="477"/>
      <c r="D577" s="477"/>
      <c r="E577" s="40"/>
      <c r="F577" s="489"/>
      <c r="G577" s="489"/>
      <c r="H577" s="49"/>
      <c r="I577" s="201" t="str">
        <f>IF(H577=0,"",H577/'2. Baseline'!$F$15)</f>
        <v/>
      </c>
      <c r="J577" s="87" t="str">
        <f>IF(I577="","",(I577/'2. Baseline'!$F$71/'2. Baseline'!$F$67))</f>
        <v/>
      </c>
      <c r="K577" s="73" t="str">
        <f t="shared" si="278"/>
        <v/>
      </c>
      <c r="L577" s="73" t="str">
        <f t="shared" ref="L577:L585" si="282">J577</f>
        <v/>
      </c>
      <c r="M577" s="81">
        <f t="shared" si="279"/>
        <v>285.71428571428572</v>
      </c>
      <c r="N577" s="81" t="e">
        <f t="shared" si="280"/>
        <v>#VALUE!</v>
      </c>
      <c r="O577" s="82" t="str">
        <f>IFERROR(ROUND(IF(H577/'2. Baseline'!F$13=0,"",H577/'2. Baseline'!F$13),0),"")</f>
        <v/>
      </c>
      <c r="P577" s="83" t="str">
        <f>IFERROR(O577/'2. Baseline'!F$14,"")</f>
        <v/>
      </c>
      <c r="Q577" s="84" t="e">
        <f t="shared" si="281"/>
        <v>#VALUE!</v>
      </c>
      <c r="R577" s="234" t="str">
        <f>IF(H577="","",P577/'2. Baseline'!$F$67)</f>
        <v/>
      </c>
      <c r="S577" s="234" t="str">
        <f>IF(H577="","",P577/J577/'2. Baseline'!$F$67)</f>
        <v/>
      </c>
      <c r="T577" s="101"/>
      <c r="U577" s="102"/>
      <c r="V577" s="101"/>
      <c r="W577" s="101"/>
      <c r="X577" s="90" t="str">
        <f>IFERROR(S577/W577, "")</f>
        <v/>
      </c>
      <c r="Y577" s="456"/>
      <c r="Z577" s="450"/>
      <c r="AA577" s="453"/>
      <c r="AB577" s="480"/>
      <c r="AC577" s="483"/>
      <c r="AD577" s="467"/>
      <c r="AE577" s="486"/>
      <c r="AF577" s="467"/>
      <c r="AG577" s="470"/>
      <c r="AH577" s="470"/>
      <c r="AI577" s="473"/>
      <c r="AJ577" s="467"/>
      <c r="AK577" s="467"/>
      <c r="AL577" s="467"/>
      <c r="AM577" s="467"/>
      <c r="AN577" s="470"/>
      <c r="AO577" s="470"/>
      <c r="AP577" s="470"/>
      <c r="AQ577" s="473"/>
      <c r="AR577" s="42"/>
    </row>
    <row r="578" spans="2:44" ht="14.45" customHeight="1" x14ac:dyDescent="0.25">
      <c r="B578" s="475"/>
      <c r="C578" s="477"/>
      <c r="D578" s="477"/>
      <c r="E578" s="40"/>
      <c r="F578" s="489"/>
      <c r="G578" s="489"/>
      <c r="H578" s="49"/>
      <c r="I578" s="201" t="str">
        <f>IF(H578=0,"",H578/'2. Baseline'!$F$15)</f>
        <v/>
      </c>
      <c r="J578" s="88" t="str">
        <f>IF(I578="","",(I578/'2. Baseline'!$F$71/'2. Baseline'!$F$67))</f>
        <v/>
      </c>
      <c r="K578" s="91" t="str">
        <f t="shared" si="278"/>
        <v/>
      </c>
      <c r="L578" s="91" t="str">
        <f t="shared" si="282"/>
        <v/>
      </c>
      <c r="M578" s="92">
        <f t="shared" si="279"/>
        <v>285.71428571428572</v>
      </c>
      <c r="N578" s="92" t="e">
        <f t="shared" si="280"/>
        <v>#VALUE!</v>
      </c>
      <c r="O578" s="82" t="str">
        <f>IFERROR(ROUND(IF(H578/'2. Baseline'!F$13=0,"",H578/'2. Baseline'!F$13),0),"")</f>
        <v/>
      </c>
      <c r="P578" s="83" t="str">
        <f>IFERROR(O578/'2. Baseline'!F$14,"")</f>
        <v/>
      </c>
      <c r="Q578" s="84" t="e">
        <f t="shared" si="281"/>
        <v>#VALUE!</v>
      </c>
      <c r="R578" s="234" t="str">
        <f>IF(H578="","",P578/'2. Baseline'!$F$67)</f>
        <v/>
      </c>
      <c r="S578" s="234" t="str">
        <f>IF(H578="","",P578/J578/'2. Baseline'!$F$67)</f>
        <v/>
      </c>
      <c r="T578" s="101"/>
      <c r="U578" s="102"/>
      <c r="V578" s="101"/>
      <c r="W578" s="101"/>
      <c r="X578" s="90" t="str">
        <f>IFERROR(S578/W578, "")</f>
        <v/>
      </c>
      <c r="Y578" s="456"/>
      <c r="Z578" s="450"/>
      <c r="AA578" s="453"/>
      <c r="AB578" s="480"/>
      <c r="AC578" s="483"/>
      <c r="AD578" s="467"/>
      <c r="AE578" s="486"/>
      <c r="AF578" s="467"/>
      <c r="AG578" s="470"/>
      <c r="AH578" s="470"/>
      <c r="AI578" s="473"/>
      <c r="AJ578" s="467"/>
      <c r="AK578" s="467"/>
      <c r="AL578" s="467"/>
      <c r="AM578" s="467"/>
      <c r="AN578" s="470"/>
      <c r="AO578" s="470"/>
      <c r="AP578" s="470"/>
      <c r="AQ578" s="473"/>
      <c r="AR578" s="42"/>
    </row>
    <row r="579" spans="2:44" ht="14.45" customHeight="1" x14ac:dyDescent="0.25">
      <c r="B579" s="475"/>
      <c r="C579" s="477"/>
      <c r="D579" s="477"/>
      <c r="E579" s="40"/>
      <c r="F579" s="489"/>
      <c r="G579" s="489"/>
      <c r="H579" s="49"/>
      <c r="I579" s="201" t="str">
        <f>IF(H579=0,"",H579/'2. Baseline'!$F$15)</f>
        <v/>
      </c>
      <c r="J579" s="87" t="str">
        <f>IF(I579="","",(I579/'2. Baseline'!$F$71/'2. Baseline'!$F$67))</f>
        <v/>
      </c>
      <c r="K579" s="73" t="str">
        <f t="shared" si="278"/>
        <v/>
      </c>
      <c r="L579" s="73" t="str">
        <f t="shared" si="282"/>
        <v/>
      </c>
      <c r="M579" s="81">
        <f t="shared" si="279"/>
        <v>285.71428571428572</v>
      </c>
      <c r="N579" s="81" t="e">
        <f t="shared" si="280"/>
        <v>#VALUE!</v>
      </c>
      <c r="O579" s="82" t="str">
        <f>IFERROR(ROUND(IF(H579/'2. Baseline'!F$13=0,"",H579/'2. Baseline'!F$13),0),"")</f>
        <v/>
      </c>
      <c r="P579" s="83" t="str">
        <f>IFERROR(O579/'2. Baseline'!F$14,"")</f>
        <v/>
      </c>
      <c r="Q579" s="84" t="e">
        <f t="shared" si="281"/>
        <v>#VALUE!</v>
      </c>
      <c r="R579" s="234" t="str">
        <f>IF(H579="","",P579/'2. Baseline'!$F$67)</f>
        <v/>
      </c>
      <c r="S579" s="234" t="str">
        <f>IF(H579="","",P579/J579/'2. Baseline'!$F$67)</f>
        <v/>
      </c>
      <c r="T579" s="101"/>
      <c r="U579" s="102"/>
      <c r="V579" s="101"/>
      <c r="W579" s="101"/>
      <c r="X579" s="90" t="str">
        <f>IFERROR(S579/W579, "")</f>
        <v/>
      </c>
      <c r="Y579" s="456"/>
      <c r="Z579" s="450"/>
      <c r="AA579" s="453"/>
      <c r="AB579" s="480"/>
      <c r="AC579" s="483"/>
      <c r="AD579" s="467"/>
      <c r="AE579" s="486"/>
      <c r="AF579" s="467"/>
      <c r="AG579" s="470"/>
      <c r="AH579" s="470"/>
      <c r="AI579" s="473"/>
      <c r="AJ579" s="467"/>
      <c r="AK579" s="467"/>
      <c r="AL579" s="467"/>
      <c r="AM579" s="467"/>
      <c r="AN579" s="470"/>
      <c r="AO579" s="470"/>
      <c r="AP579" s="470"/>
      <c r="AQ579" s="473"/>
      <c r="AR579" s="42"/>
    </row>
    <row r="580" spans="2:44" ht="14.45" customHeight="1" x14ac:dyDescent="0.25">
      <c r="B580" s="475"/>
      <c r="C580" s="477"/>
      <c r="D580" s="477"/>
      <c r="E580" s="40"/>
      <c r="F580" s="489"/>
      <c r="G580" s="489"/>
      <c r="H580" s="50"/>
      <c r="I580" s="201" t="str">
        <f>IF(H580=0,"",H580/'2. Baseline'!$F$15)</f>
        <v/>
      </c>
      <c r="J580" s="87" t="str">
        <f>IF(I580="","",(I580/'2. Baseline'!$F$71/'2. Baseline'!$F$67))</f>
        <v/>
      </c>
      <c r="K580" s="73" t="str">
        <f t="shared" si="278"/>
        <v/>
      </c>
      <c r="L580" s="73" t="str">
        <f t="shared" si="282"/>
        <v/>
      </c>
      <c r="M580" s="81">
        <f t="shared" si="279"/>
        <v>285.71428571428572</v>
      </c>
      <c r="N580" s="81" t="e">
        <f t="shared" si="280"/>
        <v>#VALUE!</v>
      </c>
      <c r="O580" s="82" t="str">
        <f>IFERROR(ROUND(IF(H580/'2. Baseline'!F$13=0,"",H580/'2. Baseline'!F$13),0),"")</f>
        <v/>
      </c>
      <c r="P580" s="83" t="str">
        <f>IFERROR(O580/'2. Baseline'!F$14,"")</f>
        <v/>
      </c>
      <c r="Q580" s="84" t="e">
        <f t="shared" si="281"/>
        <v>#VALUE!</v>
      </c>
      <c r="R580" s="234" t="str">
        <f>IF(H580="","",P580/'2. Baseline'!$F$67)</f>
        <v/>
      </c>
      <c r="S580" s="234" t="str">
        <f>IF(H580="","",P580/J580/'2. Baseline'!$F$67)</f>
        <v/>
      </c>
      <c r="T580" s="101"/>
      <c r="U580" s="102"/>
      <c r="V580" s="101"/>
      <c r="W580" s="101"/>
      <c r="X580" s="90" t="str">
        <f>IFERROR(S580/W580, "")</f>
        <v/>
      </c>
      <c r="Y580" s="456"/>
      <c r="Z580" s="450"/>
      <c r="AA580" s="453"/>
      <c r="AB580" s="480"/>
      <c r="AC580" s="483"/>
      <c r="AD580" s="467"/>
      <c r="AE580" s="486"/>
      <c r="AF580" s="467"/>
      <c r="AG580" s="470"/>
      <c r="AH580" s="470"/>
      <c r="AI580" s="473"/>
      <c r="AJ580" s="467"/>
      <c r="AK580" s="467"/>
      <c r="AL580" s="467"/>
      <c r="AM580" s="467"/>
      <c r="AN580" s="470"/>
      <c r="AO580" s="470"/>
      <c r="AP580" s="470"/>
      <c r="AQ580" s="473"/>
      <c r="AR580" s="42"/>
    </row>
    <row r="581" spans="2:44" ht="14.45" customHeight="1" x14ac:dyDescent="0.25">
      <c r="B581" s="475"/>
      <c r="C581" s="477"/>
      <c r="D581" s="477"/>
      <c r="E581" s="40"/>
      <c r="F581" s="489"/>
      <c r="G581" s="489"/>
      <c r="H581" s="50"/>
      <c r="I581" s="201" t="str">
        <f>IF(H581=0,"",H581/'2. Baseline'!$F$15)</f>
        <v/>
      </c>
      <c r="J581" s="87" t="str">
        <f>IF(I581="","",(I581/'2. Baseline'!$F$71/'2. Baseline'!$F$67))</f>
        <v/>
      </c>
      <c r="K581" s="73" t="str">
        <f t="shared" si="278"/>
        <v/>
      </c>
      <c r="L581" s="73" t="str">
        <f t="shared" si="282"/>
        <v/>
      </c>
      <c r="M581" s="81">
        <f t="shared" si="279"/>
        <v>285.71428571428572</v>
      </c>
      <c r="N581" s="81" t="e">
        <f t="shared" si="280"/>
        <v>#VALUE!</v>
      </c>
      <c r="O581" s="82" t="str">
        <f>IFERROR(ROUND(IF(H581/'2. Baseline'!F$13=0,"",H581/'2. Baseline'!F$13),0),"")</f>
        <v/>
      </c>
      <c r="P581" s="83" t="str">
        <f>IFERROR(O581/'2. Baseline'!F$14,"")</f>
        <v/>
      </c>
      <c r="Q581" s="84" t="e">
        <f t="shared" si="281"/>
        <v>#VALUE!</v>
      </c>
      <c r="R581" s="234" t="str">
        <f>IF(H581="","",P581/'2. Baseline'!$F$67)</f>
        <v/>
      </c>
      <c r="S581" s="234" t="str">
        <f>IF(H581="","",P581/J581/'2. Baseline'!$F$67)</f>
        <v/>
      </c>
      <c r="T581" s="101"/>
      <c r="U581" s="102"/>
      <c r="V581" s="101"/>
      <c r="W581" s="101"/>
      <c r="X581" s="90" t="str">
        <f>IFERROR(P581/W581, "")</f>
        <v/>
      </c>
      <c r="Y581" s="456"/>
      <c r="Z581" s="450"/>
      <c r="AA581" s="453"/>
      <c r="AB581" s="480"/>
      <c r="AC581" s="483"/>
      <c r="AD581" s="467"/>
      <c r="AE581" s="486"/>
      <c r="AF581" s="467"/>
      <c r="AG581" s="470"/>
      <c r="AH581" s="470"/>
      <c r="AI581" s="473"/>
      <c r="AJ581" s="467"/>
      <c r="AK581" s="467"/>
      <c r="AL581" s="467"/>
      <c r="AM581" s="467"/>
      <c r="AN581" s="470"/>
      <c r="AO581" s="470"/>
      <c r="AP581" s="470"/>
      <c r="AQ581" s="473"/>
      <c r="AR581" s="42"/>
    </row>
    <row r="582" spans="2:44" ht="14.45" customHeight="1" x14ac:dyDescent="0.25">
      <c r="B582" s="475"/>
      <c r="C582" s="477"/>
      <c r="D582" s="477"/>
      <c r="E582" s="40"/>
      <c r="F582" s="489"/>
      <c r="G582" s="489"/>
      <c r="H582" s="50"/>
      <c r="I582" s="201" t="str">
        <f>IF(H582=0,"",H582/'2. Baseline'!$F$15)</f>
        <v/>
      </c>
      <c r="J582" s="87" t="str">
        <f>IF(I582="","",(I582/'2. Baseline'!$F$71/'2. Baseline'!$F$67))</f>
        <v/>
      </c>
      <c r="K582" s="73" t="str">
        <f t="shared" si="278"/>
        <v/>
      </c>
      <c r="L582" s="73" t="str">
        <f t="shared" si="282"/>
        <v/>
      </c>
      <c r="M582" s="81">
        <f t="shared" si="279"/>
        <v>285.71428571428572</v>
      </c>
      <c r="N582" s="81" t="e">
        <f t="shared" si="280"/>
        <v>#VALUE!</v>
      </c>
      <c r="O582" s="82" t="str">
        <f>IFERROR(ROUND(IF(H582/'2. Baseline'!F$13=0,"",H582/'2. Baseline'!F$13),0),"")</f>
        <v/>
      </c>
      <c r="P582" s="83" t="str">
        <f>IFERROR(O582/'2. Baseline'!F$14,"")</f>
        <v/>
      </c>
      <c r="Q582" s="84" t="e">
        <f t="shared" si="281"/>
        <v>#VALUE!</v>
      </c>
      <c r="R582" s="234" t="str">
        <f>IF(H582="","",P582/'2. Baseline'!$F$67)</f>
        <v/>
      </c>
      <c r="S582" s="234" t="str">
        <f>IF(H582="","",P582/J582/'2. Baseline'!$F$67)</f>
        <v/>
      </c>
      <c r="T582" s="101"/>
      <c r="U582" s="102"/>
      <c r="V582" s="101"/>
      <c r="W582" s="101"/>
      <c r="X582" s="90" t="str">
        <f>IFERROR(P582/W582, "")</f>
        <v/>
      </c>
      <c r="Y582" s="456"/>
      <c r="Z582" s="450"/>
      <c r="AA582" s="453"/>
      <c r="AB582" s="480"/>
      <c r="AC582" s="483"/>
      <c r="AD582" s="467"/>
      <c r="AE582" s="486"/>
      <c r="AF582" s="467"/>
      <c r="AG582" s="470"/>
      <c r="AH582" s="470"/>
      <c r="AI582" s="473"/>
      <c r="AJ582" s="467"/>
      <c r="AK582" s="467"/>
      <c r="AL582" s="467"/>
      <c r="AM582" s="467"/>
      <c r="AN582" s="470"/>
      <c r="AO582" s="470"/>
      <c r="AP582" s="470"/>
      <c r="AQ582" s="473"/>
      <c r="AR582" s="42"/>
    </row>
    <row r="583" spans="2:44" ht="14.45" customHeight="1" x14ac:dyDescent="0.25">
      <c r="B583" s="475"/>
      <c r="C583" s="477"/>
      <c r="D583" s="477"/>
      <c r="E583" s="40"/>
      <c r="F583" s="489"/>
      <c r="G583" s="489"/>
      <c r="H583" s="50"/>
      <c r="I583" s="201" t="str">
        <f>IF(H583=0,"",H583/'2. Baseline'!$F$15)</f>
        <v/>
      </c>
      <c r="J583" s="87" t="str">
        <f>IF(I583="","",(I583/'2. Baseline'!$F$71/'2. Baseline'!$F$67))</f>
        <v/>
      </c>
      <c r="K583" s="73" t="str">
        <f t="shared" si="278"/>
        <v/>
      </c>
      <c r="L583" s="73" t="str">
        <f t="shared" si="282"/>
        <v/>
      </c>
      <c r="M583" s="81">
        <f t="shared" si="279"/>
        <v>285.71428571428572</v>
      </c>
      <c r="N583" s="81" t="e">
        <f t="shared" si="280"/>
        <v>#VALUE!</v>
      </c>
      <c r="O583" s="82" t="str">
        <f>IFERROR(ROUND(IF(H583/'2. Baseline'!F$13=0,"",H583/'2. Baseline'!F$13),0),"")</f>
        <v/>
      </c>
      <c r="P583" s="83" t="str">
        <f>IFERROR(O583/'2. Baseline'!F$14,"")</f>
        <v/>
      </c>
      <c r="Q583" s="84" t="e">
        <f t="shared" si="281"/>
        <v>#VALUE!</v>
      </c>
      <c r="R583" s="234" t="str">
        <f>IF(H583="","",P583/'2. Baseline'!$F$67)</f>
        <v/>
      </c>
      <c r="S583" s="234" t="str">
        <f>IF(H583="","",P583/J583/'2. Baseline'!$F$67)</f>
        <v/>
      </c>
      <c r="T583" s="101"/>
      <c r="U583" s="102"/>
      <c r="V583" s="101"/>
      <c r="W583" s="101"/>
      <c r="X583" s="90" t="str">
        <f>IFERROR(P583/W583, "")</f>
        <v/>
      </c>
      <c r="Y583" s="456"/>
      <c r="Z583" s="450"/>
      <c r="AA583" s="453"/>
      <c r="AB583" s="480"/>
      <c r="AC583" s="483"/>
      <c r="AD583" s="467"/>
      <c r="AE583" s="486"/>
      <c r="AF583" s="467"/>
      <c r="AG583" s="470"/>
      <c r="AH583" s="470"/>
      <c r="AI583" s="473"/>
      <c r="AJ583" s="467"/>
      <c r="AK583" s="467"/>
      <c r="AL583" s="467"/>
      <c r="AM583" s="467"/>
      <c r="AN583" s="470"/>
      <c r="AO583" s="470"/>
      <c r="AP583" s="470"/>
      <c r="AQ583" s="473"/>
      <c r="AR583" s="42"/>
    </row>
    <row r="584" spans="2:44" ht="14.45" customHeight="1" x14ac:dyDescent="0.25">
      <c r="B584" s="475"/>
      <c r="C584" s="477"/>
      <c r="D584" s="477"/>
      <c r="E584" s="40"/>
      <c r="F584" s="489"/>
      <c r="G584" s="489"/>
      <c r="H584" s="50"/>
      <c r="I584" s="201" t="str">
        <f>IF(H584=0,"",H584/'2. Baseline'!$F$15)</f>
        <v/>
      </c>
      <c r="J584" s="87" t="str">
        <f>IF(I584="","",(I584/'2. Baseline'!$F$71/'2. Baseline'!$F$67))</f>
        <v/>
      </c>
      <c r="K584" s="73" t="str">
        <f t="shared" si="278"/>
        <v/>
      </c>
      <c r="L584" s="73" t="str">
        <f t="shared" si="282"/>
        <v/>
      </c>
      <c r="M584" s="81">
        <f t="shared" si="279"/>
        <v>285.71428571428572</v>
      </c>
      <c r="N584" s="81" t="e">
        <f t="shared" si="280"/>
        <v>#VALUE!</v>
      </c>
      <c r="O584" s="82" t="str">
        <f>IFERROR(ROUND(IF(H584/'2. Baseline'!F$13=0,"",H584/'2. Baseline'!F$13),0),"")</f>
        <v/>
      </c>
      <c r="P584" s="83" t="str">
        <f>IFERROR(O584/'2. Baseline'!F$14,"")</f>
        <v/>
      </c>
      <c r="Q584" s="84" t="e">
        <f t="shared" si="281"/>
        <v>#VALUE!</v>
      </c>
      <c r="R584" s="234" t="str">
        <f>IF(H584="","",P584/'2. Baseline'!$F$67)</f>
        <v/>
      </c>
      <c r="S584" s="234" t="str">
        <f>IF(H584="","",P584/J584/'2. Baseline'!$F$67)</f>
        <v/>
      </c>
      <c r="T584" s="101"/>
      <c r="U584" s="102"/>
      <c r="V584" s="101"/>
      <c r="W584" s="101"/>
      <c r="X584" s="90" t="str">
        <f>IFERROR(P584/W584, "")</f>
        <v/>
      </c>
      <c r="Y584" s="456"/>
      <c r="Z584" s="450"/>
      <c r="AA584" s="453"/>
      <c r="AB584" s="480"/>
      <c r="AC584" s="483"/>
      <c r="AD584" s="467"/>
      <c r="AE584" s="486"/>
      <c r="AF584" s="467"/>
      <c r="AG584" s="470"/>
      <c r="AH584" s="470"/>
      <c r="AI584" s="473"/>
      <c r="AJ584" s="467"/>
      <c r="AK584" s="467"/>
      <c r="AL584" s="467"/>
      <c r="AM584" s="467"/>
      <c r="AN584" s="470"/>
      <c r="AO584" s="470"/>
      <c r="AP584" s="470"/>
      <c r="AQ584" s="473"/>
      <c r="AR584" s="42"/>
    </row>
    <row r="585" spans="2:44" ht="14.45" customHeight="1" x14ac:dyDescent="0.25">
      <c r="B585" s="476"/>
      <c r="C585" s="478"/>
      <c r="D585" s="478"/>
      <c r="E585" s="40"/>
      <c r="F585" s="489"/>
      <c r="G585" s="489"/>
      <c r="H585" s="50"/>
      <c r="I585" s="201" t="str">
        <f>IF(H585=0,"",H585/'2. Baseline'!$F$15)</f>
        <v/>
      </c>
      <c r="J585" s="87" t="str">
        <f>IF(I585="","",(I585/'2. Baseline'!$F$71/'2. Baseline'!$F$67))</f>
        <v/>
      </c>
      <c r="K585" s="73" t="str">
        <f t="shared" si="278"/>
        <v/>
      </c>
      <c r="L585" s="73" t="str">
        <f t="shared" si="282"/>
        <v/>
      </c>
      <c r="M585" s="81">
        <f t="shared" si="279"/>
        <v>285.71428571428572</v>
      </c>
      <c r="N585" s="81" t="e">
        <f>IF(M585="","",I585/M585)</f>
        <v>#VALUE!</v>
      </c>
      <c r="O585" s="82" t="str">
        <f>IFERROR(ROUND(IF(H585/'2. Baseline'!F$13=0,"",H585/'2. Baseline'!F$13),0),"")</f>
        <v/>
      </c>
      <c r="P585" s="83" t="str">
        <f>IFERROR(O585/'2. Baseline'!F$14,"")</f>
        <v/>
      </c>
      <c r="Q585" s="85"/>
      <c r="R585" s="82" t="str">
        <f>IF(H585="","",P585/'2. Baseline'!$F$67)</f>
        <v/>
      </c>
      <c r="S585" s="82" t="str">
        <f>IF(H585="","",P585/J585/'2. Baseline'!$F$67)</f>
        <v/>
      </c>
      <c r="T585" s="101"/>
      <c r="U585" s="102"/>
      <c r="V585" s="101"/>
      <c r="W585" s="101"/>
      <c r="X585" s="90" t="str">
        <f>IFERROR(P585/W585, "")</f>
        <v/>
      </c>
      <c r="Y585" s="457"/>
      <c r="Z585" s="451"/>
      <c r="AA585" s="454"/>
      <c r="AB585" s="481"/>
      <c r="AC585" s="484"/>
      <c r="AD585" s="468"/>
      <c r="AE585" s="487"/>
      <c r="AF585" s="468"/>
      <c r="AG585" s="471"/>
      <c r="AH585" s="471"/>
      <c r="AI585" s="474"/>
      <c r="AJ585" s="468"/>
      <c r="AK585" s="468"/>
      <c r="AL585" s="468"/>
      <c r="AM585" s="468"/>
      <c r="AN585" s="471"/>
      <c r="AO585" s="471"/>
      <c r="AP585" s="471"/>
      <c r="AQ585" s="474"/>
      <c r="AR585" s="42"/>
    </row>
    <row r="586" spans="2:44" ht="14.45" customHeight="1" x14ac:dyDescent="0.25">
      <c r="B586" s="162"/>
      <c r="C586" s="25" t="s">
        <v>35</v>
      </c>
      <c r="D586" s="25"/>
      <c r="E586" s="98">
        <f>COUNTA(E576:E585)</f>
        <v>0</v>
      </c>
      <c r="F586" s="458"/>
      <c r="G586" s="459"/>
      <c r="H586" s="22">
        <f>SUM(H576:H585)</f>
        <v>0</v>
      </c>
      <c r="I586" s="96">
        <f>SUM(I576:I585)</f>
        <v>0</v>
      </c>
      <c r="J586" s="96">
        <f>SUM(J576:J585)</f>
        <v>0</v>
      </c>
      <c r="K586" s="96">
        <f>SUM(K576:K585)</f>
        <v>0</v>
      </c>
      <c r="L586" s="96">
        <f>SUM(L576:L585)</f>
        <v>0</v>
      </c>
      <c r="M586" s="97"/>
      <c r="N586" s="97" t="e">
        <f>SUM(N576:N585)</f>
        <v>#VALUE!</v>
      </c>
      <c r="O586" s="23">
        <f>SUM(O576:O585)</f>
        <v>0</v>
      </c>
      <c r="P586" s="53">
        <f>IFERROR(O586/'2. Baseline'!F$14,"")</f>
        <v>0</v>
      </c>
      <c r="Q586" s="52" t="e">
        <f>SUM(Q576:Q584)*7</f>
        <v>#VALUE!</v>
      </c>
      <c r="R586" s="96">
        <f>SUM(R576:R585)</f>
        <v>0</v>
      </c>
      <c r="S586" s="97" t="e">
        <f>IF(H586="","",P586/J586/'2. Baseline'!$F$67)</f>
        <v>#DIV/0!</v>
      </c>
      <c r="T586" s="103"/>
      <c r="U586" s="103"/>
      <c r="V586" s="104"/>
      <c r="W586" s="104"/>
      <c r="X586" s="74"/>
      <c r="Y586" s="107"/>
      <c r="Z586" s="104"/>
      <c r="AA586" s="108"/>
      <c r="AB586" s="53"/>
      <c r="AC586" s="68">
        <f t="shared" ref="AC586:AQ586" si="283">SUM(AC576:AC585)</f>
        <v>0</v>
      </c>
      <c r="AD586" s="68">
        <f t="shared" si="283"/>
        <v>0</v>
      </c>
      <c r="AE586" s="296">
        <f t="shared" si="283"/>
        <v>0</v>
      </c>
      <c r="AF586" s="93">
        <f t="shared" si="283"/>
        <v>0</v>
      </c>
      <c r="AG586" s="93">
        <f t="shared" si="283"/>
        <v>0</v>
      </c>
      <c r="AH586" s="93">
        <f t="shared" si="283"/>
        <v>0</v>
      </c>
      <c r="AI586" s="93">
        <f t="shared" si="283"/>
        <v>0</v>
      </c>
      <c r="AJ586" s="93">
        <f t="shared" si="283"/>
        <v>0</v>
      </c>
      <c r="AK586" s="93">
        <f t="shared" si="283"/>
        <v>0</v>
      </c>
      <c r="AL586" s="93">
        <f t="shared" si="283"/>
        <v>0</v>
      </c>
      <c r="AM586" s="93">
        <f t="shared" si="283"/>
        <v>0</v>
      </c>
      <c r="AN586" s="93">
        <f t="shared" si="283"/>
        <v>0</v>
      </c>
      <c r="AO586" s="93">
        <f t="shared" si="283"/>
        <v>0</v>
      </c>
      <c r="AP586" s="93">
        <f t="shared" si="283"/>
        <v>0</v>
      </c>
      <c r="AQ586" s="93">
        <f t="shared" si="283"/>
        <v>0</v>
      </c>
      <c r="AR586" s="26"/>
    </row>
    <row r="587" spans="2:44" ht="14.45" customHeight="1" thickBot="1" x14ac:dyDescent="0.3">
      <c r="B587" s="163"/>
      <c r="C587" s="62"/>
      <c r="D587" s="62"/>
      <c r="E587" s="63"/>
      <c r="F587" s="460"/>
      <c r="G587" s="461"/>
      <c r="H587" s="64"/>
      <c r="I587" s="65" t="str">
        <f>IFERROR(IF(H587/#REF!=0," ",H587/#REF!),"")</f>
        <v/>
      </c>
      <c r="J587" s="66"/>
      <c r="K587" s="66"/>
      <c r="L587" s="66"/>
      <c r="M587" s="66"/>
      <c r="N587" s="66"/>
      <c r="O587" s="24"/>
      <c r="P587" s="54"/>
      <c r="Q587" s="55"/>
      <c r="R587" s="56"/>
      <c r="S587" s="56"/>
      <c r="T587" s="105"/>
      <c r="U587" s="105"/>
      <c r="V587" s="106"/>
      <c r="W587" s="106"/>
      <c r="X587" s="75"/>
      <c r="Y587" s="109"/>
      <c r="Z587" s="106"/>
      <c r="AA587" s="110"/>
      <c r="AB587" s="54"/>
      <c r="AC587" s="57"/>
      <c r="AD587" s="67"/>
      <c r="AE587" s="67"/>
      <c r="AF587" s="67"/>
      <c r="AG587" s="67"/>
      <c r="AH587" s="67"/>
      <c r="AI587" s="67"/>
      <c r="AJ587" s="67"/>
      <c r="AK587" s="67"/>
      <c r="AL587" s="67"/>
      <c r="AM587" s="67"/>
      <c r="AN587" s="67"/>
      <c r="AO587" s="67"/>
      <c r="AP587" s="67"/>
      <c r="AQ587" s="179"/>
      <c r="AR587" s="60"/>
    </row>
    <row r="588" spans="2:44" ht="14.45" customHeight="1" x14ac:dyDescent="0.25">
      <c r="B588" s="475" t="str">
        <f>IF(C588&lt;&gt;"",B576+1,"")</f>
        <v/>
      </c>
      <c r="C588" s="477"/>
      <c r="D588" s="477"/>
      <c r="E588" s="40"/>
      <c r="F588" s="492"/>
      <c r="G588" s="492"/>
      <c r="H588" s="49"/>
      <c r="I588" s="201" t="str">
        <f>IF(H588=0,"",H588/'2. Baseline'!$F$15)</f>
        <v/>
      </c>
      <c r="J588" s="86" t="str">
        <f>IF(I588="","",(I588/'2. Baseline'!$F$71/'2. Baseline'!$F$67))</f>
        <v/>
      </c>
      <c r="K588" s="72" t="str">
        <f t="shared" ref="K588:K597" si="284">IF(J588="","",ROUNDUP(J588,0))</f>
        <v/>
      </c>
      <c r="L588" s="295" t="str">
        <f>J588</f>
        <v/>
      </c>
      <c r="M588" s="77">
        <f t="shared" ref="M588:M597" si="285">IF(I588=0,"",$M$23*10)</f>
        <v>285.71428571428572</v>
      </c>
      <c r="N588" s="77" t="e">
        <f t="shared" ref="N588:N596" si="286">I588/M588</f>
        <v>#VALUE!</v>
      </c>
      <c r="O588" s="78" t="str">
        <f>IFERROR(ROUND(IF(H588/'2. Baseline'!F$13=0,"",H588/'2. Baseline'!F$13),0),"")</f>
        <v/>
      </c>
      <c r="P588" s="79" t="str">
        <f>IFERROR(O588/'2. Baseline'!F$14,"")</f>
        <v/>
      </c>
      <c r="Q588" s="80" t="e">
        <f t="shared" ref="Q588:Q596" si="287">O588/(J588/2)/7</f>
        <v>#VALUE!</v>
      </c>
      <c r="R588" s="233" t="str">
        <f>IF(H588="","",P588/'2. Baseline'!$F$67)</f>
        <v/>
      </c>
      <c r="S588" s="233" t="str">
        <f>IF(H588="","",P588/J588/'2. Baseline'!$F$67)</f>
        <v/>
      </c>
      <c r="T588" s="99"/>
      <c r="U588" s="100"/>
      <c r="V588" s="101"/>
      <c r="W588" s="101"/>
      <c r="X588" s="89" t="str">
        <f>IFERROR(S588/W588, "n/a")</f>
        <v>n/a</v>
      </c>
      <c r="Y588" s="455"/>
      <c r="Z588" s="449"/>
      <c r="AA588" s="452"/>
      <c r="AB588" s="479" t="e">
        <f>P598/AA588</f>
        <v>#DIV/0!</v>
      </c>
      <c r="AC588" s="482">
        <f>L598</f>
        <v>0</v>
      </c>
      <c r="AD588" s="466">
        <f>AC598</f>
        <v>0</v>
      </c>
      <c r="AE588" s="485">
        <f>AD598/'2. Baseline'!$F$73</f>
        <v>0</v>
      </c>
      <c r="AF588" s="466">
        <f>L598*'2. Baseline'!$F$58</f>
        <v>0</v>
      </c>
      <c r="AG588" s="469">
        <f>J598*'2. Baseline'!$F$61</f>
        <v>0</v>
      </c>
      <c r="AH588" s="469">
        <f>AE598*'2. Baseline'!F$59*('2. Baseline'!F$50+'2. Baseline'!F$51)</f>
        <v>0</v>
      </c>
      <c r="AI588" s="472">
        <f>IF(B588&lt;&gt;"",'2. Baseline'!$F$60+1,0)</f>
        <v>0</v>
      </c>
      <c r="AJ588" s="466">
        <f>2*(AC598*('2. Baseline'!$F$67+'2. Baseline'!$F$68))</f>
        <v>0</v>
      </c>
      <c r="AK588" s="466">
        <f>2*L598</f>
        <v>0</v>
      </c>
      <c r="AL588" s="466">
        <f>2*(J598*2)</f>
        <v>0</v>
      </c>
      <c r="AM588" s="466">
        <f>J598*('2. Baseline'!F$67+'2. Baseline'!F$68)</f>
        <v>0</v>
      </c>
      <c r="AN588" s="469">
        <f>J598*'2. Baseline'!$F$80</f>
        <v>0</v>
      </c>
      <c r="AO588" s="469">
        <f>2*J598</f>
        <v>0</v>
      </c>
      <c r="AP588" s="469">
        <f>AE598*'2. Baseline'!F$78*('2. Baseline'!F$67+'2. Baseline'!F$68)</f>
        <v>0</v>
      </c>
      <c r="AQ588" s="472">
        <f>IF(B588&lt;&gt;"",'2. Baseline'!$F$60+1,0)</f>
        <v>0</v>
      </c>
      <c r="AR588" s="41"/>
    </row>
    <row r="589" spans="2:44" ht="14.45" customHeight="1" x14ac:dyDescent="0.25">
      <c r="B589" s="475"/>
      <c r="C589" s="477"/>
      <c r="D589" s="477"/>
      <c r="E589" s="40"/>
      <c r="F589" s="489"/>
      <c r="G589" s="489"/>
      <c r="H589" s="49"/>
      <c r="I589" s="201" t="str">
        <f>IF(H589=0,"",H589/'2. Baseline'!$F$15)</f>
        <v/>
      </c>
      <c r="J589" s="87" t="str">
        <f>IF(I589="","",(I589/'2. Baseline'!$F$71/'2. Baseline'!$F$67))</f>
        <v/>
      </c>
      <c r="K589" s="73" t="str">
        <f t="shared" si="284"/>
        <v/>
      </c>
      <c r="L589" s="73" t="str">
        <f t="shared" ref="L589:L597" si="288">J589</f>
        <v/>
      </c>
      <c r="M589" s="81">
        <f t="shared" si="285"/>
        <v>285.71428571428572</v>
      </c>
      <c r="N589" s="81" t="e">
        <f t="shared" si="286"/>
        <v>#VALUE!</v>
      </c>
      <c r="O589" s="82" t="str">
        <f>IFERROR(ROUND(IF(H589/'2. Baseline'!F$13=0,"",H589/'2. Baseline'!F$13),0),"")</f>
        <v/>
      </c>
      <c r="P589" s="83" t="str">
        <f>IFERROR(O589/'2. Baseline'!F$14,"")</f>
        <v/>
      </c>
      <c r="Q589" s="84" t="e">
        <f t="shared" si="287"/>
        <v>#VALUE!</v>
      </c>
      <c r="R589" s="234" t="str">
        <f>IF(H589="","",P589/'2. Baseline'!$F$67)</f>
        <v/>
      </c>
      <c r="S589" s="234" t="str">
        <f>IF(H589="","",P589/J589/'2. Baseline'!$F$67)</f>
        <v/>
      </c>
      <c r="T589" s="101"/>
      <c r="U589" s="102"/>
      <c r="V589" s="101"/>
      <c r="W589" s="101"/>
      <c r="X589" s="90" t="str">
        <f>IFERROR(S589/W589, "")</f>
        <v/>
      </c>
      <c r="Y589" s="456"/>
      <c r="Z589" s="450"/>
      <c r="AA589" s="453"/>
      <c r="AB589" s="480"/>
      <c r="AC589" s="483"/>
      <c r="AD589" s="467"/>
      <c r="AE589" s="486"/>
      <c r="AF589" s="467"/>
      <c r="AG589" s="470"/>
      <c r="AH589" s="470"/>
      <c r="AI589" s="473"/>
      <c r="AJ589" s="467"/>
      <c r="AK589" s="467"/>
      <c r="AL589" s="467"/>
      <c r="AM589" s="467"/>
      <c r="AN589" s="470"/>
      <c r="AO589" s="470"/>
      <c r="AP589" s="470"/>
      <c r="AQ589" s="473"/>
      <c r="AR589" s="42"/>
    </row>
    <row r="590" spans="2:44" ht="14.45" customHeight="1" x14ac:dyDescent="0.25">
      <c r="B590" s="475"/>
      <c r="C590" s="477"/>
      <c r="D590" s="477"/>
      <c r="E590" s="40"/>
      <c r="F590" s="489"/>
      <c r="G590" s="489"/>
      <c r="H590" s="49"/>
      <c r="I590" s="201" t="str">
        <f>IF(H590=0,"",H590/'2. Baseline'!$F$15)</f>
        <v/>
      </c>
      <c r="J590" s="88" t="str">
        <f>IF(I590="","",(I590/'2. Baseline'!$F$71/'2. Baseline'!$F$67))</f>
        <v/>
      </c>
      <c r="K590" s="91" t="str">
        <f t="shared" si="284"/>
        <v/>
      </c>
      <c r="L590" s="91" t="str">
        <f t="shared" si="288"/>
        <v/>
      </c>
      <c r="M590" s="92">
        <f t="shared" si="285"/>
        <v>285.71428571428572</v>
      </c>
      <c r="N590" s="92" t="e">
        <f t="shared" si="286"/>
        <v>#VALUE!</v>
      </c>
      <c r="O590" s="82" t="str">
        <f>IFERROR(ROUND(IF(H590/'2. Baseline'!F$13=0,"",H590/'2. Baseline'!F$13),0),"")</f>
        <v/>
      </c>
      <c r="P590" s="83" t="str">
        <f>IFERROR(O590/'2. Baseline'!F$14,"")</f>
        <v/>
      </c>
      <c r="Q590" s="84" t="e">
        <f t="shared" si="287"/>
        <v>#VALUE!</v>
      </c>
      <c r="R590" s="234" t="str">
        <f>IF(H590="","",P590/'2. Baseline'!$F$67)</f>
        <v/>
      </c>
      <c r="S590" s="234" t="str">
        <f>IF(H590="","",P590/J590/'2. Baseline'!$F$67)</f>
        <v/>
      </c>
      <c r="T590" s="101"/>
      <c r="U590" s="102"/>
      <c r="V590" s="101"/>
      <c r="W590" s="101"/>
      <c r="X590" s="90" t="str">
        <f>IFERROR(S590/W590, "")</f>
        <v/>
      </c>
      <c r="Y590" s="456"/>
      <c r="Z590" s="450"/>
      <c r="AA590" s="453"/>
      <c r="AB590" s="480"/>
      <c r="AC590" s="483"/>
      <c r="AD590" s="467"/>
      <c r="AE590" s="486"/>
      <c r="AF590" s="467"/>
      <c r="AG590" s="470"/>
      <c r="AH590" s="470"/>
      <c r="AI590" s="473"/>
      <c r="AJ590" s="467"/>
      <c r="AK590" s="467"/>
      <c r="AL590" s="467"/>
      <c r="AM590" s="467"/>
      <c r="AN590" s="470"/>
      <c r="AO590" s="470"/>
      <c r="AP590" s="470"/>
      <c r="AQ590" s="473"/>
      <c r="AR590" s="42"/>
    </row>
    <row r="591" spans="2:44" ht="14.45" customHeight="1" x14ac:dyDescent="0.25">
      <c r="B591" s="475"/>
      <c r="C591" s="477"/>
      <c r="D591" s="477"/>
      <c r="E591" s="40"/>
      <c r="F591" s="489"/>
      <c r="G591" s="489"/>
      <c r="H591" s="49"/>
      <c r="I591" s="201" t="str">
        <f>IF(H591=0,"",H591/'2. Baseline'!$F$15)</f>
        <v/>
      </c>
      <c r="J591" s="87" t="str">
        <f>IF(I591="","",(I591/'2. Baseline'!$F$71/'2. Baseline'!$F$67))</f>
        <v/>
      </c>
      <c r="K591" s="73" t="str">
        <f t="shared" si="284"/>
        <v/>
      </c>
      <c r="L591" s="73" t="str">
        <f t="shared" si="288"/>
        <v/>
      </c>
      <c r="M591" s="81">
        <f t="shared" si="285"/>
        <v>285.71428571428572</v>
      </c>
      <c r="N591" s="81" t="e">
        <f t="shared" si="286"/>
        <v>#VALUE!</v>
      </c>
      <c r="O591" s="82" t="str">
        <f>IFERROR(ROUND(IF(H591/'2. Baseline'!F$13=0,"",H591/'2. Baseline'!F$13),0),"")</f>
        <v/>
      </c>
      <c r="P591" s="83" t="str">
        <f>IFERROR(O591/'2. Baseline'!F$14,"")</f>
        <v/>
      </c>
      <c r="Q591" s="84" t="e">
        <f t="shared" si="287"/>
        <v>#VALUE!</v>
      </c>
      <c r="R591" s="234" t="str">
        <f>IF(H591="","",P591/'2. Baseline'!$F$67)</f>
        <v/>
      </c>
      <c r="S591" s="234" t="str">
        <f>IF(H591="","",P591/J591/'2. Baseline'!$F$67)</f>
        <v/>
      </c>
      <c r="T591" s="101"/>
      <c r="U591" s="102"/>
      <c r="V591" s="101"/>
      <c r="W591" s="101"/>
      <c r="X591" s="90" t="str">
        <f>IFERROR(S591/W591, "")</f>
        <v/>
      </c>
      <c r="Y591" s="456"/>
      <c r="Z591" s="450"/>
      <c r="AA591" s="453"/>
      <c r="AB591" s="480"/>
      <c r="AC591" s="483"/>
      <c r="AD591" s="467"/>
      <c r="AE591" s="486"/>
      <c r="AF591" s="467"/>
      <c r="AG591" s="470"/>
      <c r="AH591" s="470"/>
      <c r="AI591" s="473"/>
      <c r="AJ591" s="467"/>
      <c r="AK591" s="467"/>
      <c r="AL591" s="467"/>
      <c r="AM591" s="467"/>
      <c r="AN591" s="470"/>
      <c r="AO591" s="470"/>
      <c r="AP591" s="470"/>
      <c r="AQ591" s="473"/>
      <c r="AR591" s="42"/>
    </row>
    <row r="592" spans="2:44" ht="14.45" customHeight="1" x14ac:dyDescent="0.25">
      <c r="B592" s="475"/>
      <c r="C592" s="477"/>
      <c r="D592" s="477"/>
      <c r="E592" s="40"/>
      <c r="F592" s="489"/>
      <c r="G592" s="489"/>
      <c r="H592" s="50"/>
      <c r="I592" s="201" t="str">
        <f>IF(H592=0,"",H592/'2. Baseline'!$F$15)</f>
        <v/>
      </c>
      <c r="J592" s="87" t="str">
        <f>IF(I592="","",(I592/'2. Baseline'!$F$71/'2. Baseline'!$F$67))</f>
        <v/>
      </c>
      <c r="K592" s="73" t="str">
        <f t="shared" si="284"/>
        <v/>
      </c>
      <c r="L592" s="73" t="str">
        <f t="shared" si="288"/>
        <v/>
      </c>
      <c r="M592" s="81">
        <f t="shared" si="285"/>
        <v>285.71428571428572</v>
      </c>
      <c r="N592" s="81" t="e">
        <f t="shared" si="286"/>
        <v>#VALUE!</v>
      </c>
      <c r="O592" s="82" t="str">
        <f>IFERROR(ROUND(IF(H592/'2. Baseline'!F$13=0,"",H592/'2. Baseline'!F$13),0),"")</f>
        <v/>
      </c>
      <c r="P592" s="83" t="str">
        <f>IFERROR(O592/'2. Baseline'!F$14,"")</f>
        <v/>
      </c>
      <c r="Q592" s="84" t="e">
        <f t="shared" si="287"/>
        <v>#VALUE!</v>
      </c>
      <c r="R592" s="234" t="str">
        <f>IF(H592="","",P592/'2. Baseline'!$F$67)</f>
        <v/>
      </c>
      <c r="S592" s="234" t="str">
        <f>IF(H592="","",P592/J592/'2. Baseline'!$F$67)</f>
        <v/>
      </c>
      <c r="T592" s="101"/>
      <c r="U592" s="102"/>
      <c r="V592" s="101"/>
      <c r="W592" s="101"/>
      <c r="X592" s="90" t="str">
        <f>IFERROR(S592/W592, "")</f>
        <v/>
      </c>
      <c r="Y592" s="456"/>
      <c r="Z592" s="450"/>
      <c r="AA592" s="453"/>
      <c r="AB592" s="480"/>
      <c r="AC592" s="483"/>
      <c r="AD592" s="467"/>
      <c r="AE592" s="486"/>
      <c r="AF592" s="467"/>
      <c r="AG592" s="470"/>
      <c r="AH592" s="470"/>
      <c r="AI592" s="473"/>
      <c r="AJ592" s="467"/>
      <c r="AK592" s="467"/>
      <c r="AL592" s="467"/>
      <c r="AM592" s="467"/>
      <c r="AN592" s="470"/>
      <c r="AO592" s="470"/>
      <c r="AP592" s="470"/>
      <c r="AQ592" s="473"/>
      <c r="AR592" s="42"/>
    </row>
    <row r="593" spans="2:44" ht="14.45" customHeight="1" x14ac:dyDescent="0.25">
      <c r="B593" s="475"/>
      <c r="C593" s="477"/>
      <c r="D593" s="477"/>
      <c r="E593" s="40"/>
      <c r="F593" s="489"/>
      <c r="G593" s="489"/>
      <c r="H593" s="50"/>
      <c r="I593" s="201" t="str">
        <f>IF(H593=0,"",H593/'2. Baseline'!$F$15)</f>
        <v/>
      </c>
      <c r="J593" s="87" t="str">
        <f>IF(I593="","",(I593/'2. Baseline'!$F$71/'2. Baseline'!$F$67))</f>
        <v/>
      </c>
      <c r="K593" s="73" t="str">
        <f t="shared" si="284"/>
        <v/>
      </c>
      <c r="L593" s="73" t="str">
        <f t="shared" si="288"/>
        <v/>
      </c>
      <c r="M593" s="81">
        <f t="shared" si="285"/>
        <v>285.71428571428572</v>
      </c>
      <c r="N593" s="81" t="e">
        <f t="shared" si="286"/>
        <v>#VALUE!</v>
      </c>
      <c r="O593" s="82" t="str">
        <f>IFERROR(ROUND(IF(H593/'2. Baseline'!F$13=0,"",H593/'2. Baseline'!F$13),0),"")</f>
        <v/>
      </c>
      <c r="P593" s="83" t="str">
        <f>IFERROR(O593/'2. Baseline'!F$14,"")</f>
        <v/>
      </c>
      <c r="Q593" s="84" t="e">
        <f t="shared" si="287"/>
        <v>#VALUE!</v>
      </c>
      <c r="R593" s="234" t="str">
        <f>IF(H593="","",P593/'2. Baseline'!$F$67)</f>
        <v/>
      </c>
      <c r="S593" s="234" t="str">
        <f>IF(H593="","",P593/J593/'2. Baseline'!$F$67)</f>
        <v/>
      </c>
      <c r="T593" s="101"/>
      <c r="U593" s="102"/>
      <c r="V593" s="101"/>
      <c r="W593" s="101"/>
      <c r="X593" s="90" t="str">
        <f>IFERROR(P593/W593, "")</f>
        <v/>
      </c>
      <c r="Y593" s="456"/>
      <c r="Z593" s="450"/>
      <c r="AA593" s="453"/>
      <c r="AB593" s="480"/>
      <c r="AC593" s="483"/>
      <c r="AD593" s="467"/>
      <c r="AE593" s="486"/>
      <c r="AF593" s="467"/>
      <c r="AG593" s="470"/>
      <c r="AH593" s="470"/>
      <c r="AI593" s="473"/>
      <c r="AJ593" s="467"/>
      <c r="AK593" s="467"/>
      <c r="AL593" s="467"/>
      <c r="AM593" s="467"/>
      <c r="AN593" s="470"/>
      <c r="AO593" s="470"/>
      <c r="AP593" s="470"/>
      <c r="AQ593" s="473"/>
      <c r="AR593" s="42"/>
    </row>
    <row r="594" spans="2:44" ht="14.45" customHeight="1" x14ac:dyDescent="0.25">
      <c r="B594" s="475"/>
      <c r="C594" s="477"/>
      <c r="D594" s="477"/>
      <c r="E594" s="40"/>
      <c r="F594" s="489"/>
      <c r="G594" s="489"/>
      <c r="H594" s="50"/>
      <c r="I594" s="201" t="str">
        <f>IF(H594=0,"",H594/'2. Baseline'!$F$15)</f>
        <v/>
      </c>
      <c r="J594" s="87" t="str">
        <f>IF(I594="","",(I594/'2. Baseline'!$F$71/'2. Baseline'!$F$67))</f>
        <v/>
      </c>
      <c r="K594" s="73" t="str">
        <f t="shared" si="284"/>
        <v/>
      </c>
      <c r="L594" s="73" t="str">
        <f t="shared" si="288"/>
        <v/>
      </c>
      <c r="M594" s="81">
        <f t="shared" si="285"/>
        <v>285.71428571428572</v>
      </c>
      <c r="N594" s="81" t="e">
        <f t="shared" si="286"/>
        <v>#VALUE!</v>
      </c>
      <c r="O594" s="82" t="str">
        <f>IFERROR(ROUND(IF(H594/'2. Baseline'!F$13=0,"",H594/'2. Baseline'!F$13),0),"")</f>
        <v/>
      </c>
      <c r="P594" s="83" t="str">
        <f>IFERROR(O594/'2. Baseline'!F$14,"")</f>
        <v/>
      </c>
      <c r="Q594" s="84" t="e">
        <f t="shared" si="287"/>
        <v>#VALUE!</v>
      </c>
      <c r="R594" s="234" t="str">
        <f>IF(H594="","",P594/'2. Baseline'!$F$67)</f>
        <v/>
      </c>
      <c r="S594" s="234" t="str">
        <f>IF(H594="","",P594/J594/'2. Baseline'!$F$67)</f>
        <v/>
      </c>
      <c r="T594" s="101"/>
      <c r="U594" s="102"/>
      <c r="V594" s="101"/>
      <c r="W594" s="101"/>
      <c r="X594" s="90" t="str">
        <f>IFERROR(P594/W594, "")</f>
        <v/>
      </c>
      <c r="Y594" s="456"/>
      <c r="Z594" s="450"/>
      <c r="AA594" s="453"/>
      <c r="AB594" s="480"/>
      <c r="AC594" s="483"/>
      <c r="AD594" s="467"/>
      <c r="AE594" s="486"/>
      <c r="AF594" s="467"/>
      <c r="AG594" s="470"/>
      <c r="AH594" s="470"/>
      <c r="AI594" s="473"/>
      <c r="AJ594" s="467"/>
      <c r="AK594" s="467"/>
      <c r="AL594" s="467"/>
      <c r="AM594" s="467"/>
      <c r="AN594" s="470"/>
      <c r="AO594" s="470"/>
      <c r="AP594" s="470"/>
      <c r="AQ594" s="473"/>
      <c r="AR594" s="42"/>
    </row>
    <row r="595" spans="2:44" ht="14.45" customHeight="1" x14ac:dyDescent="0.25">
      <c r="B595" s="475"/>
      <c r="C595" s="477"/>
      <c r="D595" s="477"/>
      <c r="E595" s="40"/>
      <c r="F595" s="489"/>
      <c r="G595" s="489"/>
      <c r="H595" s="50"/>
      <c r="I595" s="201" t="str">
        <f>IF(H595=0,"",H595/'2. Baseline'!$F$15)</f>
        <v/>
      </c>
      <c r="J595" s="87" t="str">
        <f>IF(I595="","",(I595/'2. Baseline'!$F$71/'2. Baseline'!$F$67))</f>
        <v/>
      </c>
      <c r="K595" s="73" t="str">
        <f t="shared" si="284"/>
        <v/>
      </c>
      <c r="L595" s="73" t="str">
        <f t="shared" si="288"/>
        <v/>
      </c>
      <c r="M595" s="81">
        <f t="shared" si="285"/>
        <v>285.71428571428572</v>
      </c>
      <c r="N595" s="81" t="e">
        <f t="shared" si="286"/>
        <v>#VALUE!</v>
      </c>
      <c r="O595" s="82" t="str">
        <f>IFERROR(ROUND(IF(H595/'2. Baseline'!F$13=0,"",H595/'2. Baseline'!F$13),0),"")</f>
        <v/>
      </c>
      <c r="P595" s="83" t="str">
        <f>IFERROR(O595/'2. Baseline'!F$14,"")</f>
        <v/>
      </c>
      <c r="Q595" s="84" t="e">
        <f t="shared" si="287"/>
        <v>#VALUE!</v>
      </c>
      <c r="R595" s="234" t="str">
        <f>IF(H595="","",P595/'2. Baseline'!$F$67)</f>
        <v/>
      </c>
      <c r="S595" s="234" t="str">
        <f>IF(H595="","",P595/J595/'2. Baseline'!$F$67)</f>
        <v/>
      </c>
      <c r="T595" s="101"/>
      <c r="U595" s="102"/>
      <c r="V595" s="101"/>
      <c r="W595" s="101"/>
      <c r="X595" s="90" t="str">
        <f>IFERROR(P595/W595, "")</f>
        <v/>
      </c>
      <c r="Y595" s="456"/>
      <c r="Z595" s="450"/>
      <c r="AA595" s="453"/>
      <c r="AB595" s="480"/>
      <c r="AC595" s="483"/>
      <c r="AD595" s="467"/>
      <c r="AE595" s="486"/>
      <c r="AF595" s="467"/>
      <c r="AG595" s="470"/>
      <c r="AH595" s="470"/>
      <c r="AI595" s="473"/>
      <c r="AJ595" s="467"/>
      <c r="AK595" s="467"/>
      <c r="AL595" s="467"/>
      <c r="AM595" s="467"/>
      <c r="AN595" s="470"/>
      <c r="AO595" s="470"/>
      <c r="AP595" s="470"/>
      <c r="AQ595" s="473"/>
      <c r="AR595" s="42"/>
    </row>
    <row r="596" spans="2:44" ht="14.45" customHeight="1" x14ac:dyDescent="0.25">
      <c r="B596" s="475"/>
      <c r="C596" s="477"/>
      <c r="D596" s="477"/>
      <c r="E596" s="40"/>
      <c r="F596" s="489"/>
      <c r="G596" s="489"/>
      <c r="H596" s="50"/>
      <c r="I596" s="201" t="str">
        <f>IF(H596=0,"",H596/'2. Baseline'!$F$15)</f>
        <v/>
      </c>
      <c r="J596" s="87" t="str">
        <f>IF(I596="","",(I596/'2. Baseline'!$F$71/'2. Baseline'!$F$67))</f>
        <v/>
      </c>
      <c r="K596" s="73" t="str">
        <f t="shared" si="284"/>
        <v/>
      </c>
      <c r="L596" s="73" t="str">
        <f t="shared" si="288"/>
        <v/>
      </c>
      <c r="M596" s="81">
        <f t="shared" si="285"/>
        <v>285.71428571428572</v>
      </c>
      <c r="N596" s="81" t="e">
        <f t="shared" si="286"/>
        <v>#VALUE!</v>
      </c>
      <c r="O596" s="82" t="str">
        <f>IFERROR(ROUND(IF(H596/'2. Baseline'!F$13=0,"",H596/'2. Baseline'!F$13),0),"")</f>
        <v/>
      </c>
      <c r="P596" s="83" t="str">
        <f>IFERROR(O596/'2. Baseline'!F$14,"")</f>
        <v/>
      </c>
      <c r="Q596" s="84" t="e">
        <f t="shared" si="287"/>
        <v>#VALUE!</v>
      </c>
      <c r="R596" s="234" t="str">
        <f>IF(H596="","",P596/'2. Baseline'!$F$67)</f>
        <v/>
      </c>
      <c r="S596" s="234" t="str">
        <f>IF(H596="","",P596/J596/'2. Baseline'!$F$67)</f>
        <v/>
      </c>
      <c r="T596" s="101"/>
      <c r="U596" s="102"/>
      <c r="V596" s="101"/>
      <c r="W596" s="101"/>
      <c r="X596" s="90" t="str">
        <f>IFERROR(P596/W596, "")</f>
        <v/>
      </c>
      <c r="Y596" s="456"/>
      <c r="Z596" s="450"/>
      <c r="AA596" s="453"/>
      <c r="AB596" s="480"/>
      <c r="AC596" s="483"/>
      <c r="AD596" s="467"/>
      <c r="AE596" s="486"/>
      <c r="AF596" s="467"/>
      <c r="AG596" s="470"/>
      <c r="AH596" s="470"/>
      <c r="AI596" s="473"/>
      <c r="AJ596" s="467"/>
      <c r="AK596" s="467"/>
      <c r="AL596" s="467"/>
      <c r="AM596" s="467"/>
      <c r="AN596" s="470"/>
      <c r="AO596" s="470"/>
      <c r="AP596" s="470"/>
      <c r="AQ596" s="473"/>
      <c r="AR596" s="42"/>
    </row>
    <row r="597" spans="2:44" ht="14.45" customHeight="1" x14ac:dyDescent="0.25">
      <c r="B597" s="476"/>
      <c r="C597" s="478"/>
      <c r="D597" s="478"/>
      <c r="E597" s="40"/>
      <c r="F597" s="489"/>
      <c r="G597" s="489"/>
      <c r="H597" s="50"/>
      <c r="I597" s="201" t="str">
        <f>IF(H597=0,"",H597/'2. Baseline'!$F$15)</f>
        <v/>
      </c>
      <c r="J597" s="87" t="str">
        <f>IF(I597="","",(I597/'2. Baseline'!$F$71/'2. Baseline'!$F$67))</f>
        <v/>
      </c>
      <c r="K597" s="73" t="str">
        <f t="shared" si="284"/>
        <v/>
      </c>
      <c r="L597" s="73" t="str">
        <f t="shared" si="288"/>
        <v/>
      </c>
      <c r="M597" s="81">
        <f t="shared" si="285"/>
        <v>285.71428571428572</v>
      </c>
      <c r="N597" s="81" t="e">
        <f>IF(M597="","",I597/M597)</f>
        <v>#VALUE!</v>
      </c>
      <c r="O597" s="82" t="str">
        <f>IFERROR(ROUND(IF(H597/'2. Baseline'!F$13=0,"",H597/'2. Baseline'!F$13),0),"")</f>
        <v/>
      </c>
      <c r="P597" s="83" t="str">
        <f>IFERROR(O597/'2. Baseline'!F$14,"")</f>
        <v/>
      </c>
      <c r="Q597" s="85"/>
      <c r="R597" s="82" t="str">
        <f>IF(H597="","",P597/'2. Baseline'!$F$67)</f>
        <v/>
      </c>
      <c r="S597" s="82" t="str">
        <f>IF(H597="","",P597/J597/'2. Baseline'!$F$67)</f>
        <v/>
      </c>
      <c r="T597" s="101"/>
      <c r="U597" s="102"/>
      <c r="V597" s="101"/>
      <c r="W597" s="101"/>
      <c r="X597" s="90" t="str">
        <f>IFERROR(P597/W597, "")</f>
        <v/>
      </c>
      <c r="Y597" s="457"/>
      <c r="Z597" s="451"/>
      <c r="AA597" s="454"/>
      <c r="AB597" s="481"/>
      <c r="AC597" s="484"/>
      <c r="AD597" s="468"/>
      <c r="AE597" s="487"/>
      <c r="AF597" s="468"/>
      <c r="AG597" s="471"/>
      <c r="AH597" s="471"/>
      <c r="AI597" s="474"/>
      <c r="AJ597" s="468"/>
      <c r="AK597" s="468"/>
      <c r="AL597" s="468"/>
      <c r="AM597" s="468"/>
      <c r="AN597" s="471"/>
      <c r="AO597" s="471"/>
      <c r="AP597" s="471"/>
      <c r="AQ597" s="474"/>
      <c r="AR597" s="42"/>
    </row>
    <row r="598" spans="2:44" ht="14.45" customHeight="1" x14ac:dyDescent="0.25">
      <c r="B598" s="51"/>
      <c r="C598" s="25" t="s">
        <v>35</v>
      </c>
      <c r="D598" s="25"/>
      <c r="E598" s="98">
        <f>COUNTA(E588:E597)</f>
        <v>0</v>
      </c>
      <c r="F598" s="458"/>
      <c r="G598" s="459"/>
      <c r="H598" s="22">
        <f>SUM(H588:H597)</f>
        <v>0</v>
      </c>
      <c r="I598" s="96">
        <f>SUM(I588:I597)</f>
        <v>0</v>
      </c>
      <c r="J598" s="96">
        <f>SUM(J588:J597)</f>
        <v>0</v>
      </c>
      <c r="K598" s="96">
        <f>SUM(K588:K597)</f>
        <v>0</v>
      </c>
      <c r="L598" s="96">
        <f>SUM(L588:L597)</f>
        <v>0</v>
      </c>
      <c r="M598" s="97"/>
      <c r="N598" s="97" t="e">
        <f>SUM(N588:N597)</f>
        <v>#VALUE!</v>
      </c>
      <c r="O598" s="23">
        <f>SUM(O588:O597)</f>
        <v>0</v>
      </c>
      <c r="P598" s="53">
        <f>IFERROR(O598/'2. Baseline'!F$14,"")</f>
        <v>0</v>
      </c>
      <c r="Q598" s="52" t="e">
        <f>SUM(Q588:Q596)*7</f>
        <v>#VALUE!</v>
      </c>
      <c r="R598" s="96">
        <f>SUM(R588:R597)</f>
        <v>0</v>
      </c>
      <c r="S598" s="97" t="e">
        <f>IF(H598="","",P598/J598/'2. Baseline'!$F$67)</f>
        <v>#DIV/0!</v>
      </c>
      <c r="T598" s="103"/>
      <c r="U598" s="103"/>
      <c r="V598" s="104"/>
      <c r="W598" s="104"/>
      <c r="X598" s="74"/>
      <c r="Y598" s="107"/>
      <c r="Z598" s="104"/>
      <c r="AA598" s="108"/>
      <c r="AB598" s="53"/>
      <c r="AC598" s="68">
        <f t="shared" ref="AC598:AQ598" si="289">SUM(AC588:AC597)</f>
        <v>0</v>
      </c>
      <c r="AD598" s="68">
        <f t="shared" si="289"/>
        <v>0</v>
      </c>
      <c r="AE598" s="296">
        <f t="shared" si="289"/>
        <v>0</v>
      </c>
      <c r="AF598" s="93">
        <f t="shared" si="289"/>
        <v>0</v>
      </c>
      <c r="AG598" s="93">
        <f t="shared" si="289"/>
        <v>0</v>
      </c>
      <c r="AH598" s="93">
        <f t="shared" si="289"/>
        <v>0</v>
      </c>
      <c r="AI598" s="93">
        <f t="shared" si="289"/>
        <v>0</v>
      </c>
      <c r="AJ598" s="93">
        <f t="shared" si="289"/>
        <v>0</v>
      </c>
      <c r="AK598" s="93">
        <f t="shared" si="289"/>
        <v>0</v>
      </c>
      <c r="AL598" s="93">
        <f t="shared" si="289"/>
        <v>0</v>
      </c>
      <c r="AM598" s="93">
        <f t="shared" si="289"/>
        <v>0</v>
      </c>
      <c r="AN598" s="93">
        <f t="shared" si="289"/>
        <v>0</v>
      </c>
      <c r="AO598" s="93">
        <f t="shared" si="289"/>
        <v>0</v>
      </c>
      <c r="AP598" s="93">
        <f t="shared" si="289"/>
        <v>0</v>
      </c>
      <c r="AQ598" s="93">
        <f t="shared" si="289"/>
        <v>0</v>
      </c>
      <c r="AR598" s="26"/>
    </row>
    <row r="599" spans="2:44" ht="14.45" customHeight="1" thickBot="1" x14ac:dyDescent="0.3">
      <c r="B599" s="61"/>
      <c r="C599" s="62"/>
      <c r="D599" s="62"/>
      <c r="E599" s="63"/>
      <c r="F599" s="460"/>
      <c r="G599" s="461"/>
      <c r="H599" s="64"/>
      <c r="I599" s="65" t="str">
        <f>IFERROR(IF(H599/#REF!=0," ",H599/#REF!),"")</f>
        <v/>
      </c>
      <c r="J599" s="66"/>
      <c r="K599" s="66"/>
      <c r="L599" s="66"/>
      <c r="M599" s="66"/>
      <c r="N599" s="66"/>
      <c r="O599" s="24"/>
      <c r="P599" s="54"/>
      <c r="Q599" s="55"/>
      <c r="R599" s="56"/>
      <c r="S599" s="56"/>
      <c r="T599" s="105"/>
      <c r="U599" s="105"/>
      <c r="V599" s="106"/>
      <c r="W599" s="106"/>
      <c r="X599" s="75"/>
      <c r="Y599" s="109"/>
      <c r="Z599" s="106"/>
      <c r="AA599" s="110"/>
      <c r="AB599" s="54"/>
      <c r="AC599" s="57"/>
      <c r="AD599" s="67"/>
      <c r="AE599" s="67"/>
      <c r="AF599" s="67"/>
      <c r="AG599" s="67"/>
      <c r="AH599" s="67"/>
      <c r="AI599" s="67"/>
      <c r="AJ599" s="67"/>
      <c r="AK599" s="67"/>
      <c r="AL599" s="67"/>
      <c r="AM599" s="67"/>
      <c r="AN599" s="67"/>
      <c r="AO599" s="67"/>
      <c r="AP599" s="67"/>
      <c r="AQ599" s="179"/>
      <c r="AR599" s="60"/>
    </row>
    <row r="600" spans="2:44" ht="14.45" customHeight="1" x14ac:dyDescent="0.25">
      <c r="B600" s="475" t="str">
        <f>IF(C600&lt;&gt;"",B588+1,"")</f>
        <v/>
      </c>
      <c r="C600" s="488"/>
      <c r="D600" s="488"/>
      <c r="E600" s="40"/>
      <c r="F600" s="493"/>
      <c r="G600" s="494"/>
      <c r="H600" s="49"/>
      <c r="I600" s="201" t="str">
        <f>IF(H600=0,"",H600/'2. Baseline'!$F$15)</f>
        <v/>
      </c>
      <c r="J600" s="86" t="str">
        <f>IF(I600="","",(I600/'2. Baseline'!$F$71/'2. Baseline'!$F$67))</f>
        <v/>
      </c>
      <c r="K600" s="72" t="str">
        <f t="shared" ref="K600:K609" si="290">IF(J600="","",ROUNDUP(J600,0))</f>
        <v/>
      </c>
      <c r="L600" s="295" t="str">
        <f>J600</f>
        <v/>
      </c>
      <c r="M600" s="77">
        <f t="shared" ref="M600:M609" si="291">IF(I600=0,"",$M$23*10)</f>
        <v>285.71428571428572</v>
      </c>
      <c r="N600" s="77" t="e">
        <f t="shared" ref="N600:N608" si="292">I600/M600</f>
        <v>#VALUE!</v>
      </c>
      <c r="O600" s="78" t="str">
        <f>IFERROR(ROUND(IF(H600/'2. Baseline'!F$13=0,"",H600/'2. Baseline'!F$13),0),"")</f>
        <v/>
      </c>
      <c r="P600" s="79" t="str">
        <f>IFERROR(O600/'2. Baseline'!F$14,"")</f>
        <v/>
      </c>
      <c r="Q600" s="80" t="e">
        <f t="shared" ref="Q600:Q608" si="293">O600/(J600/2)/7</f>
        <v>#VALUE!</v>
      </c>
      <c r="R600" s="233" t="str">
        <f>IF(H600="","",P600/'2. Baseline'!$F$67)</f>
        <v/>
      </c>
      <c r="S600" s="233" t="str">
        <f>IF(H600="","",P600/J600/'2. Baseline'!$F$67)</f>
        <v/>
      </c>
      <c r="T600" s="99"/>
      <c r="U600" s="100"/>
      <c r="V600" s="101"/>
      <c r="W600" s="101"/>
      <c r="X600" s="89" t="str">
        <f>IFERROR(S600/W600, "n/a")</f>
        <v>n/a</v>
      </c>
      <c r="Y600" s="455"/>
      <c r="Z600" s="449"/>
      <c r="AA600" s="452"/>
      <c r="AB600" s="479" t="e">
        <f>P610/AA600</f>
        <v>#DIV/0!</v>
      </c>
      <c r="AC600" s="482">
        <f>L610</f>
        <v>0</v>
      </c>
      <c r="AD600" s="466">
        <f>AC610</f>
        <v>0</v>
      </c>
      <c r="AE600" s="485">
        <f>AD610/'2. Baseline'!$F$73</f>
        <v>0</v>
      </c>
      <c r="AF600" s="466">
        <f>L610*'2. Baseline'!$F$58</f>
        <v>0</v>
      </c>
      <c r="AG600" s="469">
        <f>J610*'2. Baseline'!$F$61</f>
        <v>0</v>
      </c>
      <c r="AH600" s="469">
        <f>AE610*'2. Baseline'!F$59*('2. Baseline'!F$50+'2. Baseline'!F$51)</f>
        <v>0</v>
      </c>
      <c r="AI600" s="472">
        <f>IF(B600&lt;&gt;"",'2. Baseline'!$F$60+1,0)</f>
        <v>0</v>
      </c>
      <c r="AJ600" s="466">
        <f>2*(AC610*('2. Baseline'!$F$67+'2. Baseline'!$F$68))</f>
        <v>0</v>
      </c>
      <c r="AK600" s="466">
        <f>2*L610</f>
        <v>0</v>
      </c>
      <c r="AL600" s="466">
        <f>2*(J610*2)</f>
        <v>0</v>
      </c>
      <c r="AM600" s="466">
        <f>J610*('2. Baseline'!F$67+'2. Baseline'!F$68)</f>
        <v>0</v>
      </c>
      <c r="AN600" s="469">
        <f>J610*'2. Baseline'!$F$80</f>
        <v>0</v>
      </c>
      <c r="AO600" s="469">
        <f>2*J610</f>
        <v>0</v>
      </c>
      <c r="AP600" s="469">
        <f>AE610*'2. Baseline'!F$78*('2. Baseline'!F$67+'2. Baseline'!F$68)</f>
        <v>0</v>
      </c>
      <c r="AQ600" s="472">
        <f>IF(B600&lt;&gt;"",'2. Baseline'!$F$60+1,0)</f>
        <v>0</v>
      </c>
      <c r="AR600" s="41"/>
    </row>
    <row r="601" spans="2:44" ht="14.45" customHeight="1" x14ac:dyDescent="0.25">
      <c r="B601" s="475"/>
      <c r="C601" s="477"/>
      <c r="D601" s="477"/>
      <c r="E601" s="40"/>
      <c r="F601" s="490"/>
      <c r="G601" s="491"/>
      <c r="H601" s="49"/>
      <c r="I601" s="201" t="str">
        <f>IF(H601=0,"",H601/'2. Baseline'!$F$15)</f>
        <v/>
      </c>
      <c r="J601" s="87" t="str">
        <f>IF(I601="","",(I601/'2. Baseline'!$F$71/'2. Baseline'!$F$67))</f>
        <v/>
      </c>
      <c r="K601" s="73" t="str">
        <f t="shared" si="290"/>
        <v/>
      </c>
      <c r="L601" s="73" t="str">
        <f t="shared" ref="L601:L609" si="294">J601</f>
        <v/>
      </c>
      <c r="M601" s="81">
        <f t="shared" si="291"/>
        <v>285.71428571428572</v>
      </c>
      <c r="N601" s="81" t="e">
        <f t="shared" si="292"/>
        <v>#VALUE!</v>
      </c>
      <c r="O601" s="82" t="str">
        <f>IFERROR(ROUND(IF(H601/'2. Baseline'!F$13=0,"",H601/'2. Baseline'!F$13),0),"")</f>
        <v/>
      </c>
      <c r="P601" s="83" t="str">
        <f>IFERROR(O601/'2. Baseline'!F$14,"")</f>
        <v/>
      </c>
      <c r="Q601" s="84" t="e">
        <f t="shared" si="293"/>
        <v>#VALUE!</v>
      </c>
      <c r="R601" s="234" t="str">
        <f>IF(H601="","",P601/'2. Baseline'!$F$67)</f>
        <v/>
      </c>
      <c r="S601" s="234" t="str">
        <f>IF(H601="","",P601/J601/'2. Baseline'!$F$67)</f>
        <v/>
      </c>
      <c r="T601" s="101"/>
      <c r="U601" s="102"/>
      <c r="V601" s="101"/>
      <c r="W601" s="101"/>
      <c r="X601" s="90" t="str">
        <f>IFERROR(S601/W601, "")</f>
        <v/>
      </c>
      <c r="Y601" s="456"/>
      <c r="Z601" s="450"/>
      <c r="AA601" s="453"/>
      <c r="AB601" s="480"/>
      <c r="AC601" s="483"/>
      <c r="AD601" s="467"/>
      <c r="AE601" s="486"/>
      <c r="AF601" s="467"/>
      <c r="AG601" s="470"/>
      <c r="AH601" s="470"/>
      <c r="AI601" s="473"/>
      <c r="AJ601" s="467"/>
      <c r="AK601" s="467"/>
      <c r="AL601" s="467"/>
      <c r="AM601" s="467"/>
      <c r="AN601" s="470"/>
      <c r="AO601" s="470"/>
      <c r="AP601" s="470"/>
      <c r="AQ601" s="473"/>
      <c r="AR601" s="42"/>
    </row>
    <row r="602" spans="2:44" ht="14.45" customHeight="1" x14ac:dyDescent="0.25">
      <c r="B602" s="475"/>
      <c r="C602" s="477"/>
      <c r="D602" s="477"/>
      <c r="E602" s="40"/>
      <c r="F602" s="490"/>
      <c r="G602" s="491"/>
      <c r="H602" s="49"/>
      <c r="I602" s="201" t="str">
        <f>IF(H602=0,"",H602/'2. Baseline'!$F$15)</f>
        <v/>
      </c>
      <c r="J602" s="87" t="str">
        <f>IF(I602="","",(I602/'2. Baseline'!$F$71/'2. Baseline'!$F$67))</f>
        <v/>
      </c>
      <c r="K602" s="91" t="str">
        <f t="shared" si="290"/>
        <v/>
      </c>
      <c r="L602" s="91" t="str">
        <f t="shared" si="294"/>
        <v/>
      </c>
      <c r="M602" s="92">
        <f t="shared" si="291"/>
        <v>285.71428571428572</v>
      </c>
      <c r="N602" s="92" t="e">
        <f t="shared" si="292"/>
        <v>#VALUE!</v>
      </c>
      <c r="O602" s="82" t="str">
        <f>IFERROR(ROUND(IF(H602/'2. Baseline'!F$13=0,"",H602/'2. Baseline'!F$13),0),"")</f>
        <v/>
      </c>
      <c r="P602" s="83" t="str">
        <f>IFERROR(O602/'2. Baseline'!F$14,"")</f>
        <v/>
      </c>
      <c r="Q602" s="84" t="e">
        <f t="shared" si="293"/>
        <v>#VALUE!</v>
      </c>
      <c r="R602" s="234" t="str">
        <f>IF(H602="","",P602/'2. Baseline'!$F$67)</f>
        <v/>
      </c>
      <c r="S602" s="234" t="str">
        <f>IF(H602="","",P602/J602/'2. Baseline'!$F$67)</f>
        <v/>
      </c>
      <c r="T602" s="101"/>
      <c r="U602" s="102"/>
      <c r="V602" s="101"/>
      <c r="W602" s="101"/>
      <c r="X602" s="90" t="str">
        <f>IFERROR(S602/W602, "")</f>
        <v/>
      </c>
      <c r="Y602" s="456"/>
      <c r="Z602" s="450"/>
      <c r="AA602" s="453"/>
      <c r="AB602" s="480"/>
      <c r="AC602" s="483"/>
      <c r="AD602" s="467"/>
      <c r="AE602" s="486"/>
      <c r="AF602" s="467"/>
      <c r="AG602" s="470"/>
      <c r="AH602" s="470"/>
      <c r="AI602" s="473"/>
      <c r="AJ602" s="467"/>
      <c r="AK602" s="467"/>
      <c r="AL602" s="467"/>
      <c r="AM602" s="467"/>
      <c r="AN602" s="470"/>
      <c r="AO602" s="470"/>
      <c r="AP602" s="470"/>
      <c r="AQ602" s="473"/>
      <c r="AR602" s="42"/>
    </row>
    <row r="603" spans="2:44" ht="14.45" customHeight="1" x14ac:dyDescent="0.25">
      <c r="B603" s="475"/>
      <c r="C603" s="477"/>
      <c r="D603" s="477"/>
      <c r="E603" s="40"/>
      <c r="F603" s="490"/>
      <c r="G603" s="491"/>
      <c r="H603" s="49"/>
      <c r="I603" s="201" t="str">
        <f>IF(H603=0,"",H603/'2. Baseline'!$F$15)</f>
        <v/>
      </c>
      <c r="J603" s="87" t="str">
        <f>IF(I603="","",(I603/'2. Baseline'!$F$71/'2. Baseline'!$F$67))</f>
        <v/>
      </c>
      <c r="K603" s="73" t="str">
        <f t="shared" si="290"/>
        <v/>
      </c>
      <c r="L603" s="73" t="str">
        <f t="shared" si="294"/>
        <v/>
      </c>
      <c r="M603" s="81">
        <f t="shared" si="291"/>
        <v>285.71428571428572</v>
      </c>
      <c r="N603" s="81" t="e">
        <f t="shared" si="292"/>
        <v>#VALUE!</v>
      </c>
      <c r="O603" s="82" t="str">
        <f>IFERROR(ROUND(IF(H603/'2. Baseline'!F$13=0,"",H603/'2. Baseline'!F$13),0),"")</f>
        <v/>
      </c>
      <c r="P603" s="83" t="str">
        <f>IFERROR(O603/'2. Baseline'!F$14,"")</f>
        <v/>
      </c>
      <c r="Q603" s="84" t="e">
        <f t="shared" si="293"/>
        <v>#VALUE!</v>
      </c>
      <c r="R603" s="234" t="str">
        <f>IF(H603="","",P603/'2. Baseline'!$F$67)</f>
        <v/>
      </c>
      <c r="S603" s="234" t="str">
        <f>IF(H603="","",P603/J603/'2. Baseline'!$F$67)</f>
        <v/>
      </c>
      <c r="T603" s="101"/>
      <c r="U603" s="102"/>
      <c r="V603" s="101"/>
      <c r="W603" s="101"/>
      <c r="X603" s="90" t="str">
        <f>IFERROR(S603/W603, "")</f>
        <v/>
      </c>
      <c r="Y603" s="456"/>
      <c r="Z603" s="450"/>
      <c r="AA603" s="453"/>
      <c r="AB603" s="480"/>
      <c r="AC603" s="483"/>
      <c r="AD603" s="467"/>
      <c r="AE603" s="486"/>
      <c r="AF603" s="467"/>
      <c r="AG603" s="470"/>
      <c r="AH603" s="470"/>
      <c r="AI603" s="473"/>
      <c r="AJ603" s="467"/>
      <c r="AK603" s="467"/>
      <c r="AL603" s="467"/>
      <c r="AM603" s="467"/>
      <c r="AN603" s="470"/>
      <c r="AO603" s="470"/>
      <c r="AP603" s="470"/>
      <c r="AQ603" s="473"/>
      <c r="AR603" s="42"/>
    </row>
    <row r="604" spans="2:44" ht="14.45" customHeight="1" x14ac:dyDescent="0.25">
      <c r="B604" s="475"/>
      <c r="C604" s="477"/>
      <c r="D604" s="477"/>
      <c r="E604" s="40"/>
      <c r="F604" s="490"/>
      <c r="G604" s="491"/>
      <c r="H604" s="50"/>
      <c r="I604" s="201" t="str">
        <f>IF(H604=0,"",H604/'2. Baseline'!$F$15)</f>
        <v/>
      </c>
      <c r="J604" s="87" t="str">
        <f>IF(I604="","",(I604/'2. Baseline'!$F$71/'2. Baseline'!$F$67))</f>
        <v/>
      </c>
      <c r="K604" s="73" t="str">
        <f t="shared" si="290"/>
        <v/>
      </c>
      <c r="L604" s="73" t="str">
        <f t="shared" si="294"/>
        <v/>
      </c>
      <c r="M604" s="81">
        <f t="shared" si="291"/>
        <v>285.71428571428572</v>
      </c>
      <c r="N604" s="81" t="e">
        <f t="shared" si="292"/>
        <v>#VALUE!</v>
      </c>
      <c r="O604" s="82" t="str">
        <f>IFERROR(ROUND(IF(H604/'2. Baseline'!F$13=0,"",H604/'2. Baseline'!F$13),0),"")</f>
        <v/>
      </c>
      <c r="P604" s="83" t="str">
        <f>IFERROR(O604/'2. Baseline'!F$14,"")</f>
        <v/>
      </c>
      <c r="Q604" s="84" t="e">
        <f t="shared" si="293"/>
        <v>#VALUE!</v>
      </c>
      <c r="R604" s="234" t="str">
        <f>IF(H604="","",P604/'2. Baseline'!$F$67)</f>
        <v/>
      </c>
      <c r="S604" s="234" t="str">
        <f>IF(H604="","",P604/J604/'2. Baseline'!$F$67)</f>
        <v/>
      </c>
      <c r="T604" s="101"/>
      <c r="U604" s="102"/>
      <c r="V604" s="101"/>
      <c r="W604" s="101"/>
      <c r="X604" s="90" t="str">
        <f>IFERROR(S604/W604, "")</f>
        <v/>
      </c>
      <c r="Y604" s="456"/>
      <c r="Z604" s="450"/>
      <c r="AA604" s="453"/>
      <c r="AB604" s="480"/>
      <c r="AC604" s="483"/>
      <c r="AD604" s="467"/>
      <c r="AE604" s="486"/>
      <c r="AF604" s="467"/>
      <c r="AG604" s="470"/>
      <c r="AH604" s="470"/>
      <c r="AI604" s="473"/>
      <c r="AJ604" s="467"/>
      <c r="AK604" s="467"/>
      <c r="AL604" s="467"/>
      <c r="AM604" s="467"/>
      <c r="AN604" s="470"/>
      <c r="AO604" s="470"/>
      <c r="AP604" s="470"/>
      <c r="AQ604" s="473"/>
      <c r="AR604" s="42"/>
    </row>
    <row r="605" spans="2:44" ht="14.45" customHeight="1" x14ac:dyDescent="0.25">
      <c r="B605" s="475"/>
      <c r="C605" s="477"/>
      <c r="D605" s="477"/>
      <c r="E605" s="40"/>
      <c r="F605" s="490"/>
      <c r="G605" s="491"/>
      <c r="H605" s="50"/>
      <c r="I605" s="201" t="str">
        <f>IF(H605=0,"",H605/'2. Baseline'!$F$15)</f>
        <v/>
      </c>
      <c r="J605" s="87" t="str">
        <f>IF(I605="","",(I605/'2. Baseline'!$F$71/'2. Baseline'!$F$67))</f>
        <v/>
      </c>
      <c r="K605" s="73" t="str">
        <f t="shared" si="290"/>
        <v/>
      </c>
      <c r="L605" s="73" t="str">
        <f t="shared" si="294"/>
        <v/>
      </c>
      <c r="M605" s="81">
        <f t="shared" si="291"/>
        <v>285.71428571428572</v>
      </c>
      <c r="N605" s="81" t="e">
        <f t="shared" si="292"/>
        <v>#VALUE!</v>
      </c>
      <c r="O605" s="82" t="str">
        <f>IFERROR(ROUND(IF(H605/'2. Baseline'!F$13=0,"",H605/'2. Baseline'!F$13),0),"")</f>
        <v/>
      </c>
      <c r="P605" s="83" t="str">
        <f>IFERROR(O605/'2. Baseline'!F$14,"")</f>
        <v/>
      </c>
      <c r="Q605" s="84" t="e">
        <f t="shared" si="293"/>
        <v>#VALUE!</v>
      </c>
      <c r="R605" s="234" t="str">
        <f>IF(H605="","",P605/'2. Baseline'!$F$67)</f>
        <v/>
      </c>
      <c r="S605" s="234" t="str">
        <f>IF(H605="","",P605/J605/'2. Baseline'!$F$67)</f>
        <v/>
      </c>
      <c r="T605" s="101"/>
      <c r="U605" s="102"/>
      <c r="V605" s="101"/>
      <c r="W605" s="101"/>
      <c r="X605" s="90" t="str">
        <f>IFERROR(P605/W605, "")</f>
        <v/>
      </c>
      <c r="Y605" s="456"/>
      <c r="Z605" s="450"/>
      <c r="AA605" s="453"/>
      <c r="AB605" s="480"/>
      <c r="AC605" s="483"/>
      <c r="AD605" s="467"/>
      <c r="AE605" s="486"/>
      <c r="AF605" s="467"/>
      <c r="AG605" s="470"/>
      <c r="AH605" s="470"/>
      <c r="AI605" s="473"/>
      <c r="AJ605" s="467"/>
      <c r="AK605" s="467"/>
      <c r="AL605" s="467"/>
      <c r="AM605" s="467"/>
      <c r="AN605" s="470"/>
      <c r="AO605" s="470"/>
      <c r="AP605" s="470"/>
      <c r="AQ605" s="473"/>
      <c r="AR605" s="42"/>
    </row>
    <row r="606" spans="2:44" ht="14.45" customHeight="1" x14ac:dyDescent="0.25">
      <c r="B606" s="475"/>
      <c r="C606" s="477"/>
      <c r="D606" s="477"/>
      <c r="E606" s="40"/>
      <c r="F606" s="490"/>
      <c r="G606" s="491"/>
      <c r="H606" s="49"/>
      <c r="I606" s="201" t="str">
        <f>IF(H606=0,"",H606/'2. Baseline'!$F$15)</f>
        <v/>
      </c>
      <c r="J606" s="87" t="str">
        <f>IF(I606="","",(I606/'2. Baseline'!$F$71/'2. Baseline'!$F$67))</f>
        <v/>
      </c>
      <c r="K606" s="73" t="str">
        <f t="shared" si="290"/>
        <v/>
      </c>
      <c r="L606" s="73" t="str">
        <f t="shared" si="294"/>
        <v/>
      </c>
      <c r="M606" s="81">
        <f t="shared" si="291"/>
        <v>285.71428571428572</v>
      </c>
      <c r="N606" s="81" t="e">
        <f t="shared" si="292"/>
        <v>#VALUE!</v>
      </c>
      <c r="O606" s="82" t="str">
        <f>IFERROR(ROUND(IF(H606/'2. Baseline'!F$13=0,"",H606/'2. Baseline'!F$13),0),"")</f>
        <v/>
      </c>
      <c r="P606" s="83" t="str">
        <f>IFERROR(O606/'2. Baseline'!F$14,"")</f>
        <v/>
      </c>
      <c r="Q606" s="84" t="e">
        <f t="shared" si="293"/>
        <v>#VALUE!</v>
      </c>
      <c r="R606" s="234" t="str">
        <f>IF(H606="","",P606/'2. Baseline'!$F$67)</f>
        <v/>
      </c>
      <c r="S606" s="234" t="str">
        <f>IF(H606="","",P606/J606/'2. Baseline'!$F$67)</f>
        <v/>
      </c>
      <c r="T606" s="101"/>
      <c r="U606" s="102"/>
      <c r="V606" s="101"/>
      <c r="W606" s="101"/>
      <c r="X606" s="90" t="str">
        <f>IFERROR(P606/W606, "")</f>
        <v/>
      </c>
      <c r="Y606" s="456"/>
      <c r="Z606" s="450"/>
      <c r="AA606" s="453"/>
      <c r="AB606" s="480"/>
      <c r="AC606" s="483"/>
      <c r="AD606" s="467"/>
      <c r="AE606" s="486"/>
      <c r="AF606" s="467"/>
      <c r="AG606" s="470"/>
      <c r="AH606" s="470"/>
      <c r="AI606" s="473"/>
      <c r="AJ606" s="467"/>
      <c r="AK606" s="467"/>
      <c r="AL606" s="467"/>
      <c r="AM606" s="467"/>
      <c r="AN606" s="470"/>
      <c r="AO606" s="470"/>
      <c r="AP606" s="470"/>
      <c r="AQ606" s="473"/>
      <c r="AR606" s="42"/>
    </row>
    <row r="607" spans="2:44" ht="14.45" customHeight="1" x14ac:dyDescent="0.25">
      <c r="B607" s="475"/>
      <c r="C607" s="477"/>
      <c r="D607" s="477"/>
      <c r="E607" s="40"/>
      <c r="F607" s="490"/>
      <c r="G607" s="491"/>
      <c r="H607" s="49"/>
      <c r="I607" s="201" t="str">
        <f>IF(H607=0,"",H607/'2. Baseline'!$F$15)</f>
        <v/>
      </c>
      <c r="J607" s="87" t="str">
        <f>IF(I607="","",(I607/'2. Baseline'!$F$71/'2. Baseline'!$F$67))</f>
        <v/>
      </c>
      <c r="K607" s="73" t="str">
        <f t="shared" si="290"/>
        <v/>
      </c>
      <c r="L607" s="73" t="str">
        <f t="shared" si="294"/>
        <v/>
      </c>
      <c r="M607" s="81">
        <f t="shared" si="291"/>
        <v>285.71428571428572</v>
      </c>
      <c r="N607" s="81" t="e">
        <f t="shared" si="292"/>
        <v>#VALUE!</v>
      </c>
      <c r="O607" s="82" t="str">
        <f>IFERROR(ROUND(IF(H607/'2. Baseline'!F$13=0,"",H607/'2. Baseline'!F$13),0),"")</f>
        <v/>
      </c>
      <c r="P607" s="83" t="str">
        <f>IFERROR(O607/'2. Baseline'!F$14,"")</f>
        <v/>
      </c>
      <c r="Q607" s="84" t="e">
        <f t="shared" si="293"/>
        <v>#VALUE!</v>
      </c>
      <c r="R607" s="234" t="str">
        <f>IF(H607="","",P607/'2. Baseline'!$F$67)</f>
        <v/>
      </c>
      <c r="S607" s="234" t="str">
        <f>IF(H607="","",P607/J607/'2. Baseline'!$F$67)</f>
        <v/>
      </c>
      <c r="T607" s="101"/>
      <c r="U607" s="102"/>
      <c r="V607" s="101"/>
      <c r="W607" s="101"/>
      <c r="X607" s="90" t="str">
        <f>IFERROR(P607/W607, "")</f>
        <v/>
      </c>
      <c r="Y607" s="456"/>
      <c r="Z607" s="450"/>
      <c r="AA607" s="453"/>
      <c r="AB607" s="480"/>
      <c r="AC607" s="483"/>
      <c r="AD607" s="467"/>
      <c r="AE607" s="486"/>
      <c r="AF607" s="467"/>
      <c r="AG607" s="470"/>
      <c r="AH607" s="470"/>
      <c r="AI607" s="473"/>
      <c r="AJ607" s="467"/>
      <c r="AK607" s="467"/>
      <c r="AL607" s="467"/>
      <c r="AM607" s="467"/>
      <c r="AN607" s="470"/>
      <c r="AO607" s="470"/>
      <c r="AP607" s="470"/>
      <c r="AQ607" s="473"/>
      <c r="AR607" s="42"/>
    </row>
    <row r="608" spans="2:44" ht="14.45" customHeight="1" x14ac:dyDescent="0.25">
      <c r="B608" s="475"/>
      <c r="C608" s="477"/>
      <c r="D608" s="477"/>
      <c r="E608" s="40"/>
      <c r="F608" s="490"/>
      <c r="G608" s="491"/>
      <c r="H608" s="49"/>
      <c r="I608" s="201" t="str">
        <f>IF(H608=0,"",H608/'2. Baseline'!$F$15)</f>
        <v/>
      </c>
      <c r="J608" s="87" t="str">
        <f>IF(I608="","",(I608/'2. Baseline'!$F$71/'2. Baseline'!$F$67))</f>
        <v/>
      </c>
      <c r="K608" s="73" t="str">
        <f t="shared" si="290"/>
        <v/>
      </c>
      <c r="L608" s="73" t="str">
        <f t="shared" si="294"/>
        <v/>
      </c>
      <c r="M608" s="81">
        <f t="shared" si="291"/>
        <v>285.71428571428572</v>
      </c>
      <c r="N608" s="81" t="e">
        <f t="shared" si="292"/>
        <v>#VALUE!</v>
      </c>
      <c r="O608" s="82" t="str">
        <f>IFERROR(ROUND(IF(H608/'2. Baseline'!F$13=0,"",H608/'2. Baseline'!F$13),0),"")</f>
        <v/>
      </c>
      <c r="P608" s="83" t="str">
        <f>IFERROR(O608/'2. Baseline'!F$14,"")</f>
        <v/>
      </c>
      <c r="Q608" s="84" t="e">
        <f t="shared" si="293"/>
        <v>#VALUE!</v>
      </c>
      <c r="R608" s="234" t="str">
        <f>IF(H608="","",P608/'2. Baseline'!$F$67)</f>
        <v/>
      </c>
      <c r="S608" s="234" t="str">
        <f>IF(H608="","",P608/J608/'2. Baseline'!$F$67)</f>
        <v/>
      </c>
      <c r="T608" s="101"/>
      <c r="U608" s="102"/>
      <c r="V608" s="101"/>
      <c r="W608" s="101"/>
      <c r="X608" s="90" t="str">
        <f>IFERROR(P608/W608, "")</f>
        <v/>
      </c>
      <c r="Y608" s="456"/>
      <c r="Z608" s="450"/>
      <c r="AA608" s="453"/>
      <c r="AB608" s="480"/>
      <c r="AC608" s="483"/>
      <c r="AD608" s="467"/>
      <c r="AE608" s="486"/>
      <c r="AF608" s="467"/>
      <c r="AG608" s="470"/>
      <c r="AH608" s="470"/>
      <c r="AI608" s="473"/>
      <c r="AJ608" s="467"/>
      <c r="AK608" s="467"/>
      <c r="AL608" s="467"/>
      <c r="AM608" s="467"/>
      <c r="AN608" s="470"/>
      <c r="AO608" s="470"/>
      <c r="AP608" s="470"/>
      <c r="AQ608" s="473"/>
      <c r="AR608" s="42"/>
    </row>
    <row r="609" spans="2:44" ht="14.45" customHeight="1" x14ac:dyDescent="0.25">
      <c r="B609" s="476"/>
      <c r="C609" s="478"/>
      <c r="D609" s="478"/>
      <c r="E609" s="40"/>
      <c r="F609" s="490"/>
      <c r="G609" s="491"/>
      <c r="H609" s="49"/>
      <c r="I609" s="201" t="str">
        <f>IF(H609=0,"",H609/'2. Baseline'!$F$15)</f>
        <v/>
      </c>
      <c r="J609" s="87" t="str">
        <f>IF(I609="","",(I609/'2. Baseline'!$F$71/'2. Baseline'!$F$67))</f>
        <v/>
      </c>
      <c r="K609" s="73" t="str">
        <f t="shared" si="290"/>
        <v/>
      </c>
      <c r="L609" s="73" t="str">
        <f t="shared" si="294"/>
        <v/>
      </c>
      <c r="M609" s="81">
        <f t="shared" si="291"/>
        <v>285.71428571428572</v>
      </c>
      <c r="N609" s="81" t="e">
        <f>IF(M609="","",I609/M609)</f>
        <v>#VALUE!</v>
      </c>
      <c r="O609" s="82" t="str">
        <f>IFERROR(ROUND(IF(H609/'2. Baseline'!F$13=0,"",H609/'2. Baseline'!F$13),0),"")</f>
        <v/>
      </c>
      <c r="P609" s="83" t="str">
        <f>IFERROR(O609/'2. Baseline'!F$14,"")</f>
        <v/>
      </c>
      <c r="Q609" s="85"/>
      <c r="R609" s="82" t="str">
        <f>IF(H609="","",P609/'2. Baseline'!$F$67)</f>
        <v/>
      </c>
      <c r="S609" s="82" t="str">
        <f>IF(H609="","",P609/J609/'2. Baseline'!$F$67)</f>
        <v/>
      </c>
      <c r="T609" s="101"/>
      <c r="U609" s="102"/>
      <c r="V609" s="101"/>
      <c r="W609" s="101"/>
      <c r="X609" s="90" t="str">
        <f>IFERROR(P609/W609, "")</f>
        <v/>
      </c>
      <c r="Y609" s="457"/>
      <c r="Z609" s="451"/>
      <c r="AA609" s="454"/>
      <c r="AB609" s="481"/>
      <c r="AC609" s="484"/>
      <c r="AD609" s="468"/>
      <c r="AE609" s="487"/>
      <c r="AF609" s="468"/>
      <c r="AG609" s="471"/>
      <c r="AH609" s="471"/>
      <c r="AI609" s="474"/>
      <c r="AJ609" s="468"/>
      <c r="AK609" s="468"/>
      <c r="AL609" s="468"/>
      <c r="AM609" s="468"/>
      <c r="AN609" s="471"/>
      <c r="AO609" s="471"/>
      <c r="AP609" s="471"/>
      <c r="AQ609" s="474"/>
      <c r="AR609" s="42"/>
    </row>
    <row r="610" spans="2:44" ht="14.45" customHeight="1" x14ac:dyDescent="0.25">
      <c r="B610" s="162"/>
      <c r="C610" s="25" t="s">
        <v>35</v>
      </c>
      <c r="D610" s="25"/>
      <c r="E610" s="98">
        <f>COUNTA(E600:E609)</f>
        <v>0</v>
      </c>
      <c r="F610" s="458"/>
      <c r="G610" s="459"/>
      <c r="H610" s="22">
        <f>SUM(H600:H609)</f>
        <v>0</v>
      </c>
      <c r="I610" s="96">
        <f>SUM(I600:I609)</f>
        <v>0</v>
      </c>
      <c r="J610" s="96">
        <f>SUM(J600:J609)</f>
        <v>0</v>
      </c>
      <c r="K610" s="96">
        <f>SUM(K600:K609)</f>
        <v>0</v>
      </c>
      <c r="L610" s="96">
        <f>SUM(L600:L609)</f>
        <v>0</v>
      </c>
      <c r="M610" s="97"/>
      <c r="N610" s="97" t="e">
        <f>SUM(N600:N609)</f>
        <v>#VALUE!</v>
      </c>
      <c r="O610" s="23">
        <f>SUM(O600:O609)</f>
        <v>0</v>
      </c>
      <c r="P610" s="53">
        <f>IFERROR(O610/'2. Baseline'!F$14,"")</f>
        <v>0</v>
      </c>
      <c r="Q610" s="52" t="e">
        <f>SUM(Q600:Q608)*7</f>
        <v>#VALUE!</v>
      </c>
      <c r="R610" s="96">
        <f>SUM(R600:R609)</f>
        <v>0</v>
      </c>
      <c r="S610" s="97" t="e">
        <f>IF(H610="","",P610/J610/'2. Baseline'!$F$67)</f>
        <v>#DIV/0!</v>
      </c>
      <c r="T610" s="103"/>
      <c r="U610" s="103"/>
      <c r="V610" s="104"/>
      <c r="W610" s="104"/>
      <c r="X610" s="74"/>
      <c r="Y610" s="107"/>
      <c r="Z610" s="104"/>
      <c r="AA610" s="108"/>
      <c r="AB610" s="53"/>
      <c r="AC610" s="68">
        <f t="shared" ref="AC610:AQ610" si="295">SUM(AC600:AC609)</f>
        <v>0</v>
      </c>
      <c r="AD610" s="68">
        <f t="shared" si="295"/>
        <v>0</v>
      </c>
      <c r="AE610" s="296">
        <f t="shared" si="295"/>
        <v>0</v>
      </c>
      <c r="AF610" s="93">
        <f t="shared" si="295"/>
        <v>0</v>
      </c>
      <c r="AG610" s="93">
        <f t="shared" si="295"/>
        <v>0</v>
      </c>
      <c r="AH610" s="93">
        <f t="shared" si="295"/>
        <v>0</v>
      </c>
      <c r="AI610" s="93">
        <f t="shared" si="295"/>
        <v>0</v>
      </c>
      <c r="AJ610" s="93">
        <f t="shared" si="295"/>
        <v>0</v>
      </c>
      <c r="AK610" s="93">
        <f t="shared" si="295"/>
        <v>0</v>
      </c>
      <c r="AL610" s="93">
        <f t="shared" si="295"/>
        <v>0</v>
      </c>
      <c r="AM610" s="93">
        <f t="shared" si="295"/>
        <v>0</v>
      </c>
      <c r="AN610" s="93">
        <f t="shared" si="295"/>
        <v>0</v>
      </c>
      <c r="AO610" s="93">
        <f t="shared" si="295"/>
        <v>0</v>
      </c>
      <c r="AP610" s="93">
        <f t="shared" si="295"/>
        <v>0</v>
      </c>
      <c r="AQ610" s="93">
        <f t="shared" si="295"/>
        <v>0</v>
      </c>
      <c r="AR610" s="26"/>
    </row>
    <row r="611" spans="2:44" ht="14.45" customHeight="1" thickBot="1" x14ac:dyDescent="0.3">
      <c r="B611" s="163"/>
      <c r="C611" s="62"/>
      <c r="D611" s="62"/>
      <c r="E611" s="63"/>
      <c r="F611" s="460"/>
      <c r="G611" s="461"/>
      <c r="H611" s="64"/>
      <c r="I611" s="65" t="str">
        <f>IFERROR(IF(H611/#REF!=0," ",H611/#REF!),"")</f>
        <v/>
      </c>
      <c r="J611" s="66"/>
      <c r="K611" s="66"/>
      <c r="L611" s="66"/>
      <c r="M611" s="66"/>
      <c r="N611" s="66"/>
      <c r="O611" s="24"/>
      <c r="P611" s="54"/>
      <c r="Q611" s="55"/>
      <c r="R611" s="56"/>
      <c r="S611" s="56"/>
      <c r="T611" s="105"/>
      <c r="U611" s="105"/>
      <c r="V611" s="106"/>
      <c r="W611" s="106"/>
      <c r="X611" s="75"/>
      <c r="Y611" s="109"/>
      <c r="Z611" s="106"/>
      <c r="AA611" s="110"/>
      <c r="AB611" s="54"/>
      <c r="AC611" s="57"/>
      <c r="AD611" s="67"/>
      <c r="AE611" s="67"/>
      <c r="AF611" s="67"/>
      <c r="AG611" s="67"/>
      <c r="AH611" s="67"/>
      <c r="AI611" s="67"/>
      <c r="AJ611" s="67"/>
      <c r="AK611" s="67"/>
      <c r="AL611" s="67"/>
      <c r="AM611" s="67"/>
      <c r="AN611" s="67"/>
      <c r="AO611" s="67"/>
      <c r="AP611" s="67"/>
      <c r="AQ611" s="179"/>
      <c r="AR611" s="60"/>
    </row>
    <row r="612" spans="2:44" ht="14.45" customHeight="1" x14ac:dyDescent="0.25">
      <c r="B612" s="475" t="str">
        <f>IF(C612&lt;&gt;"",B600+1,"")</f>
        <v/>
      </c>
      <c r="C612" s="477"/>
      <c r="D612" s="477"/>
      <c r="E612" s="40"/>
      <c r="F612" s="492"/>
      <c r="G612" s="492"/>
      <c r="H612" s="49"/>
      <c r="I612" s="201" t="str">
        <f>IF(H612=0,"",H612/'2. Baseline'!$F$15)</f>
        <v/>
      </c>
      <c r="J612" s="86" t="str">
        <f>IF(I612="","",(I612/'2. Baseline'!$F$71/'2. Baseline'!$F$67))</f>
        <v/>
      </c>
      <c r="K612" s="72" t="str">
        <f t="shared" ref="K612:K621" si="296">IF(J612="","",ROUNDUP(J612,0))</f>
        <v/>
      </c>
      <c r="L612" s="295" t="str">
        <f>J612</f>
        <v/>
      </c>
      <c r="M612" s="77">
        <f t="shared" ref="M612:M621" si="297">IF(I612=0,"",$M$23*10)</f>
        <v>285.71428571428572</v>
      </c>
      <c r="N612" s="77" t="e">
        <f t="shared" ref="N612:N620" si="298">I612/M612</f>
        <v>#VALUE!</v>
      </c>
      <c r="O612" s="78" t="str">
        <f>IFERROR(ROUND(IF(H612/'2. Baseline'!F$13=0,"",H612/'2. Baseline'!F$13),0),"")</f>
        <v/>
      </c>
      <c r="P612" s="79" t="str">
        <f>IFERROR(O612/'2. Baseline'!F$14,"")</f>
        <v/>
      </c>
      <c r="Q612" s="80" t="e">
        <f t="shared" ref="Q612:Q620" si="299">O612/(J612/2)/7</f>
        <v>#VALUE!</v>
      </c>
      <c r="R612" s="233" t="str">
        <f>IF(H612="","",P612/'2. Baseline'!$F$67)</f>
        <v/>
      </c>
      <c r="S612" s="233" t="str">
        <f>IF(H612="","",P612/J612/'2. Baseline'!$F$67)</f>
        <v/>
      </c>
      <c r="T612" s="99"/>
      <c r="U612" s="100"/>
      <c r="V612" s="101"/>
      <c r="W612" s="101"/>
      <c r="X612" s="89" t="str">
        <f>IFERROR(S612/W612, "n/a")</f>
        <v>n/a</v>
      </c>
      <c r="Y612" s="455"/>
      <c r="Z612" s="449"/>
      <c r="AA612" s="452"/>
      <c r="AB612" s="479" t="e">
        <f>P622/AA612</f>
        <v>#DIV/0!</v>
      </c>
      <c r="AC612" s="482">
        <f>L622</f>
        <v>0</v>
      </c>
      <c r="AD612" s="466">
        <f>AC622</f>
        <v>0</v>
      </c>
      <c r="AE612" s="485">
        <f>AD622/'2. Baseline'!$F$73</f>
        <v>0</v>
      </c>
      <c r="AF612" s="466">
        <f>L622*'2. Baseline'!$F$58</f>
        <v>0</v>
      </c>
      <c r="AG612" s="469">
        <f>J622*'2. Baseline'!$F$61</f>
        <v>0</v>
      </c>
      <c r="AH612" s="469">
        <f>AE622*'2. Baseline'!F$59*('2. Baseline'!F$50+'2. Baseline'!F$51)</f>
        <v>0</v>
      </c>
      <c r="AI612" s="472">
        <f>IF(B612&lt;&gt;"",'2. Baseline'!$F$60+1,0)</f>
        <v>0</v>
      </c>
      <c r="AJ612" s="466">
        <f>2*(AC622*('2. Baseline'!$F$67+'2. Baseline'!$F$68))</f>
        <v>0</v>
      </c>
      <c r="AK612" s="466">
        <f>2*L622</f>
        <v>0</v>
      </c>
      <c r="AL612" s="466">
        <f>2*(J622*2)</f>
        <v>0</v>
      </c>
      <c r="AM612" s="466">
        <f>J622*('2. Baseline'!F$67+'2. Baseline'!F$68)</f>
        <v>0</v>
      </c>
      <c r="AN612" s="469">
        <f>J622*'2. Baseline'!$F$80</f>
        <v>0</v>
      </c>
      <c r="AO612" s="469">
        <f>2*J622</f>
        <v>0</v>
      </c>
      <c r="AP612" s="469">
        <f>AE622*'2. Baseline'!F$78*('2. Baseline'!F$67+'2. Baseline'!F$68)</f>
        <v>0</v>
      </c>
      <c r="AQ612" s="472">
        <f>IF(B612&lt;&gt;"",'2. Baseline'!$F$60+1,0)</f>
        <v>0</v>
      </c>
      <c r="AR612" s="41"/>
    </row>
    <row r="613" spans="2:44" ht="14.45" customHeight="1" x14ac:dyDescent="0.25">
      <c r="B613" s="475"/>
      <c r="C613" s="477"/>
      <c r="D613" s="477"/>
      <c r="E613" s="40"/>
      <c r="F613" s="489"/>
      <c r="G613" s="489"/>
      <c r="H613" s="49"/>
      <c r="I613" s="201" t="str">
        <f>IF(H613=0,"",H613/'2. Baseline'!$F$15)</f>
        <v/>
      </c>
      <c r="J613" s="87" t="str">
        <f>IF(I613="","",(I613/'2. Baseline'!$F$71/'2. Baseline'!$F$67))</f>
        <v/>
      </c>
      <c r="K613" s="73" t="str">
        <f t="shared" si="296"/>
        <v/>
      </c>
      <c r="L613" s="73" t="str">
        <f t="shared" ref="L613:L621" si="300">J613</f>
        <v/>
      </c>
      <c r="M613" s="81">
        <f t="shared" si="297"/>
        <v>285.71428571428572</v>
      </c>
      <c r="N613" s="81" t="e">
        <f t="shared" si="298"/>
        <v>#VALUE!</v>
      </c>
      <c r="O613" s="82" t="str">
        <f>IFERROR(ROUND(IF(H613/'2. Baseline'!F$13=0,"",H613/'2. Baseline'!F$13),0),"")</f>
        <v/>
      </c>
      <c r="P613" s="83" t="str">
        <f>IFERROR(O613/'2. Baseline'!F$14,"")</f>
        <v/>
      </c>
      <c r="Q613" s="84" t="e">
        <f t="shared" si="299"/>
        <v>#VALUE!</v>
      </c>
      <c r="R613" s="234" t="str">
        <f>IF(H613="","",P613/'2. Baseline'!$F$67)</f>
        <v/>
      </c>
      <c r="S613" s="234" t="str">
        <f>IF(H613="","",P613/J613/'2. Baseline'!$F$67)</f>
        <v/>
      </c>
      <c r="T613" s="101"/>
      <c r="U613" s="102"/>
      <c r="V613" s="101"/>
      <c r="W613" s="101"/>
      <c r="X613" s="90" t="str">
        <f>IFERROR(S613/W613, "")</f>
        <v/>
      </c>
      <c r="Y613" s="456"/>
      <c r="Z613" s="450"/>
      <c r="AA613" s="453"/>
      <c r="AB613" s="480"/>
      <c r="AC613" s="483"/>
      <c r="AD613" s="467"/>
      <c r="AE613" s="486"/>
      <c r="AF613" s="467"/>
      <c r="AG613" s="470"/>
      <c r="AH613" s="470"/>
      <c r="AI613" s="473"/>
      <c r="AJ613" s="467"/>
      <c r="AK613" s="467"/>
      <c r="AL613" s="467"/>
      <c r="AM613" s="467"/>
      <c r="AN613" s="470"/>
      <c r="AO613" s="470"/>
      <c r="AP613" s="470"/>
      <c r="AQ613" s="473"/>
      <c r="AR613" s="42"/>
    </row>
    <row r="614" spans="2:44" ht="14.45" customHeight="1" x14ac:dyDescent="0.25">
      <c r="B614" s="475"/>
      <c r="C614" s="477"/>
      <c r="D614" s="477"/>
      <c r="E614" s="40"/>
      <c r="F614" s="489"/>
      <c r="G614" s="489"/>
      <c r="H614" s="49"/>
      <c r="I614" s="201" t="str">
        <f>IF(H614=0,"",H614/'2. Baseline'!$F$15)</f>
        <v/>
      </c>
      <c r="J614" s="88" t="str">
        <f>IF(I614="","",(I614/'2. Baseline'!$F$71/'2. Baseline'!$F$67))</f>
        <v/>
      </c>
      <c r="K614" s="91" t="str">
        <f t="shared" si="296"/>
        <v/>
      </c>
      <c r="L614" s="91" t="str">
        <f t="shared" si="300"/>
        <v/>
      </c>
      <c r="M614" s="92">
        <f t="shared" si="297"/>
        <v>285.71428571428572</v>
      </c>
      <c r="N614" s="92" t="e">
        <f t="shared" si="298"/>
        <v>#VALUE!</v>
      </c>
      <c r="O614" s="82" t="str">
        <f>IFERROR(ROUND(IF(H614/'2. Baseline'!F$13=0,"",H614/'2. Baseline'!F$13),0),"")</f>
        <v/>
      </c>
      <c r="P614" s="83" t="str">
        <f>IFERROR(O614/'2. Baseline'!F$14,"")</f>
        <v/>
      </c>
      <c r="Q614" s="84" t="e">
        <f t="shared" si="299"/>
        <v>#VALUE!</v>
      </c>
      <c r="R614" s="234" t="str">
        <f>IF(H614="","",P614/'2. Baseline'!$F$67)</f>
        <v/>
      </c>
      <c r="S614" s="234" t="str">
        <f>IF(H614="","",P614/J614/'2. Baseline'!$F$67)</f>
        <v/>
      </c>
      <c r="T614" s="101"/>
      <c r="U614" s="102"/>
      <c r="V614" s="101"/>
      <c r="W614" s="101"/>
      <c r="X614" s="90" t="str">
        <f>IFERROR(S614/W614, "")</f>
        <v/>
      </c>
      <c r="Y614" s="456"/>
      <c r="Z614" s="450"/>
      <c r="AA614" s="453"/>
      <c r="AB614" s="480"/>
      <c r="AC614" s="483"/>
      <c r="AD614" s="467"/>
      <c r="AE614" s="486"/>
      <c r="AF614" s="467"/>
      <c r="AG614" s="470"/>
      <c r="AH614" s="470"/>
      <c r="AI614" s="473"/>
      <c r="AJ614" s="467"/>
      <c r="AK614" s="467"/>
      <c r="AL614" s="467"/>
      <c r="AM614" s="467"/>
      <c r="AN614" s="470"/>
      <c r="AO614" s="470"/>
      <c r="AP614" s="470"/>
      <c r="AQ614" s="473"/>
      <c r="AR614" s="42"/>
    </row>
    <row r="615" spans="2:44" ht="14.45" customHeight="1" x14ac:dyDescent="0.25">
      <c r="B615" s="475"/>
      <c r="C615" s="477"/>
      <c r="D615" s="477"/>
      <c r="E615" s="40"/>
      <c r="F615" s="489"/>
      <c r="G615" s="489"/>
      <c r="H615" s="49"/>
      <c r="I615" s="201" t="str">
        <f>IF(H615=0,"",H615/'2. Baseline'!$F$15)</f>
        <v/>
      </c>
      <c r="J615" s="87" t="str">
        <f>IF(I615="","",(I615/'2. Baseline'!$F$71/'2. Baseline'!$F$67))</f>
        <v/>
      </c>
      <c r="K615" s="73" t="str">
        <f t="shared" si="296"/>
        <v/>
      </c>
      <c r="L615" s="73" t="str">
        <f t="shared" si="300"/>
        <v/>
      </c>
      <c r="M615" s="81">
        <f t="shared" si="297"/>
        <v>285.71428571428572</v>
      </c>
      <c r="N615" s="81" t="e">
        <f t="shared" si="298"/>
        <v>#VALUE!</v>
      </c>
      <c r="O615" s="82" t="str">
        <f>IFERROR(ROUND(IF(H615/'2. Baseline'!F$13=0,"",H615/'2. Baseline'!F$13),0),"")</f>
        <v/>
      </c>
      <c r="P615" s="83" t="str">
        <f>IFERROR(O615/'2. Baseline'!F$14,"")</f>
        <v/>
      </c>
      <c r="Q615" s="84" t="e">
        <f t="shared" si="299"/>
        <v>#VALUE!</v>
      </c>
      <c r="R615" s="234" t="str">
        <f>IF(H615="","",P615/'2. Baseline'!$F$67)</f>
        <v/>
      </c>
      <c r="S615" s="234" t="str">
        <f>IF(H615="","",P615/J615/'2. Baseline'!$F$67)</f>
        <v/>
      </c>
      <c r="T615" s="101"/>
      <c r="U615" s="102"/>
      <c r="V615" s="101"/>
      <c r="W615" s="101"/>
      <c r="X615" s="90" t="str">
        <f>IFERROR(S615/W615, "")</f>
        <v/>
      </c>
      <c r="Y615" s="456"/>
      <c r="Z615" s="450"/>
      <c r="AA615" s="453"/>
      <c r="AB615" s="480"/>
      <c r="AC615" s="483"/>
      <c r="AD615" s="467"/>
      <c r="AE615" s="486"/>
      <c r="AF615" s="467"/>
      <c r="AG615" s="470"/>
      <c r="AH615" s="470"/>
      <c r="AI615" s="473"/>
      <c r="AJ615" s="467"/>
      <c r="AK615" s="467"/>
      <c r="AL615" s="467"/>
      <c r="AM615" s="467"/>
      <c r="AN615" s="470"/>
      <c r="AO615" s="470"/>
      <c r="AP615" s="470"/>
      <c r="AQ615" s="473"/>
      <c r="AR615" s="42"/>
    </row>
    <row r="616" spans="2:44" ht="14.45" customHeight="1" x14ac:dyDescent="0.25">
      <c r="B616" s="475"/>
      <c r="C616" s="477"/>
      <c r="D616" s="477"/>
      <c r="E616" s="40"/>
      <c r="F616" s="489"/>
      <c r="G616" s="489"/>
      <c r="H616" s="50"/>
      <c r="I616" s="201" t="str">
        <f>IF(H616=0,"",H616/'2. Baseline'!$F$15)</f>
        <v/>
      </c>
      <c r="J616" s="87" t="str">
        <f>IF(I616="","",(I616/'2. Baseline'!$F$71/'2. Baseline'!$F$67))</f>
        <v/>
      </c>
      <c r="K616" s="73" t="str">
        <f t="shared" si="296"/>
        <v/>
      </c>
      <c r="L616" s="73" t="str">
        <f t="shared" si="300"/>
        <v/>
      </c>
      <c r="M616" s="81">
        <f t="shared" si="297"/>
        <v>285.71428571428572</v>
      </c>
      <c r="N616" s="81" t="e">
        <f t="shared" si="298"/>
        <v>#VALUE!</v>
      </c>
      <c r="O616" s="82" t="str">
        <f>IFERROR(ROUND(IF(H616/'2. Baseline'!F$13=0,"",H616/'2. Baseline'!F$13),0),"")</f>
        <v/>
      </c>
      <c r="P616" s="83" t="str">
        <f>IFERROR(O616/'2. Baseline'!F$14,"")</f>
        <v/>
      </c>
      <c r="Q616" s="84" t="e">
        <f t="shared" si="299"/>
        <v>#VALUE!</v>
      </c>
      <c r="R616" s="234" t="str">
        <f>IF(H616="","",P616/'2. Baseline'!$F$67)</f>
        <v/>
      </c>
      <c r="S616" s="234" t="str">
        <f>IF(H616="","",P616/J616/'2. Baseline'!$F$67)</f>
        <v/>
      </c>
      <c r="T616" s="101"/>
      <c r="U616" s="102"/>
      <c r="V616" s="101"/>
      <c r="W616" s="101"/>
      <c r="X616" s="90" t="str">
        <f>IFERROR(S616/W616, "")</f>
        <v/>
      </c>
      <c r="Y616" s="456"/>
      <c r="Z616" s="450"/>
      <c r="AA616" s="453"/>
      <c r="AB616" s="480"/>
      <c r="AC616" s="483"/>
      <c r="AD616" s="467"/>
      <c r="AE616" s="486"/>
      <c r="AF616" s="467"/>
      <c r="AG616" s="470"/>
      <c r="AH616" s="470"/>
      <c r="AI616" s="473"/>
      <c r="AJ616" s="467"/>
      <c r="AK616" s="467"/>
      <c r="AL616" s="467"/>
      <c r="AM616" s="467"/>
      <c r="AN616" s="470"/>
      <c r="AO616" s="470"/>
      <c r="AP616" s="470"/>
      <c r="AQ616" s="473"/>
      <c r="AR616" s="42"/>
    </row>
    <row r="617" spans="2:44" ht="14.45" customHeight="1" x14ac:dyDescent="0.25">
      <c r="B617" s="475"/>
      <c r="C617" s="477"/>
      <c r="D617" s="477"/>
      <c r="E617" s="40"/>
      <c r="F617" s="489"/>
      <c r="G617" s="489"/>
      <c r="H617" s="50"/>
      <c r="I617" s="201" t="str">
        <f>IF(H617=0,"",H617/'2. Baseline'!$F$15)</f>
        <v/>
      </c>
      <c r="J617" s="87" t="str">
        <f>IF(I617="","",(I617/'2. Baseline'!$F$71/'2. Baseline'!$F$67))</f>
        <v/>
      </c>
      <c r="K617" s="73" t="str">
        <f t="shared" si="296"/>
        <v/>
      </c>
      <c r="L617" s="73" t="str">
        <f t="shared" si="300"/>
        <v/>
      </c>
      <c r="M617" s="81">
        <f t="shared" si="297"/>
        <v>285.71428571428572</v>
      </c>
      <c r="N617" s="81" t="e">
        <f t="shared" si="298"/>
        <v>#VALUE!</v>
      </c>
      <c r="O617" s="82" t="str">
        <f>IFERROR(ROUND(IF(H617/'2. Baseline'!F$13=0,"",H617/'2. Baseline'!F$13),0),"")</f>
        <v/>
      </c>
      <c r="P617" s="83" t="str">
        <f>IFERROR(O617/'2. Baseline'!F$14,"")</f>
        <v/>
      </c>
      <c r="Q617" s="84" t="e">
        <f t="shared" si="299"/>
        <v>#VALUE!</v>
      </c>
      <c r="R617" s="234" t="str">
        <f>IF(H617="","",P617/'2. Baseline'!$F$67)</f>
        <v/>
      </c>
      <c r="S617" s="234" t="str">
        <f>IF(H617="","",P617/J617/'2. Baseline'!$F$67)</f>
        <v/>
      </c>
      <c r="T617" s="101"/>
      <c r="U617" s="102"/>
      <c r="V617" s="101"/>
      <c r="W617" s="101"/>
      <c r="X617" s="90" t="str">
        <f>IFERROR(P617/W617, "")</f>
        <v/>
      </c>
      <c r="Y617" s="456"/>
      <c r="Z617" s="450"/>
      <c r="AA617" s="453"/>
      <c r="AB617" s="480"/>
      <c r="AC617" s="483"/>
      <c r="AD617" s="467"/>
      <c r="AE617" s="486"/>
      <c r="AF617" s="467"/>
      <c r="AG617" s="470"/>
      <c r="AH617" s="470"/>
      <c r="AI617" s="473"/>
      <c r="AJ617" s="467"/>
      <c r="AK617" s="467"/>
      <c r="AL617" s="467"/>
      <c r="AM617" s="467"/>
      <c r="AN617" s="470"/>
      <c r="AO617" s="470"/>
      <c r="AP617" s="470"/>
      <c r="AQ617" s="473"/>
      <c r="AR617" s="42"/>
    </row>
    <row r="618" spans="2:44" ht="14.45" customHeight="1" x14ac:dyDescent="0.25">
      <c r="B618" s="475"/>
      <c r="C618" s="477"/>
      <c r="D618" s="477"/>
      <c r="E618" s="40"/>
      <c r="F618" s="489"/>
      <c r="G618" s="489"/>
      <c r="H618" s="50"/>
      <c r="I618" s="201" t="str">
        <f>IF(H618=0,"",H618/'2. Baseline'!$F$15)</f>
        <v/>
      </c>
      <c r="J618" s="87" t="str">
        <f>IF(I618="","",(I618/'2. Baseline'!$F$71/'2. Baseline'!$F$67))</f>
        <v/>
      </c>
      <c r="K618" s="73" t="str">
        <f t="shared" si="296"/>
        <v/>
      </c>
      <c r="L618" s="73" t="str">
        <f t="shared" si="300"/>
        <v/>
      </c>
      <c r="M618" s="81">
        <f t="shared" si="297"/>
        <v>285.71428571428572</v>
      </c>
      <c r="N618" s="81" t="e">
        <f t="shared" si="298"/>
        <v>#VALUE!</v>
      </c>
      <c r="O618" s="82" t="str">
        <f>IFERROR(ROUND(IF(H618/'2. Baseline'!F$13=0,"",H618/'2. Baseline'!F$13),0),"")</f>
        <v/>
      </c>
      <c r="P618" s="83" t="str">
        <f>IFERROR(O618/'2. Baseline'!F$14,"")</f>
        <v/>
      </c>
      <c r="Q618" s="84" t="e">
        <f t="shared" si="299"/>
        <v>#VALUE!</v>
      </c>
      <c r="R618" s="234" t="str">
        <f>IF(H618="","",P618/'2. Baseline'!$F$67)</f>
        <v/>
      </c>
      <c r="S618" s="234" t="str">
        <f>IF(H618="","",P618/J618/'2. Baseline'!$F$67)</f>
        <v/>
      </c>
      <c r="T618" s="101"/>
      <c r="U618" s="102"/>
      <c r="V618" s="101"/>
      <c r="W618" s="101"/>
      <c r="X618" s="90" t="str">
        <f>IFERROR(P618/W618, "")</f>
        <v/>
      </c>
      <c r="Y618" s="456"/>
      <c r="Z618" s="450"/>
      <c r="AA618" s="453"/>
      <c r="AB618" s="480"/>
      <c r="AC618" s="483"/>
      <c r="AD618" s="467"/>
      <c r="AE618" s="486"/>
      <c r="AF618" s="467"/>
      <c r="AG618" s="470"/>
      <c r="AH618" s="470"/>
      <c r="AI618" s="473"/>
      <c r="AJ618" s="467"/>
      <c r="AK618" s="467"/>
      <c r="AL618" s="467"/>
      <c r="AM618" s="467"/>
      <c r="AN618" s="470"/>
      <c r="AO618" s="470"/>
      <c r="AP618" s="470"/>
      <c r="AQ618" s="473"/>
      <c r="AR618" s="42"/>
    </row>
    <row r="619" spans="2:44" ht="14.45" customHeight="1" x14ac:dyDescent="0.25">
      <c r="B619" s="475"/>
      <c r="C619" s="477"/>
      <c r="D619" s="477"/>
      <c r="E619" s="40"/>
      <c r="F619" s="489"/>
      <c r="G619" s="489"/>
      <c r="H619" s="50"/>
      <c r="I619" s="201" t="str">
        <f>IF(H619=0,"",H619/'2. Baseline'!$F$15)</f>
        <v/>
      </c>
      <c r="J619" s="87" t="str">
        <f>IF(I619="","",(I619/'2. Baseline'!$F$71/'2. Baseline'!$F$67))</f>
        <v/>
      </c>
      <c r="K619" s="73" t="str">
        <f t="shared" si="296"/>
        <v/>
      </c>
      <c r="L619" s="73" t="str">
        <f t="shared" si="300"/>
        <v/>
      </c>
      <c r="M619" s="81">
        <f t="shared" si="297"/>
        <v>285.71428571428572</v>
      </c>
      <c r="N619" s="81" t="e">
        <f t="shared" si="298"/>
        <v>#VALUE!</v>
      </c>
      <c r="O619" s="82" t="str">
        <f>IFERROR(ROUND(IF(H619/'2. Baseline'!F$13=0,"",H619/'2. Baseline'!F$13),0),"")</f>
        <v/>
      </c>
      <c r="P619" s="83" t="str">
        <f>IFERROR(O619/'2. Baseline'!F$14,"")</f>
        <v/>
      </c>
      <c r="Q619" s="84" t="e">
        <f t="shared" si="299"/>
        <v>#VALUE!</v>
      </c>
      <c r="R619" s="234" t="str">
        <f>IF(H619="","",P619/'2. Baseline'!$F$67)</f>
        <v/>
      </c>
      <c r="S619" s="234" t="str">
        <f>IF(H619="","",P619/J619/'2. Baseline'!$F$67)</f>
        <v/>
      </c>
      <c r="T619" s="101"/>
      <c r="U619" s="102"/>
      <c r="V619" s="101"/>
      <c r="W619" s="101"/>
      <c r="X619" s="90" t="str">
        <f>IFERROR(P619/W619, "")</f>
        <v/>
      </c>
      <c r="Y619" s="456"/>
      <c r="Z619" s="450"/>
      <c r="AA619" s="453"/>
      <c r="AB619" s="480"/>
      <c r="AC619" s="483"/>
      <c r="AD619" s="467"/>
      <c r="AE619" s="486"/>
      <c r="AF619" s="467"/>
      <c r="AG619" s="470"/>
      <c r="AH619" s="470"/>
      <c r="AI619" s="473"/>
      <c r="AJ619" s="467"/>
      <c r="AK619" s="467"/>
      <c r="AL619" s="467"/>
      <c r="AM619" s="467"/>
      <c r="AN619" s="470"/>
      <c r="AO619" s="470"/>
      <c r="AP619" s="470"/>
      <c r="AQ619" s="473"/>
      <c r="AR619" s="42"/>
    </row>
    <row r="620" spans="2:44" ht="14.45" customHeight="1" x14ac:dyDescent="0.25">
      <c r="B620" s="475"/>
      <c r="C620" s="477"/>
      <c r="D620" s="477"/>
      <c r="E620" s="40"/>
      <c r="F620" s="489"/>
      <c r="G620" s="489"/>
      <c r="H620" s="50"/>
      <c r="I620" s="201" t="str">
        <f>IF(H620=0,"",H620/'2. Baseline'!$F$15)</f>
        <v/>
      </c>
      <c r="J620" s="87" t="str">
        <f>IF(I620="","",(I620/'2. Baseline'!$F$71/'2. Baseline'!$F$67))</f>
        <v/>
      </c>
      <c r="K620" s="73" t="str">
        <f t="shared" si="296"/>
        <v/>
      </c>
      <c r="L620" s="73" t="str">
        <f t="shared" si="300"/>
        <v/>
      </c>
      <c r="M620" s="81">
        <f t="shared" si="297"/>
        <v>285.71428571428572</v>
      </c>
      <c r="N620" s="81" t="e">
        <f t="shared" si="298"/>
        <v>#VALUE!</v>
      </c>
      <c r="O620" s="82" t="str">
        <f>IFERROR(ROUND(IF(H620/'2. Baseline'!F$13=0,"",H620/'2. Baseline'!F$13),0),"")</f>
        <v/>
      </c>
      <c r="P620" s="83" t="str">
        <f>IFERROR(O620/'2. Baseline'!F$14,"")</f>
        <v/>
      </c>
      <c r="Q620" s="84" t="e">
        <f t="shared" si="299"/>
        <v>#VALUE!</v>
      </c>
      <c r="R620" s="234" t="str">
        <f>IF(H620="","",P620/'2. Baseline'!$F$67)</f>
        <v/>
      </c>
      <c r="S620" s="234" t="str">
        <f>IF(H620="","",P620/J620/'2. Baseline'!$F$67)</f>
        <v/>
      </c>
      <c r="T620" s="101"/>
      <c r="U620" s="102"/>
      <c r="V620" s="101"/>
      <c r="W620" s="101"/>
      <c r="X620" s="90" t="str">
        <f>IFERROR(P620/W620, "")</f>
        <v/>
      </c>
      <c r="Y620" s="456"/>
      <c r="Z620" s="450"/>
      <c r="AA620" s="453"/>
      <c r="AB620" s="480"/>
      <c r="AC620" s="483"/>
      <c r="AD620" s="467"/>
      <c r="AE620" s="486"/>
      <c r="AF620" s="467"/>
      <c r="AG620" s="470"/>
      <c r="AH620" s="470"/>
      <c r="AI620" s="473"/>
      <c r="AJ620" s="467"/>
      <c r="AK620" s="467"/>
      <c r="AL620" s="467"/>
      <c r="AM620" s="467"/>
      <c r="AN620" s="470"/>
      <c r="AO620" s="470"/>
      <c r="AP620" s="470"/>
      <c r="AQ620" s="473"/>
      <c r="AR620" s="42"/>
    </row>
    <row r="621" spans="2:44" ht="14.45" customHeight="1" x14ac:dyDescent="0.25">
      <c r="B621" s="476"/>
      <c r="C621" s="478"/>
      <c r="D621" s="478"/>
      <c r="E621" s="40"/>
      <c r="F621" s="489"/>
      <c r="G621" s="489"/>
      <c r="H621" s="50"/>
      <c r="I621" s="201" t="str">
        <f>IF(H621=0,"",H621/'2. Baseline'!$F$15)</f>
        <v/>
      </c>
      <c r="J621" s="87" t="str">
        <f>IF(I621="","",(I621/'2. Baseline'!$F$71/'2. Baseline'!$F$67))</f>
        <v/>
      </c>
      <c r="K621" s="73" t="str">
        <f t="shared" si="296"/>
        <v/>
      </c>
      <c r="L621" s="73" t="str">
        <f t="shared" si="300"/>
        <v/>
      </c>
      <c r="M621" s="81">
        <f t="shared" si="297"/>
        <v>285.71428571428572</v>
      </c>
      <c r="N621" s="81" t="e">
        <f>IF(M621="","",I621/M621)</f>
        <v>#VALUE!</v>
      </c>
      <c r="O621" s="82" t="str">
        <f>IFERROR(ROUND(IF(H621/'2. Baseline'!F$13=0,"",H621/'2. Baseline'!F$13),0),"")</f>
        <v/>
      </c>
      <c r="P621" s="83" t="str">
        <f>IFERROR(O621/'2. Baseline'!F$14,"")</f>
        <v/>
      </c>
      <c r="Q621" s="85"/>
      <c r="R621" s="82" t="str">
        <f>IF(H621="","",P621/'2. Baseline'!$F$67)</f>
        <v/>
      </c>
      <c r="S621" s="82" t="str">
        <f>IF(H621="","",P621/J621/'2. Baseline'!$F$67)</f>
        <v/>
      </c>
      <c r="T621" s="101"/>
      <c r="U621" s="102"/>
      <c r="V621" s="101"/>
      <c r="W621" s="101"/>
      <c r="X621" s="90" t="str">
        <f>IFERROR(P621/W621, "")</f>
        <v/>
      </c>
      <c r="Y621" s="457"/>
      <c r="Z621" s="451"/>
      <c r="AA621" s="454"/>
      <c r="AB621" s="481"/>
      <c r="AC621" s="484"/>
      <c r="AD621" s="468"/>
      <c r="AE621" s="487"/>
      <c r="AF621" s="468"/>
      <c r="AG621" s="471"/>
      <c r="AH621" s="471"/>
      <c r="AI621" s="474"/>
      <c r="AJ621" s="468"/>
      <c r="AK621" s="468"/>
      <c r="AL621" s="468"/>
      <c r="AM621" s="468"/>
      <c r="AN621" s="471"/>
      <c r="AO621" s="471"/>
      <c r="AP621" s="471"/>
      <c r="AQ621" s="474"/>
      <c r="AR621" s="42"/>
    </row>
    <row r="622" spans="2:44" ht="14.45" customHeight="1" x14ac:dyDescent="0.25">
      <c r="B622" s="162"/>
      <c r="C622" s="25" t="s">
        <v>35</v>
      </c>
      <c r="D622" s="25"/>
      <c r="E622" s="98">
        <f>COUNTA(E612:E621)</f>
        <v>0</v>
      </c>
      <c r="F622" s="458"/>
      <c r="G622" s="459"/>
      <c r="H622" s="22">
        <f>SUM(H612:H621)</f>
        <v>0</v>
      </c>
      <c r="I622" s="96">
        <f>SUM(I612:I621)</f>
        <v>0</v>
      </c>
      <c r="J622" s="96">
        <f>SUM(J612:J621)</f>
        <v>0</v>
      </c>
      <c r="K622" s="96">
        <f>SUM(K612:K621)</f>
        <v>0</v>
      </c>
      <c r="L622" s="96">
        <f>SUM(L612:L621)</f>
        <v>0</v>
      </c>
      <c r="M622" s="97"/>
      <c r="N622" s="97" t="e">
        <f>SUM(N612:N621)</f>
        <v>#VALUE!</v>
      </c>
      <c r="O622" s="23">
        <f>SUM(O612:O621)</f>
        <v>0</v>
      </c>
      <c r="P622" s="53">
        <f>IFERROR(O622/'2. Baseline'!F$14,"")</f>
        <v>0</v>
      </c>
      <c r="Q622" s="52" t="e">
        <f>SUM(Q612:Q620)*7</f>
        <v>#VALUE!</v>
      </c>
      <c r="R622" s="96">
        <f>SUM(R612:R621)</f>
        <v>0</v>
      </c>
      <c r="S622" s="97" t="e">
        <f>IF(H622="","",P622/J622/'2. Baseline'!$F$67)</f>
        <v>#DIV/0!</v>
      </c>
      <c r="T622" s="103"/>
      <c r="U622" s="103"/>
      <c r="V622" s="104"/>
      <c r="W622" s="104"/>
      <c r="X622" s="74"/>
      <c r="Y622" s="107"/>
      <c r="Z622" s="104"/>
      <c r="AA622" s="108"/>
      <c r="AB622" s="53"/>
      <c r="AC622" s="68">
        <f t="shared" ref="AC622:AQ622" si="301">SUM(AC612:AC621)</f>
        <v>0</v>
      </c>
      <c r="AD622" s="68">
        <f t="shared" si="301"/>
        <v>0</v>
      </c>
      <c r="AE622" s="296">
        <f t="shared" si="301"/>
        <v>0</v>
      </c>
      <c r="AF622" s="93">
        <f t="shared" si="301"/>
        <v>0</v>
      </c>
      <c r="AG622" s="93">
        <f t="shared" si="301"/>
        <v>0</v>
      </c>
      <c r="AH622" s="93">
        <f t="shared" si="301"/>
        <v>0</v>
      </c>
      <c r="AI622" s="93">
        <f t="shared" si="301"/>
        <v>0</v>
      </c>
      <c r="AJ622" s="93">
        <f t="shared" si="301"/>
        <v>0</v>
      </c>
      <c r="AK622" s="93">
        <f t="shared" si="301"/>
        <v>0</v>
      </c>
      <c r="AL622" s="93">
        <f t="shared" si="301"/>
        <v>0</v>
      </c>
      <c r="AM622" s="93">
        <f t="shared" si="301"/>
        <v>0</v>
      </c>
      <c r="AN622" s="93">
        <f t="shared" si="301"/>
        <v>0</v>
      </c>
      <c r="AO622" s="93">
        <f t="shared" si="301"/>
        <v>0</v>
      </c>
      <c r="AP622" s="93">
        <f t="shared" si="301"/>
        <v>0</v>
      </c>
      <c r="AQ622" s="93">
        <f t="shared" si="301"/>
        <v>0</v>
      </c>
      <c r="AR622" s="26"/>
    </row>
    <row r="623" spans="2:44" ht="14.45" customHeight="1" thickBot="1" x14ac:dyDescent="0.3">
      <c r="B623" s="163"/>
      <c r="C623" s="62"/>
      <c r="D623" s="62"/>
      <c r="E623" s="63"/>
      <c r="F623" s="460"/>
      <c r="G623" s="461"/>
      <c r="H623" s="64"/>
      <c r="I623" s="65" t="str">
        <f>IFERROR(IF(H623/#REF!=0," ",H623/#REF!),"")</f>
        <v/>
      </c>
      <c r="J623" s="66"/>
      <c r="K623" s="66"/>
      <c r="L623" s="66"/>
      <c r="M623" s="66"/>
      <c r="N623" s="66"/>
      <c r="O623" s="24"/>
      <c r="P623" s="54"/>
      <c r="Q623" s="55"/>
      <c r="R623" s="56"/>
      <c r="S623" s="56"/>
      <c r="T623" s="105"/>
      <c r="U623" s="105"/>
      <c r="V623" s="106"/>
      <c r="W623" s="106"/>
      <c r="X623" s="75"/>
      <c r="Y623" s="109"/>
      <c r="Z623" s="106"/>
      <c r="AA623" s="110"/>
      <c r="AB623" s="54"/>
      <c r="AC623" s="57"/>
      <c r="AD623" s="67"/>
      <c r="AE623" s="67"/>
      <c r="AF623" s="67"/>
      <c r="AG623" s="67"/>
      <c r="AH623" s="67"/>
      <c r="AI623" s="67"/>
      <c r="AJ623" s="67"/>
      <c r="AK623" s="67"/>
      <c r="AL623" s="67"/>
      <c r="AM623" s="67"/>
      <c r="AN623" s="67"/>
      <c r="AO623" s="67"/>
      <c r="AP623" s="67"/>
      <c r="AQ623" s="179"/>
      <c r="AR623" s="60"/>
    </row>
    <row r="624" spans="2:44" ht="14.45" customHeight="1" x14ac:dyDescent="0.25">
      <c r="B624" s="475" t="str">
        <f>IF(C624&lt;&gt;"",B612+1,"")</f>
        <v/>
      </c>
      <c r="C624" s="477"/>
      <c r="D624" s="477"/>
      <c r="E624" s="40"/>
      <c r="F624" s="492"/>
      <c r="G624" s="492"/>
      <c r="H624" s="49"/>
      <c r="I624" s="201" t="str">
        <f>IF(H624=0,"",H624/'2. Baseline'!$F$15)</f>
        <v/>
      </c>
      <c r="J624" s="86" t="str">
        <f>IF(I624="","",(I624/'2. Baseline'!$F$71/'2. Baseline'!$F$67))</f>
        <v/>
      </c>
      <c r="K624" s="72" t="str">
        <f t="shared" ref="K624:K633" si="302">IF(J624="","",ROUNDUP(J624,0))</f>
        <v/>
      </c>
      <c r="L624" s="295" t="str">
        <f>J624</f>
        <v/>
      </c>
      <c r="M624" s="77">
        <f t="shared" ref="M624:M633" si="303">IF(I624=0,"",$M$23*10)</f>
        <v>285.71428571428572</v>
      </c>
      <c r="N624" s="77" t="e">
        <f t="shared" ref="N624:N632" si="304">I624/M624</f>
        <v>#VALUE!</v>
      </c>
      <c r="O624" s="78" t="str">
        <f>IFERROR(ROUND(IF(H624/'2. Baseline'!F$13=0,"",H624/'2. Baseline'!F$13),0),"")</f>
        <v/>
      </c>
      <c r="P624" s="79" t="str">
        <f>IFERROR(O624/'2. Baseline'!F$14,"")</f>
        <v/>
      </c>
      <c r="Q624" s="80" t="e">
        <f t="shared" ref="Q624:Q632" si="305">O624/(J624/2)/7</f>
        <v>#VALUE!</v>
      </c>
      <c r="R624" s="233" t="str">
        <f>IF(H624="","",P624/'2. Baseline'!$F$67)</f>
        <v/>
      </c>
      <c r="S624" s="233" t="str">
        <f>IF(H624="","",P624/J624/'2. Baseline'!$F$67)</f>
        <v/>
      </c>
      <c r="T624" s="99"/>
      <c r="U624" s="100"/>
      <c r="V624" s="101"/>
      <c r="W624" s="101"/>
      <c r="X624" s="89" t="str">
        <f>IFERROR(S624/W624, "n/a")</f>
        <v>n/a</v>
      </c>
      <c r="Y624" s="455"/>
      <c r="Z624" s="449"/>
      <c r="AA624" s="452"/>
      <c r="AB624" s="479" t="e">
        <f>P634/AA624</f>
        <v>#DIV/0!</v>
      </c>
      <c r="AC624" s="482">
        <f>L634</f>
        <v>0</v>
      </c>
      <c r="AD624" s="466">
        <f>AC634</f>
        <v>0</v>
      </c>
      <c r="AE624" s="485">
        <f>AD634/'2. Baseline'!$F$73</f>
        <v>0</v>
      </c>
      <c r="AF624" s="466">
        <f>L634*'2. Baseline'!$F$58</f>
        <v>0</v>
      </c>
      <c r="AG624" s="469">
        <f>J634*'2. Baseline'!$F$61</f>
        <v>0</v>
      </c>
      <c r="AH624" s="469">
        <f>AE634*'2. Baseline'!F$59*('2. Baseline'!F$50+'2. Baseline'!F$51)</f>
        <v>0</v>
      </c>
      <c r="AI624" s="472">
        <f>IF(B624&lt;&gt;"",'2. Baseline'!$F$60+1,0)</f>
        <v>0</v>
      </c>
      <c r="AJ624" s="466">
        <f>2*(AC634*('2. Baseline'!$F$67+'2. Baseline'!$F$68))</f>
        <v>0</v>
      </c>
      <c r="AK624" s="466">
        <f>2*L634</f>
        <v>0</v>
      </c>
      <c r="AL624" s="466">
        <f>2*(J634*2)</f>
        <v>0</v>
      </c>
      <c r="AM624" s="466">
        <f>J634*('2. Baseline'!F$67+'2. Baseline'!F$68)</f>
        <v>0</v>
      </c>
      <c r="AN624" s="469">
        <f>J634*'2. Baseline'!$F$80</f>
        <v>0</v>
      </c>
      <c r="AO624" s="469">
        <f>2*J634</f>
        <v>0</v>
      </c>
      <c r="AP624" s="469">
        <f>AE634*'2. Baseline'!F$78*('2. Baseline'!F$67+'2. Baseline'!F$68)</f>
        <v>0</v>
      </c>
      <c r="AQ624" s="472">
        <f>IF(B624&lt;&gt;"",'2. Baseline'!$F$60+1,0)</f>
        <v>0</v>
      </c>
      <c r="AR624" s="41"/>
    </row>
    <row r="625" spans="2:44" ht="14.45" customHeight="1" x14ac:dyDescent="0.25">
      <c r="B625" s="475"/>
      <c r="C625" s="477"/>
      <c r="D625" s="477"/>
      <c r="E625" s="40"/>
      <c r="F625" s="489"/>
      <c r="G625" s="489"/>
      <c r="H625" s="49"/>
      <c r="I625" s="201" t="str">
        <f>IF(H625=0,"",H625/'2. Baseline'!$F$15)</f>
        <v/>
      </c>
      <c r="J625" s="87" t="str">
        <f>IF(I625="","",(I625/'2. Baseline'!$F$71/'2. Baseline'!$F$67))</f>
        <v/>
      </c>
      <c r="K625" s="73" t="str">
        <f t="shared" si="302"/>
        <v/>
      </c>
      <c r="L625" s="73" t="str">
        <f t="shared" ref="L625:L633" si="306">J625</f>
        <v/>
      </c>
      <c r="M625" s="81">
        <f t="shared" si="303"/>
        <v>285.71428571428572</v>
      </c>
      <c r="N625" s="81" t="e">
        <f t="shared" si="304"/>
        <v>#VALUE!</v>
      </c>
      <c r="O625" s="82" t="str">
        <f>IFERROR(ROUND(IF(H625/'2. Baseline'!F$13=0,"",H625/'2. Baseline'!F$13),0),"")</f>
        <v/>
      </c>
      <c r="P625" s="83" t="str">
        <f>IFERROR(O625/'2. Baseline'!F$14,"")</f>
        <v/>
      </c>
      <c r="Q625" s="84" t="e">
        <f t="shared" si="305"/>
        <v>#VALUE!</v>
      </c>
      <c r="R625" s="234" t="str">
        <f>IF(H625="","",P625/'2. Baseline'!$F$67)</f>
        <v/>
      </c>
      <c r="S625" s="234" t="str">
        <f>IF(H625="","",P625/J625/'2. Baseline'!$F$67)</f>
        <v/>
      </c>
      <c r="T625" s="101"/>
      <c r="U625" s="102"/>
      <c r="V625" s="101"/>
      <c r="W625" s="101"/>
      <c r="X625" s="90" t="str">
        <f>IFERROR(S625/W625, "")</f>
        <v/>
      </c>
      <c r="Y625" s="456"/>
      <c r="Z625" s="450"/>
      <c r="AA625" s="453"/>
      <c r="AB625" s="480"/>
      <c r="AC625" s="483"/>
      <c r="AD625" s="467"/>
      <c r="AE625" s="486"/>
      <c r="AF625" s="467"/>
      <c r="AG625" s="470"/>
      <c r="AH625" s="470"/>
      <c r="AI625" s="473"/>
      <c r="AJ625" s="467"/>
      <c r="AK625" s="467"/>
      <c r="AL625" s="467"/>
      <c r="AM625" s="467"/>
      <c r="AN625" s="470"/>
      <c r="AO625" s="470"/>
      <c r="AP625" s="470"/>
      <c r="AQ625" s="473"/>
      <c r="AR625" s="42"/>
    </row>
    <row r="626" spans="2:44" ht="14.45" customHeight="1" x14ac:dyDescent="0.25">
      <c r="B626" s="475"/>
      <c r="C626" s="477"/>
      <c r="D626" s="477"/>
      <c r="E626" s="40"/>
      <c r="F626" s="489"/>
      <c r="G626" s="489"/>
      <c r="H626" s="49"/>
      <c r="I626" s="201" t="str">
        <f>IF(H626=0,"",H626/'2. Baseline'!$F$15)</f>
        <v/>
      </c>
      <c r="J626" s="88" t="str">
        <f>IF(I626="","",(I626/'2. Baseline'!$F$71/'2. Baseline'!$F$67))</f>
        <v/>
      </c>
      <c r="K626" s="91" t="str">
        <f t="shared" si="302"/>
        <v/>
      </c>
      <c r="L626" s="91" t="str">
        <f t="shared" si="306"/>
        <v/>
      </c>
      <c r="M626" s="92">
        <f t="shared" si="303"/>
        <v>285.71428571428572</v>
      </c>
      <c r="N626" s="92" t="e">
        <f t="shared" si="304"/>
        <v>#VALUE!</v>
      </c>
      <c r="O626" s="82" t="str">
        <f>IFERROR(ROUND(IF(H626/'2. Baseline'!F$13=0,"",H626/'2. Baseline'!F$13),0),"")</f>
        <v/>
      </c>
      <c r="P626" s="83" t="str">
        <f>IFERROR(O626/'2. Baseline'!F$14,"")</f>
        <v/>
      </c>
      <c r="Q626" s="84" t="e">
        <f t="shared" si="305"/>
        <v>#VALUE!</v>
      </c>
      <c r="R626" s="234" t="str">
        <f>IF(H626="","",P626/'2. Baseline'!$F$67)</f>
        <v/>
      </c>
      <c r="S626" s="234" t="str">
        <f>IF(H626="","",P626/J626/'2. Baseline'!$F$67)</f>
        <v/>
      </c>
      <c r="T626" s="101"/>
      <c r="U626" s="102"/>
      <c r="V626" s="101"/>
      <c r="W626" s="101"/>
      <c r="X626" s="90" t="str">
        <f>IFERROR(S626/W626, "")</f>
        <v/>
      </c>
      <c r="Y626" s="456"/>
      <c r="Z626" s="450"/>
      <c r="AA626" s="453"/>
      <c r="AB626" s="480"/>
      <c r="AC626" s="483"/>
      <c r="AD626" s="467"/>
      <c r="AE626" s="486"/>
      <c r="AF626" s="467"/>
      <c r="AG626" s="470"/>
      <c r="AH626" s="470"/>
      <c r="AI626" s="473"/>
      <c r="AJ626" s="467"/>
      <c r="AK626" s="467"/>
      <c r="AL626" s="467"/>
      <c r="AM626" s="467"/>
      <c r="AN626" s="470"/>
      <c r="AO626" s="470"/>
      <c r="AP626" s="470"/>
      <c r="AQ626" s="473"/>
      <c r="AR626" s="42"/>
    </row>
    <row r="627" spans="2:44" ht="14.45" customHeight="1" x14ac:dyDescent="0.25">
      <c r="B627" s="475"/>
      <c r="C627" s="477"/>
      <c r="D627" s="477"/>
      <c r="E627" s="40"/>
      <c r="F627" s="489"/>
      <c r="G627" s="489"/>
      <c r="H627" s="49"/>
      <c r="I627" s="201" t="str">
        <f>IF(H627=0,"",H627/'2. Baseline'!$F$15)</f>
        <v/>
      </c>
      <c r="J627" s="87" t="str">
        <f>IF(I627="","",(I627/'2. Baseline'!$F$71/'2. Baseline'!$F$67))</f>
        <v/>
      </c>
      <c r="K627" s="73" t="str">
        <f t="shared" si="302"/>
        <v/>
      </c>
      <c r="L627" s="73" t="str">
        <f t="shared" si="306"/>
        <v/>
      </c>
      <c r="M627" s="81">
        <f t="shared" si="303"/>
        <v>285.71428571428572</v>
      </c>
      <c r="N627" s="81" t="e">
        <f t="shared" si="304"/>
        <v>#VALUE!</v>
      </c>
      <c r="O627" s="82" t="str">
        <f>IFERROR(ROUND(IF(H627/'2. Baseline'!F$13=0,"",H627/'2. Baseline'!F$13),0),"")</f>
        <v/>
      </c>
      <c r="P627" s="83" t="str">
        <f>IFERROR(O627/'2. Baseline'!F$14,"")</f>
        <v/>
      </c>
      <c r="Q627" s="84" t="e">
        <f t="shared" si="305"/>
        <v>#VALUE!</v>
      </c>
      <c r="R627" s="234" t="str">
        <f>IF(H627="","",P627/'2. Baseline'!$F$67)</f>
        <v/>
      </c>
      <c r="S627" s="234" t="str">
        <f>IF(H627="","",P627/J627/'2. Baseline'!$F$67)</f>
        <v/>
      </c>
      <c r="T627" s="101"/>
      <c r="U627" s="102"/>
      <c r="V627" s="101"/>
      <c r="W627" s="101"/>
      <c r="X627" s="90" t="str">
        <f>IFERROR(S627/W627, "")</f>
        <v/>
      </c>
      <c r="Y627" s="456"/>
      <c r="Z627" s="450"/>
      <c r="AA627" s="453"/>
      <c r="AB627" s="480"/>
      <c r="AC627" s="483"/>
      <c r="AD627" s="467"/>
      <c r="AE627" s="486"/>
      <c r="AF627" s="467"/>
      <c r="AG627" s="470"/>
      <c r="AH627" s="470"/>
      <c r="AI627" s="473"/>
      <c r="AJ627" s="467"/>
      <c r="AK627" s="467"/>
      <c r="AL627" s="467"/>
      <c r="AM627" s="467"/>
      <c r="AN627" s="470"/>
      <c r="AO627" s="470"/>
      <c r="AP627" s="470"/>
      <c r="AQ627" s="473"/>
      <c r="AR627" s="42"/>
    </row>
    <row r="628" spans="2:44" ht="14.45" customHeight="1" x14ac:dyDescent="0.25">
      <c r="B628" s="475"/>
      <c r="C628" s="477"/>
      <c r="D628" s="477"/>
      <c r="E628" s="40"/>
      <c r="F628" s="489"/>
      <c r="G628" s="489"/>
      <c r="H628" s="50"/>
      <c r="I628" s="201" t="str">
        <f>IF(H628=0,"",H628/'2. Baseline'!$F$15)</f>
        <v/>
      </c>
      <c r="J628" s="87" t="str">
        <f>IF(I628="","",(I628/'2. Baseline'!$F$71/'2. Baseline'!$F$67))</f>
        <v/>
      </c>
      <c r="K628" s="73" t="str">
        <f t="shared" si="302"/>
        <v/>
      </c>
      <c r="L628" s="73" t="str">
        <f t="shared" si="306"/>
        <v/>
      </c>
      <c r="M628" s="81">
        <f t="shared" si="303"/>
        <v>285.71428571428572</v>
      </c>
      <c r="N628" s="81" t="e">
        <f t="shared" si="304"/>
        <v>#VALUE!</v>
      </c>
      <c r="O628" s="82" t="str">
        <f>IFERROR(ROUND(IF(H628/'2. Baseline'!F$13=0,"",H628/'2. Baseline'!F$13),0),"")</f>
        <v/>
      </c>
      <c r="P628" s="83" t="str">
        <f>IFERROR(O628/'2. Baseline'!F$14,"")</f>
        <v/>
      </c>
      <c r="Q628" s="84" t="e">
        <f t="shared" si="305"/>
        <v>#VALUE!</v>
      </c>
      <c r="R628" s="234" t="str">
        <f>IF(H628="","",P628/'2. Baseline'!$F$67)</f>
        <v/>
      </c>
      <c r="S628" s="234" t="str">
        <f>IF(H628="","",P628/J628/'2. Baseline'!$F$67)</f>
        <v/>
      </c>
      <c r="T628" s="101"/>
      <c r="U628" s="102"/>
      <c r="V628" s="101"/>
      <c r="W628" s="101"/>
      <c r="X628" s="90" t="str">
        <f>IFERROR(S628/W628, "")</f>
        <v/>
      </c>
      <c r="Y628" s="456"/>
      <c r="Z628" s="450"/>
      <c r="AA628" s="453"/>
      <c r="AB628" s="480"/>
      <c r="AC628" s="483"/>
      <c r="AD628" s="467"/>
      <c r="AE628" s="486"/>
      <c r="AF628" s="467"/>
      <c r="AG628" s="470"/>
      <c r="AH628" s="470"/>
      <c r="AI628" s="473"/>
      <c r="AJ628" s="467"/>
      <c r="AK628" s="467"/>
      <c r="AL628" s="467"/>
      <c r="AM628" s="467"/>
      <c r="AN628" s="470"/>
      <c r="AO628" s="470"/>
      <c r="AP628" s="470"/>
      <c r="AQ628" s="473"/>
      <c r="AR628" s="42"/>
    </row>
    <row r="629" spans="2:44" ht="14.45" customHeight="1" x14ac:dyDescent="0.25">
      <c r="B629" s="475"/>
      <c r="C629" s="477"/>
      <c r="D629" s="477"/>
      <c r="E629" s="40"/>
      <c r="F629" s="489"/>
      <c r="G629" s="489"/>
      <c r="H629" s="50"/>
      <c r="I629" s="201" t="str">
        <f>IF(H629=0,"",H629/'2. Baseline'!$F$15)</f>
        <v/>
      </c>
      <c r="J629" s="87" t="str">
        <f>IF(I629="","",(I629/'2. Baseline'!$F$71/'2. Baseline'!$F$67))</f>
        <v/>
      </c>
      <c r="K629" s="73" t="str">
        <f t="shared" si="302"/>
        <v/>
      </c>
      <c r="L629" s="73" t="str">
        <f t="shared" si="306"/>
        <v/>
      </c>
      <c r="M629" s="81">
        <f t="shared" si="303"/>
        <v>285.71428571428572</v>
      </c>
      <c r="N629" s="81" t="e">
        <f t="shared" si="304"/>
        <v>#VALUE!</v>
      </c>
      <c r="O629" s="82" t="str">
        <f>IFERROR(ROUND(IF(H629/'2. Baseline'!F$13=0,"",H629/'2. Baseline'!F$13),0),"")</f>
        <v/>
      </c>
      <c r="P629" s="83" t="str">
        <f>IFERROR(O629/'2. Baseline'!F$14,"")</f>
        <v/>
      </c>
      <c r="Q629" s="84" t="e">
        <f t="shared" si="305"/>
        <v>#VALUE!</v>
      </c>
      <c r="R629" s="234" t="str">
        <f>IF(H629="","",P629/'2. Baseline'!$F$67)</f>
        <v/>
      </c>
      <c r="S629" s="234" t="str">
        <f>IF(H629="","",P629/J629/'2. Baseline'!$F$67)</f>
        <v/>
      </c>
      <c r="T629" s="101"/>
      <c r="U629" s="102"/>
      <c r="V629" s="101"/>
      <c r="W629" s="101"/>
      <c r="X629" s="90" t="str">
        <f>IFERROR(P629/W629, "")</f>
        <v/>
      </c>
      <c r="Y629" s="456"/>
      <c r="Z629" s="450"/>
      <c r="AA629" s="453"/>
      <c r="AB629" s="480"/>
      <c r="AC629" s="483"/>
      <c r="AD629" s="467"/>
      <c r="AE629" s="486"/>
      <c r="AF629" s="467"/>
      <c r="AG629" s="470"/>
      <c r="AH629" s="470"/>
      <c r="AI629" s="473"/>
      <c r="AJ629" s="467"/>
      <c r="AK629" s="467"/>
      <c r="AL629" s="467"/>
      <c r="AM629" s="467"/>
      <c r="AN629" s="470"/>
      <c r="AO629" s="470"/>
      <c r="AP629" s="470"/>
      <c r="AQ629" s="473"/>
      <c r="AR629" s="42"/>
    </row>
    <row r="630" spans="2:44" ht="14.45" customHeight="1" x14ac:dyDescent="0.25">
      <c r="B630" s="475"/>
      <c r="C630" s="477"/>
      <c r="D630" s="477"/>
      <c r="E630" s="40"/>
      <c r="F630" s="489"/>
      <c r="G630" s="489"/>
      <c r="H630" s="50"/>
      <c r="I630" s="201" t="str">
        <f>IF(H630=0,"",H630/'2. Baseline'!$F$15)</f>
        <v/>
      </c>
      <c r="J630" s="87" t="str">
        <f>IF(I630="","",(I630/'2. Baseline'!$F$71/'2. Baseline'!$F$67))</f>
        <v/>
      </c>
      <c r="K630" s="73" t="str">
        <f t="shared" si="302"/>
        <v/>
      </c>
      <c r="L630" s="73" t="str">
        <f t="shared" si="306"/>
        <v/>
      </c>
      <c r="M630" s="81">
        <f t="shared" si="303"/>
        <v>285.71428571428572</v>
      </c>
      <c r="N630" s="81" t="e">
        <f t="shared" si="304"/>
        <v>#VALUE!</v>
      </c>
      <c r="O630" s="82" t="str">
        <f>IFERROR(ROUND(IF(H630/'2. Baseline'!F$13=0,"",H630/'2. Baseline'!F$13),0),"")</f>
        <v/>
      </c>
      <c r="P630" s="83" t="str">
        <f>IFERROR(O630/'2. Baseline'!F$14,"")</f>
        <v/>
      </c>
      <c r="Q630" s="84" t="e">
        <f t="shared" si="305"/>
        <v>#VALUE!</v>
      </c>
      <c r="R630" s="234" t="str">
        <f>IF(H630="","",P630/'2. Baseline'!$F$67)</f>
        <v/>
      </c>
      <c r="S630" s="234" t="str">
        <f>IF(H630="","",P630/J630/'2. Baseline'!$F$67)</f>
        <v/>
      </c>
      <c r="T630" s="101"/>
      <c r="U630" s="102"/>
      <c r="V630" s="101"/>
      <c r="W630" s="101"/>
      <c r="X630" s="90" t="str">
        <f>IFERROR(P630/W630, "")</f>
        <v/>
      </c>
      <c r="Y630" s="456"/>
      <c r="Z630" s="450"/>
      <c r="AA630" s="453"/>
      <c r="AB630" s="480"/>
      <c r="AC630" s="483"/>
      <c r="AD630" s="467"/>
      <c r="AE630" s="486"/>
      <c r="AF630" s="467"/>
      <c r="AG630" s="470"/>
      <c r="AH630" s="470"/>
      <c r="AI630" s="473"/>
      <c r="AJ630" s="467"/>
      <c r="AK630" s="467"/>
      <c r="AL630" s="467"/>
      <c r="AM630" s="467"/>
      <c r="AN630" s="470"/>
      <c r="AO630" s="470"/>
      <c r="AP630" s="470"/>
      <c r="AQ630" s="473"/>
      <c r="AR630" s="42"/>
    </row>
    <row r="631" spans="2:44" ht="14.45" customHeight="1" x14ac:dyDescent="0.25">
      <c r="B631" s="475"/>
      <c r="C631" s="477"/>
      <c r="D631" s="477"/>
      <c r="E631" s="40"/>
      <c r="F631" s="489"/>
      <c r="G631" s="489"/>
      <c r="H631" s="50"/>
      <c r="I631" s="201" t="str">
        <f>IF(H631=0,"",H631/'2. Baseline'!$F$15)</f>
        <v/>
      </c>
      <c r="J631" s="87" t="str">
        <f>IF(I631="","",(I631/'2. Baseline'!$F$71/'2. Baseline'!$F$67))</f>
        <v/>
      </c>
      <c r="K631" s="73" t="str">
        <f t="shared" si="302"/>
        <v/>
      </c>
      <c r="L631" s="73" t="str">
        <f t="shared" si="306"/>
        <v/>
      </c>
      <c r="M631" s="81">
        <f t="shared" si="303"/>
        <v>285.71428571428572</v>
      </c>
      <c r="N631" s="81" t="e">
        <f t="shared" si="304"/>
        <v>#VALUE!</v>
      </c>
      <c r="O631" s="82" t="str">
        <f>IFERROR(ROUND(IF(H631/'2. Baseline'!F$13=0,"",H631/'2. Baseline'!F$13),0),"")</f>
        <v/>
      </c>
      <c r="P631" s="83" t="str">
        <f>IFERROR(O631/'2. Baseline'!F$14,"")</f>
        <v/>
      </c>
      <c r="Q631" s="84" t="e">
        <f t="shared" si="305"/>
        <v>#VALUE!</v>
      </c>
      <c r="R631" s="234" t="str">
        <f>IF(H631="","",P631/'2. Baseline'!$F$67)</f>
        <v/>
      </c>
      <c r="S631" s="234" t="str">
        <f>IF(H631="","",P631/J631/'2. Baseline'!$F$67)</f>
        <v/>
      </c>
      <c r="T631" s="101"/>
      <c r="U631" s="102"/>
      <c r="V631" s="101"/>
      <c r="W631" s="101"/>
      <c r="X631" s="90" t="str">
        <f>IFERROR(P631/W631, "")</f>
        <v/>
      </c>
      <c r="Y631" s="456"/>
      <c r="Z631" s="450"/>
      <c r="AA631" s="453"/>
      <c r="AB631" s="480"/>
      <c r="AC631" s="483"/>
      <c r="AD631" s="467"/>
      <c r="AE631" s="486"/>
      <c r="AF631" s="467"/>
      <c r="AG631" s="470"/>
      <c r="AH631" s="470"/>
      <c r="AI631" s="473"/>
      <c r="AJ631" s="467"/>
      <c r="AK631" s="467"/>
      <c r="AL631" s="467"/>
      <c r="AM631" s="467"/>
      <c r="AN631" s="470"/>
      <c r="AO631" s="470"/>
      <c r="AP631" s="470"/>
      <c r="AQ631" s="473"/>
      <c r="AR631" s="42"/>
    </row>
    <row r="632" spans="2:44" ht="14.45" customHeight="1" x14ac:dyDescent="0.25">
      <c r="B632" s="475"/>
      <c r="C632" s="477"/>
      <c r="D632" s="477"/>
      <c r="E632" s="40"/>
      <c r="F632" s="489"/>
      <c r="G632" s="489"/>
      <c r="H632" s="50"/>
      <c r="I632" s="201" t="str">
        <f>IF(H632=0,"",H632/'2. Baseline'!$F$15)</f>
        <v/>
      </c>
      <c r="J632" s="87" t="str">
        <f>IF(I632="","",(I632/'2. Baseline'!$F$71/'2. Baseline'!$F$67))</f>
        <v/>
      </c>
      <c r="K632" s="73" t="str">
        <f t="shared" si="302"/>
        <v/>
      </c>
      <c r="L632" s="73" t="str">
        <f t="shared" si="306"/>
        <v/>
      </c>
      <c r="M632" s="81">
        <f t="shared" si="303"/>
        <v>285.71428571428572</v>
      </c>
      <c r="N632" s="81" t="e">
        <f t="shared" si="304"/>
        <v>#VALUE!</v>
      </c>
      <c r="O632" s="82" t="str">
        <f>IFERROR(ROUND(IF(H632/'2. Baseline'!F$13=0,"",H632/'2. Baseline'!F$13),0),"")</f>
        <v/>
      </c>
      <c r="P632" s="83" t="str">
        <f>IFERROR(O632/'2. Baseline'!F$14,"")</f>
        <v/>
      </c>
      <c r="Q632" s="84" t="e">
        <f t="shared" si="305"/>
        <v>#VALUE!</v>
      </c>
      <c r="R632" s="234" t="str">
        <f>IF(H632="","",P632/'2. Baseline'!$F$67)</f>
        <v/>
      </c>
      <c r="S632" s="234" t="str">
        <f>IF(H632="","",P632/J632/'2. Baseline'!$F$67)</f>
        <v/>
      </c>
      <c r="T632" s="101"/>
      <c r="U632" s="102"/>
      <c r="V632" s="101"/>
      <c r="W632" s="101"/>
      <c r="X632" s="90" t="str">
        <f>IFERROR(P632/W632, "")</f>
        <v/>
      </c>
      <c r="Y632" s="456"/>
      <c r="Z632" s="450"/>
      <c r="AA632" s="453"/>
      <c r="AB632" s="480"/>
      <c r="AC632" s="483"/>
      <c r="AD632" s="467"/>
      <c r="AE632" s="486"/>
      <c r="AF632" s="467"/>
      <c r="AG632" s="470"/>
      <c r="AH632" s="470"/>
      <c r="AI632" s="473"/>
      <c r="AJ632" s="467"/>
      <c r="AK632" s="467"/>
      <c r="AL632" s="467"/>
      <c r="AM632" s="467"/>
      <c r="AN632" s="470"/>
      <c r="AO632" s="470"/>
      <c r="AP632" s="470"/>
      <c r="AQ632" s="473"/>
      <c r="AR632" s="42"/>
    </row>
    <row r="633" spans="2:44" ht="14.45" customHeight="1" x14ac:dyDescent="0.25">
      <c r="B633" s="476"/>
      <c r="C633" s="478"/>
      <c r="D633" s="478"/>
      <c r="E633" s="40"/>
      <c r="F633" s="489"/>
      <c r="G633" s="489"/>
      <c r="H633" s="50"/>
      <c r="I633" s="201" t="str">
        <f>IF(H633=0,"",H633/'2. Baseline'!$F$15)</f>
        <v/>
      </c>
      <c r="J633" s="87" t="str">
        <f>IF(I633="","",(I633/'2. Baseline'!$F$71/'2. Baseline'!$F$67))</f>
        <v/>
      </c>
      <c r="K633" s="73" t="str">
        <f t="shared" si="302"/>
        <v/>
      </c>
      <c r="L633" s="73" t="str">
        <f t="shared" si="306"/>
        <v/>
      </c>
      <c r="M633" s="81">
        <f t="shared" si="303"/>
        <v>285.71428571428572</v>
      </c>
      <c r="N633" s="81" t="e">
        <f>IF(M633="","",I633/M633)</f>
        <v>#VALUE!</v>
      </c>
      <c r="O633" s="82" t="str">
        <f>IFERROR(ROUND(IF(H633/'2. Baseline'!F$13=0,"",H633/'2. Baseline'!F$13),0),"")</f>
        <v/>
      </c>
      <c r="P633" s="83" t="str">
        <f>IFERROR(O633/'2. Baseline'!F$14,"")</f>
        <v/>
      </c>
      <c r="Q633" s="85"/>
      <c r="R633" s="82" t="str">
        <f>IF(H633="","",P633/'2. Baseline'!$F$67)</f>
        <v/>
      </c>
      <c r="S633" s="82" t="str">
        <f>IF(H633="","",P633/J633/'2. Baseline'!$F$67)</f>
        <v/>
      </c>
      <c r="T633" s="101"/>
      <c r="U633" s="102"/>
      <c r="V633" s="101"/>
      <c r="W633" s="101"/>
      <c r="X633" s="90" t="str">
        <f>IFERROR(P633/W633, "")</f>
        <v/>
      </c>
      <c r="Y633" s="457"/>
      <c r="Z633" s="451"/>
      <c r="AA633" s="454"/>
      <c r="AB633" s="481"/>
      <c r="AC633" s="484"/>
      <c r="AD633" s="468"/>
      <c r="AE633" s="487"/>
      <c r="AF633" s="468"/>
      <c r="AG633" s="471"/>
      <c r="AH633" s="471"/>
      <c r="AI633" s="474"/>
      <c r="AJ633" s="468"/>
      <c r="AK633" s="468"/>
      <c r="AL633" s="468"/>
      <c r="AM633" s="468"/>
      <c r="AN633" s="471"/>
      <c r="AO633" s="471"/>
      <c r="AP633" s="471"/>
      <c r="AQ633" s="474"/>
      <c r="AR633" s="42"/>
    </row>
    <row r="634" spans="2:44" ht="14.45" customHeight="1" x14ac:dyDescent="0.25">
      <c r="B634" s="51"/>
      <c r="C634" s="25" t="s">
        <v>35</v>
      </c>
      <c r="D634" s="25"/>
      <c r="E634" s="98">
        <f>COUNTA(E624:E633)</f>
        <v>0</v>
      </c>
      <c r="F634" s="458"/>
      <c r="G634" s="459"/>
      <c r="H634" s="22">
        <f>SUM(H624:H633)</f>
        <v>0</v>
      </c>
      <c r="I634" s="96">
        <f>SUM(I624:I633)</f>
        <v>0</v>
      </c>
      <c r="J634" s="96">
        <f>SUM(J624:J633)</f>
        <v>0</v>
      </c>
      <c r="K634" s="96">
        <f>SUM(K624:K633)</f>
        <v>0</v>
      </c>
      <c r="L634" s="96">
        <f>SUM(L624:L633)</f>
        <v>0</v>
      </c>
      <c r="M634" s="97"/>
      <c r="N634" s="97" t="e">
        <f>SUM(N624:N633)</f>
        <v>#VALUE!</v>
      </c>
      <c r="O634" s="23">
        <f>SUM(O624:O633)</f>
        <v>0</v>
      </c>
      <c r="P634" s="53">
        <f>IFERROR(O634/'2. Baseline'!F$14,"")</f>
        <v>0</v>
      </c>
      <c r="Q634" s="52" t="e">
        <f>SUM(Q624:Q632)*7</f>
        <v>#VALUE!</v>
      </c>
      <c r="R634" s="96">
        <f>SUM(R624:R633)</f>
        <v>0</v>
      </c>
      <c r="S634" s="97" t="e">
        <f>IF(H634="","",P634/J634/'2. Baseline'!$F$67)</f>
        <v>#DIV/0!</v>
      </c>
      <c r="T634" s="103"/>
      <c r="U634" s="103"/>
      <c r="V634" s="104"/>
      <c r="W634" s="104"/>
      <c r="X634" s="74"/>
      <c r="Y634" s="107"/>
      <c r="Z634" s="104"/>
      <c r="AA634" s="108"/>
      <c r="AB634" s="53"/>
      <c r="AC634" s="68">
        <f t="shared" ref="AC634:AQ634" si="307">SUM(AC624:AC633)</f>
        <v>0</v>
      </c>
      <c r="AD634" s="68">
        <f t="shared" si="307"/>
        <v>0</v>
      </c>
      <c r="AE634" s="296">
        <f t="shared" si="307"/>
        <v>0</v>
      </c>
      <c r="AF634" s="93">
        <f t="shared" si="307"/>
        <v>0</v>
      </c>
      <c r="AG634" s="93">
        <f t="shared" si="307"/>
        <v>0</v>
      </c>
      <c r="AH634" s="93">
        <f t="shared" si="307"/>
        <v>0</v>
      </c>
      <c r="AI634" s="93">
        <f t="shared" si="307"/>
        <v>0</v>
      </c>
      <c r="AJ634" s="93">
        <f t="shared" si="307"/>
        <v>0</v>
      </c>
      <c r="AK634" s="93">
        <f t="shared" si="307"/>
        <v>0</v>
      </c>
      <c r="AL634" s="93">
        <f t="shared" si="307"/>
        <v>0</v>
      </c>
      <c r="AM634" s="93">
        <f t="shared" si="307"/>
        <v>0</v>
      </c>
      <c r="AN634" s="93">
        <f t="shared" si="307"/>
        <v>0</v>
      </c>
      <c r="AO634" s="93">
        <f t="shared" si="307"/>
        <v>0</v>
      </c>
      <c r="AP634" s="93">
        <f t="shared" si="307"/>
        <v>0</v>
      </c>
      <c r="AQ634" s="93">
        <f t="shared" si="307"/>
        <v>0</v>
      </c>
      <c r="AR634" s="26"/>
    </row>
    <row r="635" spans="2:44" ht="14.45" customHeight="1" thickBot="1" x14ac:dyDescent="0.3">
      <c r="B635" s="61"/>
      <c r="C635" s="62"/>
      <c r="D635" s="62"/>
      <c r="E635" s="63"/>
      <c r="F635" s="460"/>
      <c r="G635" s="461"/>
      <c r="H635" s="64"/>
      <c r="I635" s="65" t="str">
        <f>IFERROR(IF(H635/#REF!=0," ",H635/#REF!),"")</f>
        <v/>
      </c>
      <c r="J635" s="66"/>
      <c r="K635" s="66"/>
      <c r="L635" s="66"/>
      <c r="M635" s="66"/>
      <c r="N635" s="66"/>
      <c r="O635" s="24"/>
      <c r="P635" s="54"/>
      <c r="Q635" s="55"/>
      <c r="R635" s="56"/>
      <c r="S635" s="56"/>
      <c r="T635" s="105"/>
      <c r="U635" s="105"/>
      <c r="V635" s="106"/>
      <c r="W635" s="106"/>
      <c r="X635" s="75"/>
      <c r="Y635" s="109"/>
      <c r="Z635" s="106"/>
      <c r="AA635" s="110"/>
      <c r="AB635" s="54"/>
      <c r="AC635" s="57"/>
      <c r="AD635" s="67"/>
      <c r="AE635" s="67"/>
      <c r="AF635" s="67"/>
      <c r="AG635" s="67"/>
      <c r="AH635" s="67"/>
      <c r="AI635" s="67"/>
      <c r="AJ635" s="67"/>
      <c r="AK635" s="67"/>
      <c r="AL635" s="67"/>
      <c r="AM635" s="67"/>
      <c r="AN635" s="67"/>
      <c r="AO635" s="67"/>
      <c r="AP635" s="67"/>
      <c r="AQ635" s="179"/>
      <c r="AR635" s="60"/>
    </row>
    <row r="636" spans="2:44" ht="14.45" customHeight="1" x14ac:dyDescent="0.25">
      <c r="B636" s="475" t="str">
        <f>IF(C636&lt;&gt;"",B624+1,"")</f>
        <v/>
      </c>
      <c r="C636" s="488"/>
      <c r="D636" s="488"/>
      <c r="E636" s="40"/>
      <c r="F636" s="493"/>
      <c r="G636" s="494"/>
      <c r="H636" s="49"/>
      <c r="I636" s="201" t="str">
        <f>IF(H636=0,"",H636/'2. Baseline'!$F$15)</f>
        <v/>
      </c>
      <c r="J636" s="86" t="str">
        <f>IF(I636="","",(I636/'2. Baseline'!$F$71/'2. Baseline'!$F$67))</f>
        <v/>
      </c>
      <c r="K636" s="72" t="str">
        <f t="shared" ref="K636:K645" si="308">IF(J636="","",ROUNDUP(J636,0))</f>
        <v/>
      </c>
      <c r="L636" s="295" t="str">
        <f>J636</f>
        <v/>
      </c>
      <c r="M636" s="77">
        <f t="shared" ref="M636:M645" si="309">IF(I636=0,"",$M$23*10)</f>
        <v>285.71428571428572</v>
      </c>
      <c r="N636" s="77" t="e">
        <f t="shared" ref="N636:N644" si="310">I636/M636</f>
        <v>#VALUE!</v>
      </c>
      <c r="O636" s="78" t="str">
        <f>IFERROR(ROUND(IF(H636/'2. Baseline'!F$13=0,"",H636/'2. Baseline'!F$13),0),"")</f>
        <v/>
      </c>
      <c r="P636" s="79" t="str">
        <f>IFERROR(O636/'2. Baseline'!F$14,"")</f>
        <v/>
      </c>
      <c r="Q636" s="80" t="e">
        <f t="shared" ref="Q636:Q644" si="311">O636/(J636/2)/7</f>
        <v>#VALUE!</v>
      </c>
      <c r="R636" s="233" t="str">
        <f>IF(H636="","",P636/'2. Baseline'!$F$67)</f>
        <v/>
      </c>
      <c r="S636" s="233" t="str">
        <f>IF(H636="","",P636/J636/'2. Baseline'!$F$67)</f>
        <v/>
      </c>
      <c r="T636" s="99"/>
      <c r="U636" s="100"/>
      <c r="V636" s="101"/>
      <c r="W636" s="101"/>
      <c r="X636" s="89" t="str">
        <f>IFERROR(S636/W636, "n/a")</f>
        <v>n/a</v>
      </c>
      <c r="Y636" s="455"/>
      <c r="Z636" s="449"/>
      <c r="AA636" s="452"/>
      <c r="AB636" s="479" t="e">
        <f>P646/AA636</f>
        <v>#DIV/0!</v>
      </c>
      <c r="AC636" s="482">
        <f>L646</f>
        <v>0</v>
      </c>
      <c r="AD636" s="466">
        <f>AC646</f>
        <v>0</v>
      </c>
      <c r="AE636" s="485">
        <f>AD646/'2. Baseline'!$F$73</f>
        <v>0</v>
      </c>
      <c r="AF636" s="466">
        <f>L646*'2. Baseline'!$F$58</f>
        <v>0</v>
      </c>
      <c r="AG636" s="469">
        <f>J646*'2. Baseline'!$F$61</f>
        <v>0</v>
      </c>
      <c r="AH636" s="469">
        <f>AE646*'2. Baseline'!F$59*('2. Baseline'!F$50+'2. Baseline'!F$51)</f>
        <v>0</v>
      </c>
      <c r="AI636" s="472">
        <f>IF(B636&lt;&gt;"",'2. Baseline'!$F$60+1,0)</f>
        <v>0</v>
      </c>
      <c r="AJ636" s="466">
        <f>2*(AC646*('2. Baseline'!$F$67+'2. Baseline'!$F$68))</f>
        <v>0</v>
      </c>
      <c r="AK636" s="466">
        <f>2*L646</f>
        <v>0</v>
      </c>
      <c r="AL636" s="466">
        <f>2*(J646*2)</f>
        <v>0</v>
      </c>
      <c r="AM636" s="466">
        <f>J646*('2. Baseline'!F$67+'2. Baseline'!F$68)</f>
        <v>0</v>
      </c>
      <c r="AN636" s="469">
        <f>J646*'2. Baseline'!$F$80</f>
        <v>0</v>
      </c>
      <c r="AO636" s="469">
        <f>2*J646</f>
        <v>0</v>
      </c>
      <c r="AP636" s="469">
        <f>AE646*'2. Baseline'!F$78*('2. Baseline'!F$67+'2. Baseline'!F$68)</f>
        <v>0</v>
      </c>
      <c r="AQ636" s="472">
        <f>IF(B636&lt;&gt;"",'2. Baseline'!$F$60+1,0)</f>
        <v>0</v>
      </c>
      <c r="AR636" s="41"/>
    </row>
    <row r="637" spans="2:44" ht="14.45" customHeight="1" x14ac:dyDescent="0.25">
      <c r="B637" s="475"/>
      <c r="C637" s="477"/>
      <c r="D637" s="477"/>
      <c r="E637" s="40"/>
      <c r="F637" s="490"/>
      <c r="G637" s="491"/>
      <c r="H637" s="49"/>
      <c r="I637" s="201" t="str">
        <f>IF(H637=0,"",H637/'2. Baseline'!$F$15)</f>
        <v/>
      </c>
      <c r="J637" s="87" t="str">
        <f>IF(I637="","",(I637/'2. Baseline'!$F$71/'2. Baseline'!$F$67))</f>
        <v/>
      </c>
      <c r="K637" s="73" t="str">
        <f t="shared" si="308"/>
        <v/>
      </c>
      <c r="L637" s="73" t="str">
        <f t="shared" ref="L637:L645" si="312">J637</f>
        <v/>
      </c>
      <c r="M637" s="81">
        <f t="shared" si="309"/>
        <v>285.71428571428572</v>
      </c>
      <c r="N637" s="81" t="e">
        <f t="shared" si="310"/>
        <v>#VALUE!</v>
      </c>
      <c r="O637" s="82" t="str">
        <f>IFERROR(ROUND(IF(H637/'2. Baseline'!F$13=0,"",H637/'2. Baseline'!F$13),0),"")</f>
        <v/>
      </c>
      <c r="P637" s="83" t="str">
        <f>IFERROR(O637/'2. Baseline'!F$14,"")</f>
        <v/>
      </c>
      <c r="Q637" s="84" t="e">
        <f t="shared" si="311"/>
        <v>#VALUE!</v>
      </c>
      <c r="R637" s="234" t="str">
        <f>IF(H637="","",P637/'2. Baseline'!$F$67)</f>
        <v/>
      </c>
      <c r="S637" s="234" t="str">
        <f>IF(H637="","",P637/J637/'2. Baseline'!$F$67)</f>
        <v/>
      </c>
      <c r="T637" s="101"/>
      <c r="U637" s="102"/>
      <c r="V637" s="101"/>
      <c r="W637" s="101"/>
      <c r="X637" s="90" t="str">
        <f>IFERROR(S637/W637, "")</f>
        <v/>
      </c>
      <c r="Y637" s="456"/>
      <c r="Z637" s="450"/>
      <c r="AA637" s="453"/>
      <c r="AB637" s="480"/>
      <c r="AC637" s="483"/>
      <c r="AD637" s="467"/>
      <c r="AE637" s="486"/>
      <c r="AF637" s="467"/>
      <c r="AG637" s="470"/>
      <c r="AH637" s="470"/>
      <c r="AI637" s="473"/>
      <c r="AJ637" s="467"/>
      <c r="AK637" s="467"/>
      <c r="AL637" s="467"/>
      <c r="AM637" s="467"/>
      <c r="AN637" s="470"/>
      <c r="AO637" s="470"/>
      <c r="AP637" s="470"/>
      <c r="AQ637" s="473"/>
      <c r="AR637" s="42"/>
    </row>
    <row r="638" spans="2:44" ht="14.45" customHeight="1" x14ac:dyDescent="0.25">
      <c r="B638" s="475"/>
      <c r="C638" s="477"/>
      <c r="D638" s="477"/>
      <c r="E638" s="40"/>
      <c r="F638" s="490"/>
      <c r="G638" s="491"/>
      <c r="H638" s="49"/>
      <c r="I638" s="201" t="str">
        <f>IF(H638=0,"",H638/'2. Baseline'!$F$15)</f>
        <v/>
      </c>
      <c r="J638" s="87" t="str">
        <f>IF(I638="","",(I638/'2. Baseline'!$F$71/'2. Baseline'!$F$67))</f>
        <v/>
      </c>
      <c r="K638" s="91" t="str">
        <f t="shared" si="308"/>
        <v/>
      </c>
      <c r="L638" s="91" t="str">
        <f t="shared" si="312"/>
        <v/>
      </c>
      <c r="M638" s="92">
        <f t="shared" si="309"/>
        <v>285.71428571428572</v>
      </c>
      <c r="N638" s="92" t="e">
        <f t="shared" si="310"/>
        <v>#VALUE!</v>
      </c>
      <c r="O638" s="82" t="str">
        <f>IFERROR(ROUND(IF(H638/'2. Baseline'!F$13=0,"",H638/'2. Baseline'!F$13),0),"")</f>
        <v/>
      </c>
      <c r="P638" s="83" t="str">
        <f>IFERROR(O638/'2. Baseline'!F$14,"")</f>
        <v/>
      </c>
      <c r="Q638" s="84" t="e">
        <f t="shared" si="311"/>
        <v>#VALUE!</v>
      </c>
      <c r="R638" s="234" t="str">
        <f>IF(H638="","",P638/'2. Baseline'!$F$67)</f>
        <v/>
      </c>
      <c r="S638" s="234" t="str">
        <f>IF(H638="","",P638/J638/'2. Baseline'!$F$67)</f>
        <v/>
      </c>
      <c r="T638" s="101"/>
      <c r="U638" s="102"/>
      <c r="V638" s="101"/>
      <c r="W638" s="101"/>
      <c r="X638" s="90" t="str">
        <f>IFERROR(S638/W638, "")</f>
        <v/>
      </c>
      <c r="Y638" s="456"/>
      <c r="Z638" s="450"/>
      <c r="AA638" s="453"/>
      <c r="AB638" s="480"/>
      <c r="AC638" s="483"/>
      <c r="AD638" s="467"/>
      <c r="AE638" s="486"/>
      <c r="AF638" s="467"/>
      <c r="AG638" s="470"/>
      <c r="AH638" s="470"/>
      <c r="AI638" s="473"/>
      <c r="AJ638" s="467"/>
      <c r="AK638" s="467"/>
      <c r="AL638" s="467"/>
      <c r="AM638" s="467"/>
      <c r="AN638" s="470"/>
      <c r="AO638" s="470"/>
      <c r="AP638" s="470"/>
      <c r="AQ638" s="473"/>
      <c r="AR638" s="42"/>
    </row>
    <row r="639" spans="2:44" ht="14.45" customHeight="1" x14ac:dyDescent="0.25">
      <c r="B639" s="475"/>
      <c r="C639" s="477"/>
      <c r="D639" s="477"/>
      <c r="E639" s="40"/>
      <c r="F639" s="490"/>
      <c r="G639" s="491"/>
      <c r="H639" s="49"/>
      <c r="I639" s="201" t="str">
        <f>IF(H639=0,"",H639/'2. Baseline'!$F$15)</f>
        <v/>
      </c>
      <c r="J639" s="87" t="str">
        <f>IF(I639="","",(I639/'2. Baseline'!$F$71/'2. Baseline'!$F$67))</f>
        <v/>
      </c>
      <c r="K639" s="73" t="str">
        <f t="shared" si="308"/>
        <v/>
      </c>
      <c r="L639" s="73" t="str">
        <f t="shared" si="312"/>
        <v/>
      </c>
      <c r="M639" s="81">
        <f t="shared" si="309"/>
        <v>285.71428571428572</v>
      </c>
      <c r="N639" s="81" t="e">
        <f t="shared" si="310"/>
        <v>#VALUE!</v>
      </c>
      <c r="O639" s="82" t="str">
        <f>IFERROR(ROUND(IF(H639/'2. Baseline'!F$13=0,"",H639/'2. Baseline'!F$13),0),"")</f>
        <v/>
      </c>
      <c r="P639" s="83" t="str">
        <f>IFERROR(O639/'2. Baseline'!F$14,"")</f>
        <v/>
      </c>
      <c r="Q639" s="84" t="e">
        <f t="shared" si="311"/>
        <v>#VALUE!</v>
      </c>
      <c r="R639" s="234" t="str">
        <f>IF(H639="","",P639/'2. Baseline'!$F$67)</f>
        <v/>
      </c>
      <c r="S639" s="234" t="str">
        <f>IF(H639="","",P639/J639/'2. Baseline'!$F$67)</f>
        <v/>
      </c>
      <c r="T639" s="101"/>
      <c r="U639" s="102"/>
      <c r="V639" s="101"/>
      <c r="W639" s="101"/>
      <c r="X639" s="90" t="str">
        <f>IFERROR(S639/W639, "")</f>
        <v/>
      </c>
      <c r="Y639" s="456"/>
      <c r="Z639" s="450"/>
      <c r="AA639" s="453"/>
      <c r="AB639" s="480"/>
      <c r="AC639" s="483"/>
      <c r="AD639" s="467"/>
      <c r="AE639" s="486"/>
      <c r="AF639" s="467"/>
      <c r="AG639" s="470"/>
      <c r="AH639" s="470"/>
      <c r="AI639" s="473"/>
      <c r="AJ639" s="467"/>
      <c r="AK639" s="467"/>
      <c r="AL639" s="467"/>
      <c r="AM639" s="467"/>
      <c r="AN639" s="470"/>
      <c r="AO639" s="470"/>
      <c r="AP639" s="470"/>
      <c r="AQ639" s="473"/>
      <c r="AR639" s="42"/>
    </row>
    <row r="640" spans="2:44" ht="14.45" customHeight="1" x14ac:dyDescent="0.25">
      <c r="B640" s="475"/>
      <c r="C640" s="477"/>
      <c r="D640" s="477"/>
      <c r="E640" s="40"/>
      <c r="F640" s="490"/>
      <c r="G640" s="491"/>
      <c r="H640" s="50"/>
      <c r="I640" s="201" t="str">
        <f>IF(H640=0,"",H640/'2. Baseline'!$F$15)</f>
        <v/>
      </c>
      <c r="J640" s="87" t="str">
        <f>IF(I640="","",(I640/'2. Baseline'!$F$71/'2. Baseline'!$F$67))</f>
        <v/>
      </c>
      <c r="K640" s="73" t="str">
        <f t="shared" si="308"/>
        <v/>
      </c>
      <c r="L640" s="73" t="str">
        <f t="shared" si="312"/>
        <v/>
      </c>
      <c r="M640" s="81">
        <f t="shared" si="309"/>
        <v>285.71428571428572</v>
      </c>
      <c r="N640" s="81" t="e">
        <f t="shared" si="310"/>
        <v>#VALUE!</v>
      </c>
      <c r="O640" s="82" t="str">
        <f>IFERROR(ROUND(IF(H640/'2. Baseline'!F$13=0,"",H640/'2. Baseline'!F$13),0),"")</f>
        <v/>
      </c>
      <c r="P640" s="83" t="str">
        <f>IFERROR(O640/'2. Baseline'!F$14,"")</f>
        <v/>
      </c>
      <c r="Q640" s="84" t="e">
        <f t="shared" si="311"/>
        <v>#VALUE!</v>
      </c>
      <c r="R640" s="234" t="str">
        <f>IF(H640="","",P640/'2. Baseline'!$F$67)</f>
        <v/>
      </c>
      <c r="S640" s="234" t="str">
        <f>IF(H640="","",P640/J640/'2. Baseline'!$F$67)</f>
        <v/>
      </c>
      <c r="T640" s="101"/>
      <c r="U640" s="102"/>
      <c r="V640" s="101"/>
      <c r="W640" s="101"/>
      <c r="X640" s="90" t="str">
        <f>IFERROR(S640/W640, "")</f>
        <v/>
      </c>
      <c r="Y640" s="456"/>
      <c r="Z640" s="450"/>
      <c r="AA640" s="453"/>
      <c r="AB640" s="480"/>
      <c r="AC640" s="483"/>
      <c r="AD640" s="467"/>
      <c r="AE640" s="486"/>
      <c r="AF640" s="467"/>
      <c r="AG640" s="470"/>
      <c r="AH640" s="470"/>
      <c r="AI640" s="473"/>
      <c r="AJ640" s="467"/>
      <c r="AK640" s="467"/>
      <c r="AL640" s="467"/>
      <c r="AM640" s="467"/>
      <c r="AN640" s="470"/>
      <c r="AO640" s="470"/>
      <c r="AP640" s="470"/>
      <c r="AQ640" s="473"/>
      <c r="AR640" s="42"/>
    </row>
    <row r="641" spans="2:44" ht="14.45" customHeight="1" x14ac:dyDescent="0.25">
      <c r="B641" s="475"/>
      <c r="C641" s="477"/>
      <c r="D641" s="477"/>
      <c r="E641" s="40"/>
      <c r="F641" s="490"/>
      <c r="G641" s="491"/>
      <c r="H641" s="50"/>
      <c r="I641" s="201" t="str">
        <f>IF(H641=0,"",H641/'2. Baseline'!$F$15)</f>
        <v/>
      </c>
      <c r="J641" s="87" t="str">
        <f>IF(I641="","",(I641/'2. Baseline'!$F$71/'2. Baseline'!$F$67))</f>
        <v/>
      </c>
      <c r="K641" s="73" t="str">
        <f t="shared" si="308"/>
        <v/>
      </c>
      <c r="L641" s="73" t="str">
        <f t="shared" si="312"/>
        <v/>
      </c>
      <c r="M641" s="81">
        <f t="shared" si="309"/>
        <v>285.71428571428572</v>
      </c>
      <c r="N641" s="81" t="e">
        <f t="shared" si="310"/>
        <v>#VALUE!</v>
      </c>
      <c r="O641" s="82" t="str">
        <f>IFERROR(ROUND(IF(H641/'2. Baseline'!F$13=0,"",H641/'2. Baseline'!F$13),0),"")</f>
        <v/>
      </c>
      <c r="P641" s="83" t="str">
        <f>IFERROR(O641/'2. Baseline'!F$14,"")</f>
        <v/>
      </c>
      <c r="Q641" s="84" t="e">
        <f t="shared" si="311"/>
        <v>#VALUE!</v>
      </c>
      <c r="R641" s="234" t="str">
        <f>IF(H641="","",P641/'2. Baseline'!$F$67)</f>
        <v/>
      </c>
      <c r="S641" s="234" t="str">
        <f>IF(H641="","",P641/J641/'2. Baseline'!$F$67)</f>
        <v/>
      </c>
      <c r="T641" s="101"/>
      <c r="U641" s="102"/>
      <c r="V641" s="101"/>
      <c r="W641" s="101"/>
      <c r="X641" s="90" t="str">
        <f>IFERROR(P641/W641, "")</f>
        <v/>
      </c>
      <c r="Y641" s="456"/>
      <c r="Z641" s="450"/>
      <c r="AA641" s="453"/>
      <c r="AB641" s="480"/>
      <c r="AC641" s="483"/>
      <c r="AD641" s="467"/>
      <c r="AE641" s="486"/>
      <c r="AF641" s="467"/>
      <c r="AG641" s="470"/>
      <c r="AH641" s="470"/>
      <c r="AI641" s="473"/>
      <c r="AJ641" s="467"/>
      <c r="AK641" s="467"/>
      <c r="AL641" s="467"/>
      <c r="AM641" s="467"/>
      <c r="AN641" s="470"/>
      <c r="AO641" s="470"/>
      <c r="AP641" s="470"/>
      <c r="AQ641" s="473"/>
      <c r="AR641" s="42"/>
    </row>
    <row r="642" spans="2:44" ht="14.45" customHeight="1" x14ac:dyDescent="0.25">
      <c r="B642" s="475"/>
      <c r="C642" s="477"/>
      <c r="D642" s="477"/>
      <c r="E642" s="40"/>
      <c r="F642" s="490"/>
      <c r="G642" s="491"/>
      <c r="H642" s="49"/>
      <c r="I642" s="201" t="str">
        <f>IF(H642=0,"",H642/'2. Baseline'!$F$15)</f>
        <v/>
      </c>
      <c r="J642" s="87" t="str">
        <f>IF(I642="","",(I642/'2. Baseline'!$F$71/'2. Baseline'!$F$67))</f>
        <v/>
      </c>
      <c r="K642" s="73" t="str">
        <f t="shared" si="308"/>
        <v/>
      </c>
      <c r="L642" s="73" t="str">
        <f t="shared" si="312"/>
        <v/>
      </c>
      <c r="M642" s="81">
        <f t="shared" si="309"/>
        <v>285.71428571428572</v>
      </c>
      <c r="N642" s="81" t="e">
        <f t="shared" si="310"/>
        <v>#VALUE!</v>
      </c>
      <c r="O642" s="82" t="str">
        <f>IFERROR(ROUND(IF(H642/'2. Baseline'!F$13=0,"",H642/'2. Baseline'!F$13),0),"")</f>
        <v/>
      </c>
      <c r="P642" s="83" t="str">
        <f>IFERROR(O642/'2. Baseline'!F$14,"")</f>
        <v/>
      </c>
      <c r="Q642" s="84" t="e">
        <f t="shared" si="311"/>
        <v>#VALUE!</v>
      </c>
      <c r="R642" s="234" t="str">
        <f>IF(H642="","",P642/'2. Baseline'!$F$67)</f>
        <v/>
      </c>
      <c r="S642" s="234" t="str">
        <f>IF(H642="","",P642/J642/'2. Baseline'!$F$67)</f>
        <v/>
      </c>
      <c r="T642" s="101"/>
      <c r="U642" s="102"/>
      <c r="V642" s="101"/>
      <c r="W642" s="101"/>
      <c r="X642" s="90" t="str">
        <f>IFERROR(P642/W642, "")</f>
        <v/>
      </c>
      <c r="Y642" s="456"/>
      <c r="Z642" s="450"/>
      <c r="AA642" s="453"/>
      <c r="AB642" s="480"/>
      <c r="AC642" s="483"/>
      <c r="AD642" s="467"/>
      <c r="AE642" s="486"/>
      <c r="AF642" s="467"/>
      <c r="AG642" s="470"/>
      <c r="AH642" s="470"/>
      <c r="AI642" s="473"/>
      <c r="AJ642" s="467"/>
      <c r="AK642" s="467"/>
      <c r="AL642" s="467"/>
      <c r="AM642" s="467"/>
      <c r="AN642" s="470"/>
      <c r="AO642" s="470"/>
      <c r="AP642" s="470"/>
      <c r="AQ642" s="473"/>
      <c r="AR642" s="42"/>
    </row>
    <row r="643" spans="2:44" ht="14.45" customHeight="1" x14ac:dyDescent="0.25">
      <c r="B643" s="475"/>
      <c r="C643" s="477"/>
      <c r="D643" s="477"/>
      <c r="E643" s="40"/>
      <c r="F643" s="490"/>
      <c r="G643" s="491"/>
      <c r="H643" s="49"/>
      <c r="I643" s="201" t="str">
        <f>IF(H643=0,"",H643/'2. Baseline'!$F$15)</f>
        <v/>
      </c>
      <c r="J643" s="87" t="str">
        <f>IF(I643="","",(I643/'2. Baseline'!$F$71/'2. Baseline'!$F$67))</f>
        <v/>
      </c>
      <c r="K643" s="73" t="str">
        <f t="shared" si="308"/>
        <v/>
      </c>
      <c r="L643" s="73" t="str">
        <f t="shared" si="312"/>
        <v/>
      </c>
      <c r="M643" s="81">
        <f t="shared" si="309"/>
        <v>285.71428571428572</v>
      </c>
      <c r="N643" s="81" t="e">
        <f t="shared" si="310"/>
        <v>#VALUE!</v>
      </c>
      <c r="O643" s="82" t="str">
        <f>IFERROR(ROUND(IF(H643/'2. Baseline'!F$13=0,"",H643/'2. Baseline'!F$13),0),"")</f>
        <v/>
      </c>
      <c r="P643" s="83" t="str">
        <f>IFERROR(O643/'2. Baseline'!F$14,"")</f>
        <v/>
      </c>
      <c r="Q643" s="84" t="e">
        <f t="shared" si="311"/>
        <v>#VALUE!</v>
      </c>
      <c r="R643" s="234" t="str">
        <f>IF(H643="","",P643/'2. Baseline'!$F$67)</f>
        <v/>
      </c>
      <c r="S643" s="234" t="str">
        <f>IF(H643="","",P643/J643/'2. Baseline'!$F$67)</f>
        <v/>
      </c>
      <c r="T643" s="101"/>
      <c r="U643" s="102"/>
      <c r="V643" s="101"/>
      <c r="W643" s="101"/>
      <c r="X643" s="90" t="str">
        <f>IFERROR(P643/W643, "")</f>
        <v/>
      </c>
      <c r="Y643" s="456"/>
      <c r="Z643" s="450"/>
      <c r="AA643" s="453"/>
      <c r="AB643" s="480"/>
      <c r="AC643" s="483"/>
      <c r="AD643" s="467"/>
      <c r="AE643" s="486"/>
      <c r="AF643" s="467"/>
      <c r="AG643" s="470"/>
      <c r="AH643" s="470"/>
      <c r="AI643" s="473"/>
      <c r="AJ643" s="467"/>
      <c r="AK643" s="467"/>
      <c r="AL643" s="467"/>
      <c r="AM643" s="467"/>
      <c r="AN643" s="470"/>
      <c r="AO643" s="470"/>
      <c r="AP643" s="470"/>
      <c r="AQ643" s="473"/>
      <c r="AR643" s="42"/>
    </row>
    <row r="644" spans="2:44" ht="14.45" customHeight="1" x14ac:dyDescent="0.25">
      <c r="B644" s="475"/>
      <c r="C644" s="477"/>
      <c r="D644" s="477"/>
      <c r="E644" s="40"/>
      <c r="F644" s="490"/>
      <c r="G644" s="491"/>
      <c r="H644" s="49"/>
      <c r="I644" s="201" t="str">
        <f>IF(H644=0,"",H644/'2. Baseline'!$F$15)</f>
        <v/>
      </c>
      <c r="J644" s="87" t="str">
        <f>IF(I644="","",(I644/'2. Baseline'!$F$71/'2. Baseline'!$F$67))</f>
        <v/>
      </c>
      <c r="K644" s="73" t="str">
        <f t="shared" si="308"/>
        <v/>
      </c>
      <c r="L644" s="73" t="str">
        <f t="shared" si="312"/>
        <v/>
      </c>
      <c r="M644" s="81">
        <f t="shared" si="309"/>
        <v>285.71428571428572</v>
      </c>
      <c r="N644" s="81" t="e">
        <f t="shared" si="310"/>
        <v>#VALUE!</v>
      </c>
      <c r="O644" s="82" t="str">
        <f>IFERROR(ROUND(IF(H644/'2. Baseline'!F$13=0,"",H644/'2. Baseline'!F$13),0),"")</f>
        <v/>
      </c>
      <c r="P644" s="83" t="str">
        <f>IFERROR(O644/'2. Baseline'!F$14,"")</f>
        <v/>
      </c>
      <c r="Q644" s="84" t="e">
        <f t="shared" si="311"/>
        <v>#VALUE!</v>
      </c>
      <c r="R644" s="234" t="str">
        <f>IF(H644="","",P644/'2. Baseline'!$F$67)</f>
        <v/>
      </c>
      <c r="S644" s="234" t="str">
        <f>IF(H644="","",P644/J644/'2. Baseline'!$F$67)</f>
        <v/>
      </c>
      <c r="T644" s="101"/>
      <c r="U644" s="102"/>
      <c r="V644" s="101"/>
      <c r="W644" s="101"/>
      <c r="X644" s="90" t="str">
        <f>IFERROR(P644/W644, "")</f>
        <v/>
      </c>
      <c r="Y644" s="456"/>
      <c r="Z644" s="450"/>
      <c r="AA644" s="453"/>
      <c r="AB644" s="480"/>
      <c r="AC644" s="483"/>
      <c r="AD644" s="467"/>
      <c r="AE644" s="486"/>
      <c r="AF644" s="467"/>
      <c r="AG644" s="470"/>
      <c r="AH644" s="470"/>
      <c r="AI644" s="473"/>
      <c r="AJ644" s="467"/>
      <c r="AK644" s="467"/>
      <c r="AL644" s="467"/>
      <c r="AM644" s="467"/>
      <c r="AN644" s="470"/>
      <c r="AO644" s="470"/>
      <c r="AP644" s="470"/>
      <c r="AQ644" s="473"/>
      <c r="AR644" s="42"/>
    </row>
    <row r="645" spans="2:44" ht="14.45" customHeight="1" x14ac:dyDescent="0.25">
      <c r="B645" s="476"/>
      <c r="C645" s="478"/>
      <c r="D645" s="478"/>
      <c r="E645" s="40"/>
      <c r="F645" s="490"/>
      <c r="G645" s="491"/>
      <c r="H645" s="49"/>
      <c r="I645" s="201" t="str">
        <f>IF(H645=0,"",H645/'2. Baseline'!$F$15)</f>
        <v/>
      </c>
      <c r="J645" s="87" t="str">
        <f>IF(I645="","",(I645/'2. Baseline'!$F$71/'2. Baseline'!$F$67))</f>
        <v/>
      </c>
      <c r="K645" s="73" t="str">
        <f t="shared" si="308"/>
        <v/>
      </c>
      <c r="L645" s="73" t="str">
        <f t="shared" si="312"/>
        <v/>
      </c>
      <c r="M645" s="81">
        <f t="shared" si="309"/>
        <v>285.71428571428572</v>
      </c>
      <c r="N645" s="81" t="e">
        <f>IF(M645="","",I645/M645)</f>
        <v>#VALUE!</v>
      </c>
      <c r="O645" s="82" t="str">
        <f>IFERROR(ROUND(IF(H645/'2. Baseline'!F$13=0,"",H645/'2. Baseline'!F$13),0),"")</f>
        <v/>
      </c>
      <c r="P645" s="83" t="str">
        <f>IFERROR(O645/'2. Baseline'!F$14,"")</f>
        <v/>
      </c>
      <c r="Q645" s="85"/>
      <c r="R645" s="82" t="str">
        <f>IF(H645="","",P645/'2. Baseline'!$F$67)</f>
        <v/>
      </c>
      <c r="S645" s="82" t="str">
        <f>IF(H645="","",P645/J645/'2. Baseline'!$F$67)</f>
        <v/>
      </c>
      <c r="T645" s="101"/>
      <c r="U645" s="102"/>
      <c r="V645" s="101"/>
      <c r="W645" s="101"/>
      <c r="X645" s="90" t="str">
        <f>IFERROR(P645/W645, "")</f>
        <v/>
      </c>
      <c r="Y645" s="457"/>
      <c r="Z645" s="451"/>
      <c r="AA645" s="454"/>
      <c r="AB645" s="481"/>
      <c r="AC645" s="484"/>
      <c r="AD645" s="468"/>
      <c r="AE645" s="487"/>
      <c r="AF645" s="468"/>
      <c r="AG645" s="471"/>
      <c r="AH645" s="471"/>
      <c r="AI645" s="474"/>
      <c r="AJ645" s="468"/>
      <c r="AK645" s="468"/>
      <c r="AL645" s="468"/>
      <c r="AM645" s="468"/>
      <c r="AN645" s="471"/>
      <c r="AO645" s="471"/>
      <c r="AP645" s="471"/>
      <c r="AQ645" s="474"/>
      <c r="AR645" s="42"/>
    </row>
    <row r="646" spans="2:44" ht="14.45" customHeight="1" x14ac:dyDescent="0.25">
      <c r="B646" s="162"/>
      <c r="C646" s="25" t="s">
        <v>35</v>
      </c>
      <c r="D646" s="25"/>
      <c r="E646" s="98">
        <f>COUNTA(E636:E645)</f>
        <v>0</v>
      </c>
      <c r="F646" s="458"/>
      <c r="G646" s="459"/>
      <c r="H646" s="22">
        <f>SUM(H636:H645)</f>
        <v>0</v>
      </c>
      <c r="I646" s="96">
        <f>SUM(I636:I645)</f>
        <v>0</v>
      </c>
      <c r="J646" s="96">
        <f>SUM(J636:J645)</f>
        <v>0</v>
      </c>
      <c r="K646" s="96">
        <f>SUM(K636:K645)</f>
        <v>0</v>
      </c>
      <c r="L646" s="96">
        <f>SUM(L636:L645)</f>
        <v>0</v>
      </c>
      <c r="M646" s="97"/>
      <c r="N646" s="97" t="e">
        <f>SUM(N636:N645)</f>
        <v>#VALUE!</v>
      </c>
      <c r="O646" s="23">
        <f>SUM(O636:O645)</f>
        <v>0</v>
      </c>
      <c r="P646" s="53">
        <f>IFERROR(O646/'2. Baseline'!F$14,"")</f>
        <v>0</v>
      </c>
      <c r="Q646" s="52" t="e">
        <f>SUM(Q636:Q644)*7</f>
        <v>#VALUE!</v>
      </c>
      <c r="R646" s="96">
        <f>SUM(R636:R645)</f>
        <v>0</v>
      </c>
      <c r="S646" s="97" t="e">
        <f>IF(H646="","",P646/J646/'2. Baseline'!$F$67)</f>
        <v>#DIV/0!</v>
      </c>
      <c r="T646" s="103"/>
      <c r="U646" s="103"/>
      <c r="V646" s="104"/>
      <c r="W646" s="104"/>
      <c r="X646" s="74"/>
      <c r="Y646" s="107"/>
      <c r="Z646" s="104"/>
      <c r="AA646" s="108"/>
      <c r="AB646" s="53"/>
      <c r="AC646" s="68">
        <f t="shared" ref="AC646:AQ646" si="313">SUM(AC636:AC645)</f>
        <v>0</v>
      </c>
      <c r="AD646" s="68">
        <f t="shared" si="313"/>
        <v>0</v>
      </c>
      <c r="AE646" s="296">
        <f t="shared" si="313"/>
        <v>0</v>
      </c>
      <c r="AF646" s="93">
        <f t="shared" si="313"/>
        <v>0</v>
      </c>
      <c r="AG646" s="93">
        <f t="shared" si="313"/>
        <v>0</v>
      </c>
      <c r="AH646" s="93">
        <f t="shared" si="313"/>
        <v>0</v>
      </c>
      <c r="AI646" s="93">
        <f t="shared" si="313"/>
        <v>0</v>
      </c>
      <c r="AJ646" s="93">
        <f t="shared" si="313"/>
        <v>0</v>
      </c>
      <c r="AK646" s="93">
        <f t="shared" si="313"/>
        <v>0</v>
      </c>
      <c r="AL646" s="93">
        <f t="shared" si="313"/>
        <v>0</v>
      </c>
      <c r="AM646" s="93">
        <f t="shared" si="313"/>
        <v>0</v>
      </c>
      <c r="AN646" s="93">
        <f t="shared" si="313"/>
        <v>0</v>
      </c>
      <c r="AO646" s="93">
        <f t="shared" si="313"/>
        <v>0</v>
      </c>
      <c r="AP646" s="93">
        <f t="shared" si="313"/>
        <v>0</v>
      </c>
      <c r="AQ646" s="93">
        <f t="shared" si="313"/>
        <v>0</v>
      </c>
      <c r="AR646" s="26"/>
    </row>
    <row r="647" spans="2:44" ht="14.45" customHeight="1" thickBot="1" x14ac:dyDescent="0.3">
      <c r="B647" s="163"/>
      <c r="C647" s="62"/>
      <c r="D647" s="62"/>
      <c r="E647" s="63"/>
      <c r="F647" s="460"/>
      <c r="G647" s="461"/>
      <c r="H647" s="64"/>
      <c r="I647" s="65" t="str">
        <f>IFERROR(IF(H647/#REF!=0," ",H647/#REF!),"")</f>
        <v/>
      </c>
      <c r="J647" s="66"/>
      <c r="K647" s="66"/>
      <c r="L647" s="66"/>
      <c r="M647" s="66"/>
      <c r="N647" s="66"/>
      <c r="O647" s="24"/>
      <c r="P647" s="54"/>
      <c r="Q647" s="55"/>
      <c r="R647" s="56"/>
      <c r="S647" s="56"/>
      <c r="T647" s="105"/>
      <c r="U647" s="105"/>
      <c r="V647" s="106"/>
      <c r="W647" s="106"/>
      <c r="X647" s="75"/>
      <c r="Y647" s="109"/>
      <c r="Z647" s="106"/>
      <c r="AA647" s="110"/>
      <c r="AB647" s="54"/>
      <c r="AC647" s="57"/>
      <c r="AD647" s="67"/>
      <c r="AE647" s="67"/>
      <c r="AF647" s="67"/>
      <c r="AG647" s="67"/>
      <c r="AH647" s="67"/>
      <c r="AI647" s="67"/>
      <c r="AJ647" s="67"/>
      <c r="AK647" s="67"/>
      <c r="AL647" s="67"/>
      <c r="AM647" s="67"/>
      <c r="AN647" s="67"/>
      <c r="AO647" s="67"/>
      <c r="AP647" s="67"/>
      <c r="AQ647" s="179"/>
      <c r="AR647" s="60"/>
    </row>
    <row r="648" spans="2:44" ht="14.45" customHeight="1" x14ac:dyDescent="0.25">
      <c r="B648" s="475" t="str">
        <f>IF(C648&lt;&gt;"",B636+1,"")</f>
        <v/>
      </c>
      <c r="C648" s="477"/>
      <c r="D648" s="477"/>
      <c r="E648" s="40"/>
      <c r="F648" s="492"/>
      <c r="G648" s="492"/>
      <c r="H648" s="49"/>
      <c r="I648" s="201" t="str">
        <f>IF(H648=0,"",H648/'2. Baseline'!$F$15)</f>
        <v/>
      </c>
      <c r="J648" s="86" t="str">
        <f>IF(I648="","",(I648/'2. Baseline'!$F$71/'2. Baseline'!$F$67))</f>
        <v/>
      </c>
      <c r="K648" s="72" t="str">
        <f t="shared" ref="K648:K657" si="314">IF(J648="","",ROUNDUP(J648,0))</f>
        <v/>
      </c>
      <c r="L648" s="295" t="str">
        <f>J648</f>
        <v/>
      </c>
      <c r="M648" s="77">
        <f t="shared" ref="M648:M657" si="315">IF(I648=0,"",$M$23*10)</f>
        <v>285.71428571428572</v>
      </c>
      <c r="N648" s="77" t="e">
        <f t="shared" ref="N648:N656" si="316">I648/M648</f>
        <v>#VALUE!</v>
      </c>
      <c r="O648" s="78" t="str">
        <f>IFERROR(ROUND(IF(H648/'2. Baseline'!F$13=0,"",H648/'2. Baseline'!F$13),0),"")</f>
        <v/>
      </c>
      <c r="P648" s="79" t="str">
        <f>IFERROR(O648/'2. Baseline'!F$14,"")</f>
        <v/>
      </c>
      <c r="Q648" s="80" t="e">
        <f t="shared" ref="Q648:Q656" si="317">O648/(J648/2)/7</f>
        <v>#VALUE!</v>
      </c>
      <c r="R648" s="233" t="str">
        <f>IF(H648="","",P648/'2. Baseline'!$F$67)</f>
        <v/>
      </c>
      <c r="S648" s="233" t="str">
        <f>IF(H648="","",P648/J648/'2. Baseline'!$F$67)</f>
        <v/>
      </c>
      <c r="T648" s="99"/>
      <c r="U648" s="100"/>
      <c r="V648" s="101"/>
      <c r="W648" s="101"/>
      <c r="X648" s="89" t="str">
        <f>IFERROR(S648/W648, "n/a")</f>
        <v>n/a</v>
      </c>
      <c r="Y648" s="455"/>
      <c r="Z648" s="449"/>
      <c r="AA648" s="452"/>
      <c r="AB648" s="479" t="e">
        <f>P658/AA648</f>
        <v>#DIV/0!</v>
      </c>
      <c r="AC648" s="482">
        <f>L658</f>
        <v>0</v>
      </c>
      <c r="AD648" s="466">
        <f>AC658</f>
        <v>0</v>
      </c>
      <c r="AE648" s="485">
        <f>AD658/'2. Baseline'!$F$73</f>
        <v>0</v>
      </c>
      <c r="AF648" s="466">
        <f>L658*'2. Baseline'!$F$58</f>
        <v>0</v>
      </c>
      <c r="AG648" s="469">
        <f>J658*'2. Baseline'!$F$61</f>
        <v>0</v>
      </c>
      <c r="AH648" s="469">
        <f>AE658*'2. Baseline'!F$59*('2. Baseline'!F$50+'2. Baseline'!F$51)</f>
        <v>0</v>
      </c>
      <c r="AI648" s="472">
        <f>IF(B648&lt;&gt;"",'2. Baseline'!$F$60+1,0)</f>
        <v>0</v>
      </c>
      <c r="AJ648" s="466">
        <f>2*(AC658*('2. Baseline'!$F$67+'2. Baseline'!$F$68))</f>
        <v>0</v>
      </c>
      <c r="AK648" s="466">
        <f>2*L658</f>
        <v>0</v>
      </c>
      <c r="AL648" s="466">
        <f>2*(J658*2)</f>
        <v>0</v>
      </c>
      <c r="AM648" s="466">
        <f>J658*('2. Baseline'!F$67+'2. Baseline'!F$68)</f>
        <v>0</v>
      </c>
      <c r="AN648" s="469">
        <f>J658*'2. Baseline'!$F$80</f>
        <v>0</v>
      </c>
      <c r="AO648" s="469">
        <f>2*J658</f>
        <v>0</v>
      </c>
      <c r="AP648" s="469">
        <f>AE658*'2. Baseline'!F$78*('2. Baseline'!F$67+'2. Baseline'!F$68)</f>
        <v>0</v>
      </c>
      <c r="AQ648" s="472">
        <f>IF(B648&lt;&gt;"",'2. Baseline'!$F$60+1,0)</f>
        <v>0</v>
      </c>
      <c r="AR648" s="41"/>
    </row>
    <row r="649" spans="2:44" ht="14.45" customHeight="1" x14ac:dyDescent="0.25">
      <c r="B649" s="475"/>
      <c r="C649" s="477"/>
      <c r="D649" s="477"/>
      <c r="E649" s="40"/>
      <c r="F649" s="489"/>
      <c r="G649" s="489"/>
      <c r="H649" s="49"/>
      <c r="I649" s="201" t="str">
        <f>IF(H649=0,"",H649/'2. Baseline'!$F$15)</f>
        <v/>
      </c>
      <c r="J649" s="87" t="str">
        <f>IF(I649="","",(I649/'2. Baseline'!$F$71/'2. Baseline'!$F$67))</f>
        <v/>
      </c>
      <c r="K649" s="73" t="str">
        <f t="shared" si="314"/>
        <v/>
      </c>
      <c r="L649" s="73" t="str">
        <f t="shared" ref="L649:L657" si="318">J649</f>
        <v/>
      </c>
      <c r="M649" s="81">
        <f t="shared" si="315"/>
        <v>285.71428571428572</v>
      </c>
      <c r="N649" s="81" t="e">
        <f t="shared" si="316"/>
        <v>#VALUE!</v>
      </c>
      <c r="O649" s="82" t="str">
        <f>IFERROR(ROUND(IF(H649/'2. Baseline'!F$13=0,"",H649/'2. Baseline'!F$13),0),"")</f>
        <v/>
      </c>
      <c r="P649" s="83" t="str">
        <f>IFERROR(O649/'2. Baseline'!F$14,"")</f>
        <v/>
      </c>
      <c r="Q649" s="84" t="e">
        <f t="shared" si="317"/>
        <v>#VALUE!</v>
      </c>
      <c r="R649" s="234" t="str">
        <f>IF(H649="","",P649/'2. Baseline'!$F$67)</f>
        <v/>
      </c>
      <c r="S649" s="234" t="str">
        <f>IF(H649="","",P649/J649/'2. Baseline'!$F$67)</f>
        <v/>
      </c>
      <c r="T649" s="101"/>
      <c r="U649" s="102"/>
      <c r="V649" s="101"/>
      <c r="W649" s="101"/>
      <c r="X649" s="90" t="str">
        <f>IFERROR(S649/W649, "")</f>
        <v/>
      </c>
      <c r="Y649" s="456"/>
      <c r="Z649" s="450"/>
      <c r="AA649" s="453"/>
      <c r="AB649" s="480"/>
      <c r="AC649" s="483"/>
      <c r="AD649" s="467"/>
      <c r="AE649" s="486"/>
      <c r="AF649" s="467"/>
      <c r="AG649" s="470"/>
      <c r="AH649" s="470"/>
      <c r="AI649" s="473"/>
      <c r="AJ649" s="467"/>
      <c r="AK649" s="467"/>
      <c r="AL649" s="467"/>
      <c r="AM649" s="467"/>
      <c r="AN649" s="470"/>
      <c r="AO649" s="470"/>
      <c r="AP649" s="470"/>
      <c r="AQ649" s="473"/>
      <c r="AR649" s="42"/>
    </row>
    <row r="650" spans="2:44" ht="14.45" customHeight="1" x14ac:dyDescent="0.25">
      <c r="B650" s="475"/>
      <c r="C650" s="477"/>
      <c r="D650" s="477"/>
      <c r="E650" s="40"/>
      <c r="F650" s="489"/>
      <c r="G650" s="489"/>
      <c r="H650" s="49"/>
      <c r="I650" s="201" t="str">
        <f>IF(H650=0,"",H650/'2. Baseline'!$F$15)</f>
        <v/>
      </c>
      <c r="J650" s="88" t="str">
        <f>IF(I650="","",(I650/'2. Baseline'!$F$71/'2. Baseline'!$F$67))</f>
        <v/>
      </c>
      <c r="K650" s="91" t="str">
        <f t="shared" si="314"/>
        <v/>
      </c>
      <c r="L650" s="91" t="str">
        <f t="shared" si="318"/>
        <v/>
      </c>
      <c r="M650" s="92">
        <f t="shared" si="315"/>
        <v>285.71428571428572</v>
      </c>
      <c r="N650" s="92" t="e">
        <f t="shared" si="316"/>
        <v>#VALUE!</v>
      </c>
      <c r="O650" s="82" t="str">
        <f>IFERROR(ROUND(IF(H650/'2. Baseline'!F$13=0,"",H650/'2. Baseline'!F$13),0),"")</f>
        <v/>
      </c>
      <c r="P650" s="83" t="str">
        <f>IFERROR(O650/'2. Baseline'!F$14,"")</f>
        <v/>
      </c>
      <c r="Q650" s="84" t="e">
        <f t="shared" si="317"/>
        <v>#VALUE!</v>
      </c>
      <c r="R650" s="234" t="str">
        <f>IF(H650="","",P650/'2. Baseline'!$F$67)</f>
        <v/>
      </c>
      <c r="S650" s="234" t="str">
        <f>IF(H650="","",P650/J650/'2. Baseline'!$F$67)</f>
        <v/>
      </c>
      <c r="T650" s="101"/>
      <c r="U650" s="102"/>
      <c r="V650" s="101"/>
      <c r="W650" s="101"/>
      <c r="X650" s="90" t="str">
        <f>IFERROR(S650/W650, "")</f>
        <v/>
      </c>
      <c r="Y650" s="456"/>
      <c r="Z650" s="450"/>
      <c r="AA650" s="453"/>
      <c r="AB650" s="480"/>
      <c r="AC650" s="483"/>
      <c r="AD650" s="467"/>
      <c r="AE650" s="486"/>
      <c r="AF650" s="467"/>
      <c r="AG650" s="470"/>
      <c r="AH650" s="470"/>
      <c r="AI650" s="473"/>
      <c r="AJ650" s="467"/>
      <c r="AK650" s="467"/>
      <c r="AL650" s="467"/>
      <c r="AM650" s="467"/>
      <c r="AN650" s="470"/>
      <c r="AO650" s="470"/>
      <c r="AP650" s="470"/>
      <c r="AQ650" s="473"/>
      <c r="AR650" s="42"/>
    </row>
    <row r="651" spans="2:44" ht="14.45" customHeight="1" x14ac:dyDescent="0.25">
      <c r="B651" s="475"/>
      <c r="C651" s="477"/>
      <c r="D651" s="477"/>
      <c r="E651" s="40"/>
      <c r="F651" s="489"/>
      <c r="G651" s="489"/>
      <c r="H651" s="49"/>
      <c r="I651" s="201" t="str">
        <f>IF(H651=0,"",H651/'2. Baseline'!$F$15)</f>
        <v/>
      </c>
      <c r="J651" s="87" t="str">
        <f>IF(I651="","",(I651/'2. Baseline'!$F$71/'2. Baseline'!$F$67))</f>
        <v/>
      </c>
      <c r="K651" s="73" t="str">
        <f t="shared" si="314"/>
        <v/>
      </c>
      <c r="L651" s="73" t="str">
        <f t="shared" si="318"/>
        <v/>
      </c>
      <c r="M651" s="81">
        <f t="shared" si="315"/>
        <v>285.71428571428572</v>
      </c>
      <c r="N651" s="81" t="e">
        <f t="shared" si="316"/>
        <v>#VALUE!</v>
      </c>
      <c r="O651" s="82" t="str">
        <f>IFERROR(ROUND(IF(H651/'2. Baseline'!F$13=0,"",H651/'2. Baseline'!F$13),0),"")</f>
        <v/>
      </c>
      <c r="P651" s="83" t="str">
        <f>IFERROR(O651/'2. Baseline'!F$14,"")</f>
        <v/>
      </c>
      <c r="Q651" s="84" t="e">
        <f t="shared" si="317"/>
        <v>#VALUE!</v>
      </c>
      <c r="R651" s="234" t="str">
        <f>IF(H651="","",P651/'2. Baseline'!$F$67)</f>
        <v/>
      </c>
      <c r="S651" s="234" t="str">
        <f>IF(H651="","",P651/J651/'2. Baseline'!$F$67)</f>
        <v/>
      </c>
      <c r="T651" s="101"/>
      <c r="U651" s="102"/>
      <c r="V651" s="101"/>
      <c r="W651" s="101"/>
      <c r="X651" s="90" t="str">
        <f>IFERROR(S651/W651, "")</f>
        <v/>
      </c>
      <c r="Y651" s="456"/>
      <c r="Z651" s="450"/>
      <c r="AA651" s="453"/>
      <c r="AB651" s="480"/>
      <c r="AC651" s="483"/>
      <c r="AD651" s="467"/>
      <c r="AE651" s="486"/>
      <c r="AF651" s="467"/>
      <c r="AG651" s="470"/>
      <c r="AH651" s="470"/>
      <c r="AI651" s="473"/>
      <c r="AJ651" s="467"/>
      <c r="AK651" s="467"/>
      <c r="AL651" s="467"/>
      <c r="AM651" s="467"/>
      <c r="AN651" s="470"/>
      <c r="AO651" s="470"/>
      <c r="AP651" s="470"/>
      <c r="AQ651" s="473"/>
      <c r="AR651" s="42"/>
    </row>
    <row r="652" spans="2:44" ht="14.45" customHeight="1" x14ac:dyDescent="0.25">
      <c r="B652" s="475"/>
      <c r="C652" s="477"/>
      <c r="D652" s="477"/>
      <c r="E652" s="40"/>
      <c r="F652" s="489"/>
      <c r="G652" s="489"/>
      <c r="H652" s="50"/>
      <c r="I652" s="201" t="str">
        <f>IF(H652=0,"",H652/'2. Baseline'!$F$15)</f>
        <v/>
      </c>
      <c r="J652" s="87" t="str">
        <f>IF(I652="","",(I652/'2. Baseline'!$F$71/'2. Baseline'!$F$67))</f>
        <v/>
      </c>
      <c r="K652" s="73" t="str">
        <f t="shared" si="314"/>
        <v/>
      </c>
      <c r="L652" s="73" t="str">
        <f t="shared" si="318"/>
        <v/>
      </c>
      <c r="M652" s="81">
        <f t="shared" si="315"/>
        <v>285.71428571428572</v>
      </c>
      <c r="N652" s="81" t="e">
        <f t="shared" si="316"/>
        <v>#VALUE!</v>
      </c>
      <c r="O652" s="82" t="str">
        <f>IFERROR(ROUND(IF(H652/'2. Baseline'!F$13=0,"",H652/'2. Baseline'!F$13),0),"")</f>
        <v/>
      </c>
      <c r="P652" s="83" t="str">
        <f>IFERROR(O652/'2. Baseline'!F$14,"")</f>
        <v/>
      </c>
      <c r="Q652" s="84" t="e">
        <f t="shared" si="317"/>
        <v>#VALUE!</v>
      </c>
      <c r="R652" s="234" t="str">
        <f>IF(H652="","",P652/'2. Baseline'!$F$67)</f>
        <v/>
      </c>
      <c r="S652" s="234" t="str">
        <f>IF(H652="","",P652/J652/'2. Baseline'!$F$67)</f>
        <v/>
      </c>
      <c r="T652" s="101"/>
      <c r="U652" s="102"/>
      <c r="V652" s="101"/>
      <c r="W652" s="101"/>
      <c r="X652" s="90" t="str">
        <f>IFERROR(S652/W652, "")</f>
        <v/>
      </c>
      <c r="Y652" s="456"/>
      <c r="Z652" s="450"/>
      <c r="AA652" s="453"/>
      <c r="AB652" s="480"/>
      <c r="AC652" s="483"/>
      <c r="AD652" s="467"/>
      <c r="AE652" s="486"/>
      <c r="AF652" s="467"/>
      <c r="AG652" s="470"/>
      <c r="AH652" s="470"/>
      <c r="AI652" s="473"/>
      <c r="AJ652" s="467"/>
      <c r="AK652" s="467"/>
      <c r="AL652" s="467"/>
      <c r="AM652" s="467"/>
      <c r="AN652" s="470"/>
      <c r="AO652" s="470"/>
      <c r="AP652" s="470"/>
      <c r="AQ652" s="473"/>
      <c r="AR652" s="42"/>
    </row>
    <row r="653" spans="2:44" ht="14.45" customHeight="1" x14ac:dyDescent="0.25">
      <c r="B653" s="475"/>
      <c r="C653" s="477"/>
      <c r="D653" s="477"/>
      <c r="E653" s="40"/>
      <c r="F653" s="489"/>
      <c r="G653" s="489"/>
      <c r="H653" s="50"/>
      <c r="I653" s="201" t="str">
        <f>IF(H653=0,"",H653/'2. Baseline'!$F$15)</f>
        <v/>
      </c>
      <c r="J653" s="87" t="str">
        <f>IF(I653="","",(I653/'2. Baseline'!$F$71/'2. Baseline'!$F$67))</f>
        <v/>
      </c>
      <c r="K653" s="73" t="str">
        <f t="shared" si="314"/>
        <v/>
      </c>
      <c r="L653" s="73" t="str">
        <f t="shared" si="318"/>
        <v/>
      </c>
      <c r="M653" s="81">
        <f t="shared" si="315"/>
        <v>285.71428571428572</v>
      </c>
      <c r="N653" s="81" t="e">
        <f t="shared" si="316"/>
        <v>#VALUE!</v>
      </c>
      <c r="O653" s="82" t="str">
        <f>IFERROR(ROUND(IF(H653/'2. Baseline'!F$13=0,"",H653/'2. Baseline'!F$13),0),"")</f>
        <v/>
      </c>
      <c r="P653" s="83" t="str">
        <f>IFERROR(O653/'2. Baseline'!F$14,"")</f>
        <v/>
      </c>
      <c r="Q653" s="84" t="e">
        <f t="shared" si="317"/>
        <v>#VALUE!</v>
      </c>
      <c r="R653" s="234" t="str">
        <f>IF(H653="","",P653/'2. Baseline'!$F$67)</f>
        <v/>
      </c>
      <c r="S653" s="234" t="str">
        <f>IF(H653="","",P653/J653/'2. Baseline'!$F$67)</f>
        <v/>
      </c>
      <c r="T653" s="101"/>
      <c r="U653" s="102"/>
      <c r="V653" s="101"/>
      <c r="W653" s="101"/>
      <c r="X653" s="90" t="str">
        <f>IFERROR(P653/W653, "")</f>
        <v/>
      </c>
      <c r="Y653" s="456"/>
      <c r="Z653" s="450"/>
      <c r="AA653" s="453"/>
      <c r="AB653" s="480"/>
      <c r="AC653" s="483"/>
      <c r="AD653" s="467"/>
      <c r="AE653" s="486"/>
      <c r="AF653" s="467"/>
      <c r="AG653" s="470"/>
      <c r="AH653" s="470"/>
      <c r="AI653" s="473"/>
      <c r="AJ653" s="467"/>
      <c r="AK653" s="467"/>
      <c r="AL653" s="467"/>
      <c r="AM653" s="467"/>
      <c r="AN653" s="470"/>
      <c r="AO653" s="470"/>
      <c r="AP653" s="470"/>
      <c r="AQ653" s="473"/>
      <c r="AR653" s="42"/>
    </row>
    <row r="654" spans="2:44" ht="14.45" customHeight="1" x14ac:dyDescent="0.25">
      <c r="B654" s="475"/>
      <c r="C654" s="477"/>
      <c r="D654" s="477"/>
      <c r="E654" s="40"/>
      <c r="F654" s="489"/>
      <c r="G654" s="489"/>
      <c r="H654" s="50"/>
      <c r="I654" s="201" t="str">
        <f>IF(H654=0,"",H654/'2. Baseline'!$F$15)</f>
        <v/>
      </c>
      <c r="J654" s="87" t="str">
        <f>IF(I654="","",(I654/'2. Baseline'!$F$71/'2. Baseline'!$F$67))</f>
        <v/>
      </c>
      <c r="K654" s="73" t="str">
        <f t="shared" si="314"/>
        <v/>
      </c>
      <c r="L654" s="73" t="str">
        <f t="shared" si="318"/>
        <v/>
      </c>
      <c r="M654" s="81">
        <f t="shared" si="315"/>
        <v>285.71428571428572</v>
      </c>
      <c r="N654" s="81" t="e">
        <f t="shared" si="316"/>
        <v>#VALUE!</v>
      </c>
      <c r="O654" s="82" t="str">
        <f>IFERROR(ROUND(IF(H654/'2. Baseline'!F$13=0,"",H654/'2. Baseline'!F$13),0),"")</f>
        <v/>
      </c>
      <c r="P654" s="83" t="str">
        <f>IFERROR(O654/'2. Baseline'!F$14,"")</f>
        <v/>
      </c>
      <c r="Q654" s="84" t="e">
        <f t="shared" si="317"/>
        <v>#VALUE!</v>
      </c>
      <c r="R654" s="234" t="str">
        <f>IF(H654="","",P654/'2. Baseline'!$F$67)</f>
        <v/>
      </c>
      <c r="S654" s="234" t="str">
        <f>IF(H654="","",P654/J654/'2. Baseline'!$F$67)</f>
        <v/>
      </c>
      <c r="T654" s="101"/>
      <c r="U654" s="102"/>
      <c r="V654" s="101"/>
      <c r="W654" s="101"/>
      <c r="X654" s="90" t="str">
        <f>IFERROR(P654/W654, "")</f>
        <v/>
      </c>
      <c r="Y654" s="456"/>
      <c r="Z654" s="450"/>
      <c r="AA654" s="453"/>
      <c r="AB654" s="480"/>
      <c r="AC654" s="483"/>
      <c r="AD654" s="467"/>
      <c r="AE654" s="486"/>
      <c r="AF654" s="467"/>
      <c r="AG654" s="470"/>
      <c r="AH654" s="470"/>
      <c r="AI654" s="473"/>
      <c r="AJ654" s="467"/>
      <c r="AK654" s="467"/>
      <c r="AL654" s="467"/>
      <c r="AM654" s="467"/>
      <c r="AN654" s="470"/>
      <c r="AO654" s="470"/>
      <c r="AP654" s="470"/>
      <c r="AQ654" s="473"/>
      <c r="AR654" s="42"/>
    </row>
    <row r="655" spans="2:44" ht="14.45" customHeight="1" x14ac:dyDescent="0.25">
      <c r="B655" s="475"/>
      <c r="C655" s="477"/>
      <c r="D655" s="477"/>
      <c r="E655" s="40"/>
      <c r="F655" s="489"/>
      <c r="G655" s="489"/>
      <c r="H655" s="50"/>
      <c r="I655" s="201" t="str">
        <f>IF(H655=0,"",H655/'2. Baseline'!$F$15)</f>
        <v/>
      </c>
      <c r="J655" s="87" t="str">
        <f>IF(I655="","",(I655/'2. Baseline'!$F$71/'2. Baseline'!$F$67))</f>
        <v/>
      </c>
      <c r="K655" s="73" t="str">
        <f t="shared" si="314"/>
        <v/>
      </c>
      <c r="L655" s="73" t="str">
        <f t="shared" si="318"/>
        <v/>
      </c>
      <c r="M655" s="81">
        <f t="shared" si="315"/>
        <v>285.71428571428572</v>
      </c>
      <c r="N655" s="81" t="e">
        <f t="shared" si="316"/>
        <v>#VALUE!</v>
      </c>
      <c r="O655" s="82" t="str">
        <f>IFERROR(ROUND(IF(H655/'2. Baseline'!F$13=0,"",H655/'2. Baseline'!F$13),0),"")</f>
        <v/>
      </c>
      <c r="P655" s="83" t="str">
        <f>IFERROR(O655/'2. Baseline'!F$14,"")</f>
        <v/>
      </c>
      <c r="Q655" s="84" t="e">
        <f t="shared" si="317"/>
        <v>#VALUE!</v>
      </c>
      <c r="R655" s="234" t="str">
        <f>IF(H655="","",P655/'2. Baseline'!$F$67)</f>
        <v/>
      </c>
      <c r="S655" s="234" t="str">
        <f>IF(H655="","",P655/J655/'2. Baseline'!$F$67)</f>
        <v/>
      </c>
      <c r="T655" s="101"/>
      <c r="U655" s="102"/>
      <c r="V655" s="101"/>
      <c r="W655" s="101"/>
      <c r="X655" s="90" t="str">
        <f>IFERROR(P655/W655, "")</f>
        <v/>
      </c>
      <c r="Y655" s="456"/>
      <c r="Z655" s="450"/>
      <c r="AA655" s="453"/>
      <c r="AB655" s="480"/>
      <c r="AC655" s="483"/>
      <c r="AD655" s="467"/>
      <c r="AE655" s="486"/>
      <c r="AF655" s="467"/>
      <c r="AG655" s="470"/>
      <c r="AH655" s="470"/>
      <c r="AI655" s="473"/>
      <c r="AJ655" s="467"/>
      <c r="AK655" s="467"/>
      <c r="AL655" s="467"/>
      <c r="AM655" s="467"/>
      <c r="AN655" s="470"/>
      <c r="AO655" s="470"/>
      <c r="AP655" s="470"/>
      <c r="AQ655" s="473"/>
      <c r="AR655" s="42"/>
    </row>
    <row r="656" spans="2:44" ht="14.45" customHeight="1" x14ac:dyDescent="0.25">
      <c r="B656" s="475"/>
      <c r="C656" s="477"/>
      <c r="D656" s="477"/>
      <c r="E656" s="40"/>
      <c r="F656" s="489"/>
      <c r="G656" s="489"/>
      <c r="H656" s="50"/>
      <c r="I656" s="201" t="str">
        <f>IF(H656=0,"",H656/'2. Baseline'!$F$15)</f>
        <v/>
      </c>
      <c r="J656" s="87" t="str">
        <f>IF(I656="","",(I656/'2. Baseline'!$F$71/'2. Baseline'!$F$67))</f>
        <v/>
      </c>
      <c r="K656" s="73" t="str">
        <f t="shared" si="314"/>
        <v/>
      </c>
      <c r="L656" s="73" t="str">
        <f t="shared" si="318"/>
        <v/>
      </c>
      <c r="M656" s="81">
        <f t="shared" si="315"/>
        <v>285.71428571428572</v>
      </c>
      <c r="N656" s="81" t="e">
        <f t="shared" si="316"/>
        <v>#VALUE!</v>
      </c>
      <c r="O656" s="82" t="str">
        <f>IFERROR(ROUND(IF(H656/'2. Baseline'!F$13=0,"",H656/'2. Baseline'!F$13),0),"")</f>
        <v/>
      </c>
      <c r="P656" s="83" t="str">
        <f>IFERROR(O656/'2. Baseline'!F$14,"")</f>
        <v/>
      </c>
      <c r="Q656" s="84" t="e">
        <f t="shared" si="317"/>
        <v>#VALUE!</v>
      </c>
      <c r="R656" s="234" t="str">
        <f>IF(H656="","",P656/'2. Baseline'!$F$67)</f>
        <v/>
      </c>
      <c r="S656" s="234" t="str">
        <f>IF(H656="","",P656/J656/'2. Baseline'!$F$67)</f>
        <v/>
      </c>
      <c r="T656" s="101"/>
      <c r="U656" s="102"/>
      <c r="V656" s="101"/>
      <c r="W656" s="101"/>
      <c r="X656" s="90" t="str">
        <f>IFERROR(P656/W656, "")</f>
        <v/>
      </c>
      <c r="Y656" s="456"/>
      <c r="Z656" s="450"/>
      <c r="AA656" s="453"/>
      <c r="AB656" s="480"/>
      <c r="AC656" s="483"/>
      <c r="AD656" s="467"/>
      <c r="AE656" s="486"/>
      <c r="AF656" s="467"/>
      <c r="AG656" s="470"/>
      <c r="AH656" s="470"/>
      <c r="AI656" s="473"/>
      <c r="AJ656" s="467"/>
      <c r="AK656" s="467"/>
      <c r="AL656" s="467"/>
      <c r="AM656" s="467"/>
      <c r="AN656" s="470"/>
      <c r="AO656" s="470"/>
      <c r="AP656" s="470"/>
      <c r="AQ656" s="473"/>
      <c r="AR656" s="42"/>
    </row>
    <row r="657" spans="2:44" ht="14.45" customHeight="1" x14ac:dyDescent="0.25">
      <c r="B657" s="476"/>
      <c r="C657" s="478"/>
      <c r="D657" s="478"/>
      <c r="E657" s="40"/>
      <c r="F657" s="489"/>
      <c r="G657" s="489"/>
      <c r="H657" s="50"/>
      <c r="I657" s="201" t="str">
        <f>IF(H657=0,"",H657/'2. Baseline'!$F$15)</f>
        <v/>
      </c>
      <c r="J657" s="87" t="str">
        <f>IF(I657="","",(I657/'2. Baseline'!$F$71/'2. Baseline'!$F$67))</f>
        <v/>
      </c>
      <c r="K657" s="73" t="str">
        <f t="shared" si="314"/>
        <v/>
      </c>
      <c r="L657" s="73" t="str">
        <f t="shared" si="318"/>
        <v/>
      </c>
      <c r="M657" s="81">
        <f t="shared" si="315"/>
        <v>285.71428571428572</v>
      </c>
      <c r="N657" s="81" t="e">
        <f>IF(M657="","",I657/M657)</f>
        <v>#VALUE!</v>
      </c>
      <c r="O657" s="82" t="str">
        <f>IFERROR(ROUND(IF(H657/'2. Baseline'!F$13=0,"",H657/'2. Baseline'!F$13),0),"")</f>
        <v/>
      </c>
      <c r="P657" s="83" t="str">
        <f>IFERROR(O657/'2. Baseline'!F$14,"")</f>
        <v/>
      </c>
      <c r="Q657" s="85"/>
      <c r="R657" s="82" t="str">
        <f>IF(H657="","",P657/'2. Baseline'!$F$67)</f>
        <v/>
      </c>
      <c r="S657" s="82" t="str">
        <f>IF(H657="","",P657/J657/'2. Baseline'!$F$67)</f>
        <v/>
      </c>
      <c r="T657" s="101"/>
      <c r="U657" s="102"/>
      <c r="V657" s="101"/>
      <c r="W657" s="101"/>
      <c r="X657" s="90" t="str">
        <f>IFERROR(P657/W657, "")</f>
        <v/>
      </c>
      <c r="Y657" s="457"/>
      <c r="Z657" s="451"/>
      <c r="AA657" s="454"/>
      <c r="AB657" s="481"/>
      <c r="AC657" s="484"/>
      <c r="AD657" s="468"/>
      <c r="AE657" s="487"/>
      <c r="AF657" s="468"/>
      <c r="AG657" s="471"/>
      <c r="AH657" s="471"/>
      <c r="AI657" s="474"/>
      <c r="AJ657" s="468"/>
      <c r="AK657" s="468"/>
      <c r="AL657" s="468"/>
      <c r="AM657" s="468"/>
      <c r="AN657" s="471"/>
      <c r="AO657" s="471"/>
      <c r="AP657" s="471"/>
      <c r="AQ657" s="474"/>
      <c r="AR657" s="42"/>
    </row>
    <row r="658" spans="2:44" ht="14.45" customHeight="1" x14ac:dyDescent="0.25">
      <c r="B658" s="162"/>
      <c r="C658" s="25" t="s">
        <v>35</v>
      </c>
      <c r="D658" s="25"/>
      <c r="E658" s="98">
        <f>COUNTA(E648:E657)</f>
        <v>0</v>
      </c>
      <c r="F658" s="458"/>
      <c r="G658" s="459"/>
      <c r="H658" s="22">
        <f>SUM(H648:H657)</f>
        <v>0</v>
      </c>
      <c r="I658" s="96">
        <f>SUM(I648:I657)</f>
        <v>0</v>
      </c>
      <c r="J658" s="96">
        <f>SUM(J648:J657)</f>
        <v>0</v>
      </c>
      <c r="K658" s="96">
        <f>SUM(K648:K657)</f>
        <v>0</v>
      </c>
      <c r="L658" s="96">
        <f>SUM(L648:L657)</f>
        <v>0</v>
      </c>
      <c r="M658" s="97"/>
      <c r="N658" s="97" t="e">
        <f>SUM(N648:N657)</f>
        <v>#VALUE!</v>
      </c>
      <c r="O658" s="23">
        <f>SUM(O648:O657)</f>
        <v>0</v>
      </c>
      <c r="P658" s="53">
        <f>IFERROR(O658/'2. Baseline'!F$14,"")</f>
        <v>0</v>
      </c>
      <c r="Q658" s="52" t="e">
        <f>SUM(Q648:Q656)*7</f>
        <v>#VALUE!</v>
      </c>
      <c r="R658" s="96">
        <f>SUM(R648:R657)</f>
        <v>0</v>
      </c>
      <c r="S658" s="97" t="e">
        <f>IF(H658="","",P658/J658/'2. Baseline'!$F$67)</f>
        <v>#DIV/0!</v>
      </c>
      <c r="T658" s="103"/>
      <c r="U658" s="103"/>
      <c r="V658" s="104"/>
      <c r="W658" s="104"/>
      <c r="X658" s="74"/>
      <c r="Y658" s="107"/>
      <c r="Z658" s="104"/>
      <c r="AA658" s="108"/>
      <c r="AB658" s="53"/>
      <c r="AC658" s="68">
        <f t="shared" ref="AC658:AQ658" si="319">SUM(AC648:AC657)</f>
        <v>0</v>
      </c>
      <c r="AD658" s="68">
        <f t="shared" si="319"/>
        <v>0</v>
      </c>
      <c r="AE658" s="296">
        <f t="shared" si="319"/>
        <v>0</v>
      </c>
      <c r="AF658" s="93">
        <f t="shared" si="319"/>
        <v>0</v>
      </c>
      <c r="AG658" s="93">
        <f t="shared" si="319"/>
        <v>0</v>
      </c>
      <c r="AH658" s="93">
        <f t="shared" si="319"/>
        <v>0</v>
      </c>
      <c r="AI658" s="93">
        <f t="shared" si="319"/>
        <v>0</v>
      </c>
      <c r="AJ658" s="93">
        <f t="shared" si="319"/>
        <v>0</v>
      </c>
      <c r="AK658" s="93">
        <f t="shared" si="319"/>
        <v>0</v>
      </c>
      <c r="AL658" s="93">
        <f t="shared" si="319"/>
        <v>0</v>
      </c>
      <c r="AM658" s="93">
        <f t="shared" si="319"/>
        <v>0</v>
      </c>
      <c r="AN658" s="93">
        <f t="shared" si="319"/>
        <v>0</v>
      </c>
      <c r="AO658" s="93">
        <f t="shared" si="319"/>
        <v>0</v>
      </c>
      <c r="AP658" s="93">
        <f t="shared" si="319"/>
        <v>0</v>
      </c>
      <c r="AQ658" s="93">
        <f t="shared" si="319"/>
        <v>0</v>
      </c>
      <c r="AR658" s="26"/>
    </row>
    <row r="659" spans="2:44" ht="14.45" customHeight="1" thickBot="1" x14ac:dyDescent="0.3">
      <c r="B659" s="163"/>
      <c r="C659" s="62"/>
      <c r="D659" s="62"/>
      <c r="E659" s="63"/>
      <c r="F659" s="460"/>
      <c r="G659" s="461"/>
      <c r="H659" s="64"/>
      <c r="I659" s="65" t="str">
        <f>IFERROR(IF(H659/#REF!=0," ",H659/#REF!),"")</f>
        <v/>
      </c>
      <c r="J659" s="66"/>
      <c r="K659" s="66"/>
      <c r="L659" s="66"/>
      <c r="M659" s="66"/>
      <c r="N659" s="66"/>
      <c r="O659" s="24"/>
      <c r="P659" s="54"/>
      <c r="Q659" s="55"/>
      <c r="R659" s="56"/>
      <c r="S659" s="56"/>
      <c r="T659" s="105"/>
      <c r="U659" s="105"/>
      <c r="V659" s="106"/>
      <c r="W659" s="106"/>
      <c r="X659" s="75"/>
      <c r="Y659" s="109"/>
      <c r="Z659" s="106"/>
      <c r="AA659" s="110"/>
      <c r="AB659" s="54"/>
      <c r="AC659" s="57"/>
      <c r="AD659" s="67"/>
      <c r="AE659" s="67"/>
      <c r="AF659" s="67"/>
      <c r="AG659" s="67"/>
      <c r="AH659" s="67"/>
      <c r="AI659" s="67"/>
      <c r="AJ659" s="67"/>
      <c r="AK659" s="67"/>
      <c r="AL659" s="67"/>
      <c r="AM659" s="67"/>
      <c r="AN659" s="67"/>
      <c r="AO659" s="67"/>
      <c r="AP659" s="67"/>
      <c r="AQ659" s="179"/>
      <c r="AR659" s="60"/>
    </row>
    <row r="660" spans="2:44" ht="14.45" customHeight="1" x14ac:dyDescent="0.25">
      <c r="B660" s="475" t="str">
        <f>IF(C660&lt;&gt;"",B648+1,"")</f>
        <v/>
      </c>
      <c r="C660" s="477"/>
      <c r="D660" s="477"/>
      <c r="E660" s="40"/>
      <c r="F660" s="492"/>
      <c r="G660" s="492"/>
      <c r="H660" s="49"/>
      <c r="I660" s="201" t="str">
        <f>IF(H660=0,"",H660/'2. Baseline'!$F$15)</f>
        <v/>
      </c>
      <c r="J660" s="86" t="str">
        <f>IF(I660="","",(I660/'2. Baseline'!$F$71/'2. Baseline'!$F$67))</f>
        <v/>
      </c>
      <c r="K660" s="72" t="str">
        <f t="shared" ref="K660:K669" si="320">IF(J660="","",ROUNDUP(J660,0))</f>
        <v/>
      </c>
      <c r="L660" s="295" t="str">
        <f>J660</f>
        <v/>
      </c>
      <c r="M660" s="77">
        <f t="shared" ref="M660:M669" si="321">IF(I660=0,"",$M$23*10)</f>
        <v>285.71428571428572</v>
      </c>
      <c r="N660" s="77" t="e">
        <f t="shared" ref="N660:N668" si="322">I660/M660</f>
        <v>#VALUE!</v>
      </c>
      <c r="O660" s="78" t="str">
        <f>IFERROR(ROUND(IF(H660/'2. Baseline'!F$13=0,"",H660/'2. Baseline'!F$13),0),"")</f>
        <v/>
      </c>
      <c r="P660" s="79" t="str">
        <f>IFERROR(O660/'2. Baseline'!F$14,"")</f>
        <v/>
      </c>
      <c r="Q660" s="80" t="e">
        <f t="shared" ref="Q660:Q668" si="323">O660/(J660/2)/7</f>
        <v>#VALUE!</v>
      </c>
      <c r="R660" s="233" t="str">
        <f>IF(H660="","",P660/'2. Baseline'!$F$67)</f>
        <v/>
      </c>
      <c r="S660" s="233" t="str">
        <f>IF(H660="","",P660/J660/'2. Baseline'!$F$67)</f>
        <v/>
      </c>
      <c r="T660" s="99"/>
      <c r="U660" s="100"/>
      <c r="V660" s="101"/>
      <c r="W660" s="101"/>
      <c r="X660" s="89" t="str">
        <f>IFERROR(S660/W660, "n/a")</f>
        <v>n/a</v>
      </c>
      <c r="Y660" s="455"/>
      <c r="Z660" s="449"/>
      <c r="AA660" s="452"/>
      <c r="AB660" s="479" t="e">
        <f>P670/AA660</f>
        <v>#DIV/0!</v>
      </c>
      <c r="AC660" s="482">
        <f>L670</f>
        <v>0</v>
      </c>
      <c r="AD660" s="466">
        <f>AC670</f>
        <v>0</v>
      </c>
      <c r="AE660" s="485">
        <f>AD670/'2. Baseline'!$F$73</f>
        <v>0</v>
      </c>
      <c r="AF660" s="466">
        <f>L670*'2. Baseline'!$F$58</f>
        <v>0</v>
      </c>
      <c r="AG660" s="469">
        <f>J670*'2. Baseline'!$F$61</f>
        <v>0</v>
      </c>
      <c r="AH660" s="469">
        <f>AE670*'2. Baseline'!F$59*('2. Baseline'!F$50+'2. Baseline'!F$51)</f>
        <v>0</v>
      </c>
      <c r="AI660" s="472">
        <f>IF(B660&lt;&gt;"",'2. Baseline'!$F$60+1,0)</f>
        <v>0</v>
      </c>
      <c r="AJ660" s="466">
        <f>2*(AC670*('2. Baseline'!$F$67+'2. Baseline'!$F$68))</f>
        <v>0</v>
      </c>
      <c r="AK660" s="466">
        <f>2*L670</f>
        <v>0</v>
      </c>
      <c r="AL660" s="466">
        <f>2*(J670*2)</f>
        <v>0</v>
      </c>
      <c r="AM660" s="466">
        <f>J670*('2. Baseline'!F$67+'2. Baseline'!F$68)</f>
        <v>0</v>
      </c>
      <c r="AN660" s="469">
        <f>J670*'2. Baseline'!$F$80</f>
        <v>0</v>
      </c>
      <c r="AO660" s="469">
        <f>2*J670</f>
        <v>0</v>
      </c>
      <c r="AP660" s="469">
        <f>AE670*'2. Baseline'!F$78*('2. Baseline'!F$67+'2. Baseline'!F$68)</f>
        <v>0</v>
      </c>
      <c r="AQ660" s="472">
        <f>IF(B660&lt;&gt;"",'2. Baseline'!$F$60+1,0)</f>
        <v>0</v>
      </c>
      <c r="AR660" s="41"/>
    </row>
    <row r="661" spans="2:44" ht="14.45" customHeight="1" x14ac:dyDescent="0.25">
      <c r="B661" s="475"/>
      <c r="C661" s="477"/>
      <c r="D661" s="477"/>
      <c r="E661" s="40"/>
      <c r="F661" s="489"/>
      <c r="G661" s="489"/>
      <c r="H661" s="49"/>
      <c r="I661" s="201" t="str">
        <f>IF(H661=0,"",H661/'2. Baseline'!$F$15)</f>
        <v/>
      </c>
      <c r="J661" s="87" t="str">
        <f>IF(I661="","",(I661/'2. Baseline'!$F$71/'2. Baseline'!$F$67))</f>
        <v/>
      </c>
      <c r="K661" s="73" t="str">
        <f t="shared" si="320"/>
        <v/>
      </c>
      <c r="L661" s="73" t="str">
        <f t="shared" ref="L661:L669" si="324">J661</f>
        <v/>
      </c>
      <c r="M661" s="81">
        <f t="shared" si="321"/>
        <v>285.71428571428572</v>
      </c>
      <c r="N661" s="81" t="e">
        <f t="shared" si="322"/>
        <v>#VALUE!</v>
      </c>
      <c r="O661" s="82" t="str">
        <f>IFERROR(ROUND(IF(H661/'2. Baseline'!F$13=0,"",H661/'2. Baseline'!F$13),0),"")</f>
        <v/>
      </c>
      <c r="P661" s="83" t="str">
        <f>IFERROR(O661/'2. Baseline'!F$14,"")</f>
        <v/>
      </c>
      <c r="Q661" s="84" t="e">
        <f t="shared" si="323"/>
        <v>#VALUE!</v>
      </c>
      <c r="R661" s="234" t="str">
        <f>IF(H661="","",P661/'2. Baseline'!$F$67)</f>
        <v/>
      </c>
      <c r="S661" s="234" t="str">
        <f>IF(H661="","",P661/J661/'2. Baseline'!$F$67)</f>
        <v/>
      </c>
      <c r="T661" s="101"/>
      <c r="U661" s="102"/>
      <c r="V661" s="101"/>
      <c r="W661" s="101"/>
      <c r="X661" s="90" t="str">
        <f>IFERROR(S661/W661, "")</f>
        <v/>
      </c>
      <c r="Y661" s="456"/>
      <c r="Z661" s="450"/>
      <c r="AA661" s="453"/>
      <c r="AB661" s="480"/>
      <c r="AC661" s="483"/>
      <c r="AD661" s="467"/>
      <c r="AE661" s="486"/>
      <c r="AF661" s="467"/>
      <c r="AG661" s="470"/>
      <c r="AH661" s="470"/>
      <c r="AI661" s="473"/>
      <c r="AJ661" s="467"/>
      <c r="AK661" s="467"/>
      <c r="AL661" s="467"/>
      <c r="AM661" s="467"/>
      <c r="AN661" s="470"/>
      <c r="AO661" s="470"/>
      <c r="AP661" s="470"/>
      <c r="AQ661" s="473"/>
      <c r="AR661" s="42"/>
    </row>
    <row r="662" spans="2:44" ht="14.45" customHeight="1" x14ac:dyDescent="0.25">
      <c r="B662" s="475"/>
      <c r="C662" s="477"/>
      <c r="D662" s="477"/>
      <c r="E662" s="40"/>
      <c r="F662" s="489"/>
      <c r="G662" s="489"/>
      <c r="H662" s="49"/>
      <c r="I662" s="201" t="str">
        <f>IF(H662=0,"",H662/'2. Baseline'!$F$15)</f>
        <v/>
      </c>
      <c r="J662" s="88" t="str">
        <f>IF(I662="","",(I662/'2. Baseline'!$F$71/'2. Baseline'!$F$67))</f>
        <v/>
      </c>
      <c r="K662" s="91" t="str">
        <f t="shared" si="320"/>
        <v/>
      </c>
      <c r="L662" s="91" t="str">
        <f t="shared" si="324"/>
        <v/>
      </c>
      <c r="M662" s="92">
        <f t="shared" si="321"/>
        <v>285.71428571428572</v>
      </c>
      <c r="N662" s="92" t="e">
        <f t="shared" si="322"/>
        <v>#VALUE!</v>
      </c>
      <c r="O662" s="82" t="str">
        <f>IFERROR(ROUND(IF(H662/'2. Baseline'!F$13=0,"",H662/'2. Baseline'!F$13),0),"")</f>
        <v/>
      </c>
      <c r="P662" s="83" t="str">
        <f>IFERROR(O662/'2. Baseline'!F$14,"")</f>
        <v/>
      </c>
      <c r="Q662" s="84" t="e">
        <f t="shared" si="323"/>
        <v>#VALUE!</v>
      </c>
      <c r="R662" s="234" t="str">
        <f>IF(H662="","",P662/'2. Baseline'!$F$67)</f>
        <v/>
      </c>
      <c r="S662" s="234" t="str">
        <f>IF(H662="","",P662/J662/'2. Baseline'!$F$67)</f>
        <v/>
      </c>
      <c r="T662" s="101"/>
      <c r="U662" s="102"/>
      <c r="V662" s="101"/>
      <c r="W662" s="101"/>
      <c r="X662" s="90" t="str">
        <f>IFERROR(S662/W662, "")</f>
        <v/>
      </c>
      <c r="Y662" s="456"/>
      <c r="Z662" s="450"/>
      <c r="AA662" s="453"/>
      <c r="AB662" s="480"/>
      <c r="AC662" s="483"/>
      <c r="AD662" s="467"/>
      <c r="AE662" s="486"/>
      <c r="AF662" s="467"/>
      <c r="AG662" s="470"/>
      <c r="AH662" s="470"/>
      <c r="AI662" s="473"/>
      <c r="AJ662" s="467"/>
      <c r="AK662" s="467"/>
      <c r="AL662" s="467"/>
      <c r="AM662" s="467"/>
      <c r="AN662" s="470"/>
      <c r="AO662" s="470"/>
      <c r="AP662" s="470"/>
      <c r="AQ662" s="473"/>
      <c r="AR662" s="42"/>
    </row>
    <row r="663" spans="2:44" ht="14.45" customHeight="1" x14ac:dyDescent="0.25">
      <c r="B663" s="475"/>
      <c r="C663" s="477"/>
      <c r="D663" s="477"/>
      <c r="E663" s="40"/>
      <c r="F663" s="489"/>
      <c r="G663" s="489"/>
      <c r="H663" s="49"/>
      <c r="I663" s="201" t="str">
        <f>IF(H663=0,"",H663/'2. Baseline'!$F$15)</f>
        <v/>
      </c>
      <c r="J663" s="87" t="str">
        <f>IF(I663="","",(I663/'2. Baseline'!$F$71/'2. Baseline'!$F$67))</f>
        <v/>
      </c>
      <c r="K663" s="73" t="str">
        <f t="shared" si="320"/>
        <v/>
      </c>
      <c r="L663" s="73" t="str">
        <f t="shared" si="324"/>
        <v/>
      </c>
      <c r="M663" s="81">
        <f t="shared" si="321"/>
        <v>285.71428571428572</v>
      </c>
      <c r="N663" s="81" t="e">
        <f t="shared" si="322"/>
        <v>#VALUE!</v>
      </c>
      <c r="O663" s="82" t="str">
        <f>IFERROR(ROUND(IF(H663/'2. Baseline'!F$13=0,"",H663/'2. Baseline'!F$13),0),"")</f>
        <v/>
      </c>
      <c r="P663" s="83" t="str">
        <f>IFERROR(O663/'2. Baseline'!F$14,"")</f>
        <v/>
      </c>
      <c r="Q663" s="84" t="e">
        <f t="shared" si="323"/>
        <v>#VALUE!</v>
      </c>
      <c r="R663" s="234" t="str">
        <f>IF(H663="","",P663/'2. Baseline'!$F$67)</f>
        <v/>
      </c>
      <c r="S663" s="234" t="str">
        <f>IF(H663="","",P663/J663/'2. Baseline'!$F$67)</f>
        <v/>
      </c>
      <c r="T663" s="101"/>
      <c r="U663" s="102"/>
      <c r="V663" s="101"/>
      <c r="W663" s="101"/>
      <c r="X663" s="90" t="str">
        <f>IFERROR(S663/W663, "")</f>
        <v/>
      </c>
      <c r="Y663" s="456"/>
      <c r="Z663" s="450"/>
      <c r="AA663" s="453"/>
      <c r="AB663" s="480"/>
      <c r="AC663" s="483"/>
      <c r="AD663" s="467"/>
      <c r="AE663" s="486"/>
      <c r="AF663" s="467"/>
      <c r="AG663" s="470"/>
      <c r="AH663" s="470"/>
      <c r="AI663" s="473"/>
      <c r="AJ663" s="467"/>
      <c r="AK663" s="467"/>
      <c r="AL663" s="467"/>
      <c r="AM663" s="467"/>
      <c r="AN663" s="470"/>
      <c r="AO663" s="470"/>
      <c r="AP663" s="470"/>
      <c r="AQ663" s="473"/>
      <c r="AR663" s="42"/>
    </row>
    <row r="664" spans="2:44" ht="14.45" customHeight="1" x14ac:dyDescent="0.25">
      <c r="B664" s="475"/>
      <c r="C664" s="477"/>
      <c r="D664" s="477"/>
      <c r="E664" s="40"/>
      <c r="F664" s="489"/>
      <c r="G664" s="489"/>
      <c r="H664" s="50"/>
      <c r="I664" s="201" t="str">
        <f>IF(H664=0,"",H664/'2. Baseline'!$F$15)</f>
        <v/>
      </c>
      <c r="J664" s="87" t="str">
        <f>IF(I664="","",(I664/'2. Baseline'!$F$71/'2. Baseline'!$F$67))</f>
        <v/>
      </c>
      <c r="K664" s="73" t="str">
        <f t="shared" si="320"/>
        <v/>
      </c>
      <c r="L664" s="73" t="str">
        <f t="shared" si="324"/>
        <v/>
      </c>
      <c r="M664" s="81">
        <f t="shared" si="321"/>
        <v>285.71428571428572</v>
      </c>
      <c r="N664" s="81" t="e">
        <f t="shared" si="322"/>
        <v>#VALUE!</v>
      </c>
      <c r="O664" s="82" t="str">
        <f>IFERROR(ROUND(IF(H664/'2. Baseline'!F$13=0,"",H664/'2. Baseline'!F$13),0),"")</f>
        <v/>
      </c>
      <c r="P664" s="83" t="str">
        <f>IFERROR(O664/'2. Baseline'!F$14,"")</f>
        <v/>
      </c>
      <c r="Q664" s="84" t="e">
        <f t="shared" si="323"/>
        <v>#VALUE!</v>
      </c>
      <c r="R664" s="234" t="str">
        <f>IF(H664="","",P664/'2. Baseline'!$F$67)</f>
        <v/>
      </c>
      <c r="S664" s="234" t="str">
        <f>IF(H664="","",P664/J664/'2. Baseline'!$F$67)</f>
        <v/>
      </c>
      <c r="T664" s="101"/>
      <c r="U664" s="102"/>
      <c r="V664" s="101"/>
      <c r="W664" s="101"/>
      <c r="X664" s="90" t="str">
        <f>IFERROR(S664/W664, "")</f>
        <v/>
      </c>
      <c r="Y664" s="456"/>
      <c r="Z664" s="450"/>
      <c r="AA664" s="453"/>
      <c r="AB664" s="480"/>
      <c r="AC664" s="483"/>
      <c r="AD664" s="467"/>
      <c r="AE664" s="486"/>
      <c r="AF664" s="467"/>
      <c r="AG664" s="470"/>
      <c r="AH664" s="470"/>
      <c r="AI664" s="473"/>
      <c r="AJ664" s="467"/>
      <c r="AK664" s="467"/>
      <c r="AL664" s="467"/>
      <c r="AM664" s="467"/>
      <c r="AN664" s="470"/>
      <c r="AO664" s="470"/>
      <c r="AP664" s="470"/>
      <c r="AQ664" s="473"/>
      <c r="AR664" s="42"/>
    </row>
    <row r="665" spans="2:44" ht="14.45" customHeight="1" x14ac:dyDescent="0.25">
      <c r="B665" s="475"/>
      <c r="C665" s="477"/>
      <c r="D665" s="477"/>
      <c r="E665" s="40"/>
      <c r="F665" s="489"/>
      <c r="G665" s="489"/>
      <c r="H665" s="50"/>
      <c r="I665" s="201" t="str">
        <f>IF(H665=0,"",H665/'2. Baseline'!$F$15)</f>
        <v/>
      </c>
      <c r="J665" s="87" t="str">
        <f>IF(I665="","",(I665/'2. Baseline'!$F$71/'2. Baseline'!$F$67))</f>
        <v/>
      </c>
      <c r="K665" s="73" t="str">
        <f t="shared" si="320"/>
        <v/>
      </c>
      <c r="L665" s="73" t="str">
        <f t="shared" si="324"/>
        <v/>
      </c>
      <c r="M665" s="81">
        <f t="shared" si="321"/>
        <v>285.71428571428572</v>
      </c>
      <c r="N665" s="81" t="e">
        <f t="shared" si="322"/>
        <v>#VALUE!</v>
      </c>
      <c r="O665" s="82" t="str">
        <f>IFERROR(ROUND(IF(H665/'2. Baseline'!F$13=0,"",H665/'2. Baseline'!F$13),0),"")</f>
        <v/>
      </c>
      <c r="P665" s="83" t="str">
        <f>IFERROR(O665/'2. Baseline'!F$14,"")</f>
        <v/>
      </c>
      <c r="Q665" s="84" t="e">
        <f t="shared" si="323"/>
        <v>#VALUE!</v>
      </c>
      <c r="R665" s="234" t="str">
        <f>IF(H665="","",P665/'2. Baseline'!$F$67)</f>
        <v/>
      </c>
      <c r="S665" s="234" t="str">
        <f>IF(H665="","",P665/J665/'2. Baseline'!$F$67)</f>
        <v/>
      </c>
      <c r="T665" s="101"/>
      <c r="U665" s="102"/>
      <c r="V665" s="101"/>
      <c r="W665" s="101"/>
      <c r="X665" s="90" t="str">
        <f>IFERROR(P665/W665, "")</f>
        <v/>
      </c>
      <c r="Y665" s="456"/>
      <c r="Z665" s="450"/>
      <c r="AA665" s="453"/>
      <c r="AB665" s="480"/>
      <c r="AC665" s="483"/>
      <c r="AD665" s="467"/>
      <c r="AE665" s="486"/>
      <c r="AF665" s="467"/>
      <c r="AG665" s="470"/>
      <c r="AH665" s="470"/>
      <c r="AI665" s="473"/>
      <c r="AJ665" s="467"/>
      <c r="AK665" s="467"/>
      <c r="AL665" s="467"/>
      <c r="AM665" s="467"/>
      <c r="AN665" s="470"/>
      <c r="AO665" s="470"/>
      <c r="AP665" s="470"/>
      <c r="AQ665" s="473"/>
      <c r="AR665" s="42"/>
    </row>
    <row r="666" spans="2:44" ht="14.45" customHeight="1" x14ac:dyDescent="0.25">
      <c r="B666" s="475"/>
      <c r="C666" s="477"/>
      <c r="D666" s="477"/>
      <c r="E666" s="40"/>
      <c r="F666" s="489"/>
      <c r="G666" s="489"/>
      <c r="H666" s="50"/>
      <c r="I666" s="201" t="str">
        <f>IF(H666=0,"",H666/'2. Baseline'!$F$15)</f>
        <v/>
      </c>
      <c r="J666" s="87" t="str">
        <f>IF(I666="","",(I666/'2. Baseline'!$F$71/'2. Baseline'!$F$67))</f>
        <v/>
      </c>
      <c r="K666" s="73" t="str">
        <f t="shared" si="320"/>
        <v/>
      </c>
      <c r="L666" s="73" t="str">
        <f t="shared" si="324"/>
        <v/>
      </c>
      <c r="M666" s="81">
        <f t="shared" si="321"/>
        <v>285.71428571428572</v>
      </c>
      <c r="N666" s="81" t="e">
        <f t="shared" si="322"/>
        <v>#VALUE!</v>
      </c>
      <c r="O666" s="82" t="str">
        <f>IFERROR(ROUND(IF(H666/'2. Baseline'!F$13=0,"",H666/'2. Baseline'!F$13),0),"")</f>
        <v/>
      </c>
      <c r="P666" s="83" t="str">
        <f>IFERROR(O666/'2. Baseline'!F$14,"")</f>
        <v/>
      </c>
      <c r="Q666" s="84" t="e">
        <f t="shared" si="323"/>
        <v>#VALUE!</v>
      </c>
      <c r="R666" s="234" t="str">
        <f>IF(H666="","",P666/'2. Baseline'!$F$67)</f>
        <v/>
      </c>
      <c r="S666" s="234" t="str">
        <f>IF(H666="","",P666/J666/'2. Baseline'!$F$67)</f>
        <v/>
      </c>
      <c r="T666" s="101"/>
      <c r="U666" s="102"/>
      <c r="V666" s="101"/>
      <c r="W666" s="101"/>
      <c r="X666" s="90" t="str">
        <f>IFERROR(P666/W666, "")</f>
        <v/>
      </c>
      <c r="Y666" s="456"/>
      <c r="Z666" s="450"/>
      <c r="AA666" s="453"/>
      <c r="AB666" s="480"/>
      <c r="AC666" s="483"/>
      <c r="AD666" s="467"/>
      <c r="AE666" s="486"/>
      <c r="AF666" s="467"/>
      <c r="AG666" s="470"/>
      <c r="AH666" s="470"/>
      <c r="AI666" s="473"/>
      <c r="AJ666" s="467"/>
      <c r="AK666" s="467"/>
      <c r="AL666" s="467"/>
      <c r="AM666" s="467"/>
      <c r="AN666" s="470"/>
      <c r="AO666" s="470"/>
      <c r="AP666" s="470"/>
      <c r="AQ666" s="473"/>
      <c r="AR666" s="42"/>
    </row>
    <row r="667" spans="2:44" ht="14.45" customHeight="1" x14ac:dyDescent="0.25">
      <c r="B667" s="475"/>
      <c r="C667" s="477"/>
      <c r="D667" s="477"/>
      <c r="E667" s="40"/>
      <c r="F667" s="489"/>
      <c r="G667" s="489"/>
      <c r="H667" s="50"/>
      <c r="I667" s="201" t="str">
        <f>IF(H667=0,"",H667/'2. Baseline'!$F$15)</f>
        <v/>
      </c>
      <c r="J667" s="87" t="str">
        <f>IF(I667="","",(I667/'2. Baseline'!$F$71/'2. Baseline'!$F$67))</f>
        <v/>
      </c>
      <c r="K667" s="73" t="str">
        <f t="shared" si="320"/>
        <v/>
      </c>
      <c r="L667" s="73" t="str">
        <f t="shared" si="324"/>
        <v/>
      </c>
      <c r="M667" s="81">
        <f t="shared" si="321"/>
        <v>285.71428571428572</v>
      </c>
      <c r="N667" s="81" t="e">
        <f t="shared" si="322"/>
        <v>#VALUE!</v>
      </c>
      <c r="O667" s="82" t="str">
        <f>IFERROR(ROUND(IF(H667/'2. Baseline'!F$13=0,"",H667/'2. Baseline'!F$13),0),"")</f>
        <v/>
      </c>
      <c r="P667" s="83" t="str">
        <f>IFERROR(O667/'2. Baseline'!F$14,"")</f>
        <v/>
      </c>
      <c r="Q667" s="84" t="e">
        <f t="shared" si="323"/>
        <v>#VALUE!</v>
      </c>
      <c r="R667" s="234" t="str">
        <f>IF(H667="","",P667/'2. Baseline'!$F$67)</f>
        <v/>
      </c>
      <c r="S667" s="234" t="str">
        <f>IF(H667="","",P667/J667/'2. Baseline'!$F$67)</f>
        <v/>
      </c>
      <c r="T667" s="101"/>
      <c r="U667" s="102"/>
      <c r="V667" s="101"/>
      <c r="W667" s="101"/>
      <c r="X667" s="90" t="str">
        <f>IFERROR(P667/W667, "")</f>
        <v/>
      </c>
      <c r="Y667" s="456"/>
      <c r="Z667" s="450"/>
      <c r="AA667" s="453"/>
      <c r="AB667" s="480"/>
      <c r="AC667" s="483"/>
      <c r="AD667" s="467"/>
      <c r="AE667" s="486"/>
      <c r="AF667" s="467"/>
      <c r="AG667" s="470"/>
      <c r="AH667" s="470"/>
      <c r="AI667" s="473"/>
      <c r="AJ667" s="467"/>
      <c r="AK667" s="467"/>
      <c r="AL667" s="467"/>
      <c r="AM667" s="467"/>
      <c r="AN667" s="470"/>
      <c r="AO667" s="470"/>
      <c r="AP667" s="470"/>
      <c r="AQ667" s="473"/>
      <c r="AR667" s="42"/>
    </row>
    <row r="668" spans="2:44" ht="14.45" customHeight="1" x14ac:dyDescent="0.25">
      <c r="B668" s="475"/>
      <c r="C668" s="477"/>
      <c r="D668" s="477"/>
      <c r="E668" s="40"/>
      <c r="F668" s="489"/>
      <c r="G668" s="489"/>
      <c r="H668" s="50"/>
      <c r="I668" s="201" t="str">
        <f>IF(H668=0,"",H668/'2. Baseline'!$F$15)</f>
        <v/>
      </c>
      <c r="J668" s="87" t="str">
        <f>IF(I668="","",(I668/'2. Baseline'!$F$71/'2. Baseline'!$F$67))</f>
        <v/>
      </c>
      <c r="K668" s="73" t="str">
        <f t="shared" si="320"/>
        <v/>
      </c>
      <c r="L668" s="73" t="str">
        <f t="shared" si="324"/>
        <v/>
      </c>
      <c r="M668" s="81">
        <f t="shared" si="321"/>
        <v>285.71428571428572</v>
      </c>
      <c r="N668" s="81" t="e">
        <f t="shared" si="322"/>
        <v>#VALUE!</v>
      </c>
      <c r="O668" s="82" t="str">
        <f>IFERROR(ROUND(IF(H668/'2. Baseline'!F$13=0,"",H668/'2. Baseline'!F$13),0),"")</f>
        <v/>
      </c>
      <c r="P668" s="83" t="str">
        <f>IFERROR(O668/'2. Baseline'!F$14,"")</f>
        <v/>
      </c>
      <c r="Q668" s="84" t="e">
        <f t="shared" si="323"/>
        <v>#VALUE!</v>
      </c>
      <c r="R668" s="234" t="str">
        <f>IF(H668="","",P668/'2. Baseline'!$F$67)</f>
        <v/>
      </c>
      <c r="S668" s="234" t="str">
        <f>IF(H668="","",P668/J668/'2. Baseline'!$F$67)</f>
        <v/>
      </c>
      <c r="T668" s="101"/>
      <c r="U668" s="102"/>
      <c r="V668" s="101"/>
      <c r="W668" s="101"/>
      <c r="X668" s="90" t="str">
        <f>IFERROR(P668/W668, "")</f>
        <v/>
      </c>
      <c r="Y668" s="456"/>
      <c r="Z668" s="450"/>
      <c r="AA668" s="453"/>
      <c r="AB668" s="480"/>
      <c r="AC668" s="483"/>
      <c r="AD668" s="467"/>
      <c r="AE668" s="486"/>
      <c r="AF668" s="467"/>
      <c r="AG668" s="470"/>
      <c r="AH668" s="470"/>
      <c r="AI668" s="473"/>
      <c r="AJ668" s="467"/>
      <c r="AK668" s="467"/>
      <c r="AL668" s="467"/>
      <c r="AM668" s="467"/>
      <c r="AN668" s="470"/>
      <c r="AO668" s="470"/>
      <c r="AP668" s="470"/>
      <c r="AQ668" s="473"/>
      <c r="AR668" s="42"/>
    </row>
    <row r="669" spans="2:44" ht="14.45" customHeight="1" x14ac:dyDescent="0.25">
      <c r="B669" s="476"/>
      <c r="C669" s="478"/>
      <c r="D669" s="478"/>
      <c r="E669" s="40"/>
      <c r="F669" s="489"/>
      <c r="G669" s="489"/>
      <c r="H669" s="50"/>
      <c r="I669" s="201" t="str">
        <f>IF(H669=0,"",H669/'2. Baseline'!$F$15)</f>
        <v/>
      </c>
      <c r="J669" s="87" t="str">
        <f>IF(I669="","",(I669/'2. Baseline'!$F$71/'2. Baseline'!$F$67))</f>
        <v/>
      </c>
      <c r="K669" s="73" t="str">
        <f t="shared" si="320"/>
        <v/>
      </c>
      <c r="L669" s="73" t="str">
        <f t="shared" si="324"/>
        <v/>
      </c>
      <c r="M669" s="81">
        <f t="shared" si="321"/>
        <v>285.71428571428572</v>
      </c>
      <c r="N669" s="81" t="e">
        <f>IF(M669="","",I669/M669)</f>
        <v>#VALUE!</v>
      </c>
      <c r="O669" s="82" t="str">
        <f>IFERROR(ROUND(IF(H669/'2. Baseline'!F$13=0,"",H669/'2. Baseline'!F$13),0),"")</f>
        <v/>
      </c>
      <c r="P669" s="83" t="str">
        <f>IFERROR(O669/'2. Baseline'!F$14,"")</f>
        <v/>
      </c>
      <c r="Q669" s="85"/>
      <c r="R669" s="82" t="str">
        <f>IF(H669="","",P669/'2. Baseline'!$F$67)</f>
        <v/>
      </c>
      <c r="S669" s="82" t="str">
        <f>IF(H669="","",P669/J669/'2. Baseline'!$F$67)</f>
        <v/>
      </c>
      <c r="T669" s="101"/>
      <c r="U669" s="102"/>
      <c r="V669" s="101"/>
      <c r="W669" s="101"/>
      <c r="X669" s="90" t="str">
        <f>IFERROR(P669/W669, "")</f>
        <v/>
      </c>
      <c r="Y669" s="457"/>
      <c r="Z669" s="451"/>
      <c r="AA669" s="454"/>
      <c r="AB669" s="481"/>
      <c r="AC669" s="484"/>
      <c r="AD669" s="468"/>
      <c r="AE669" s="487"/>
      <c r="AF669" s="468"/>
      <c r="AG669" s="471"/>
      <c r="AH669" s="471"/>
      <c r="AI669" s="474"/>
      <c r="AJ669" s="468"/>
      <c r="AK669" s="468"/>
      <c r="AL669" s="468"/>
      <c r="AM669" s="468"/>
      <c r="AN669" s="471"/>
      <c r="AO669" s="471"/>
      <c r="AP669" s="471"/>
      <c r="AQ669" s="474"/>
      <c r="AR669" s="42"/>
    </row>
    <row r="670" spans="2:44" ht="14.45" customHeight="1" x14ac:dyDescent="0.25">
      <c r="B670" s="51"/>
      <c r="C670" s="25" t="s">
        <v>35</v>
      </c>
      <c r="D670" s="25"/>
      <c r="E670" s="98">
        <f>COUNTA(E660:E669)</f>
        <v>0</v>
      </c>
      <c r="F670" s="458"/>
      <c r="G670" s="459"/>
      <c r="H670" s="22">
        <f>SUM(H660:H669)</f>
        <v>0</v>
      </c>
      <c r="I670" s="96">
        <f>SUM(I660:I669)</f>
        <v>0</v>
      </c>
      <c r="J670" s="96">
        <f>SUM(J660:J669)</f>
        <v>0</v>
      </c>
      <c r="K670" s="96">
        <f>SUM(K660:K669)</f>
        <v>0</v>
      </c>
      <c r="L670" s="96">
        <f>SUM(L660:L669)</f>
        <v>0</v>
      </c>
      <c r="M670" s="97"/>
      <c r="N670" s="97" t="e">
        <f>SUM(N660:N669)</f>
        <v>#VALUE!</v>
      </c>
      <c r="O670" s="23">
        <f>SUM(O660:O669)</f>
        <v>0</v>
      </c>
      <c r="P670" s="53">
        <f>IFERROR(O670/'2. Baseline'!F$14,"")</f>
        <v>0</v>
      </c>
      <c r="Q670" s="52" t="e">
        <f>SUM(Q660:Q668)*7</f>
        <v>#VALUE!</v>
      </c>
      <c r="R670" s="96">
        <f>SUM(R660:R669)</f>
        <v>0</v>
      </c>
      <c r="S670" s="97" t="e">
        <f>IF(H670="","",P670/J670/'2. Baseline'!$F$67)</f>
        <v>#DIV/0!</v>
      </c>
      <c r="T670" s="103"/>
      <c r="U670" s="103"/>
      <c r="V670" s="104"/>
      <c r="W670" s="104"/>
      <c r="X670" s="74"/>
      <c r="Y670" s="107"/>
      <c r="Z670" s="104"/>
      <c r="AA670" s="108"/>
      <c r="AB670" s="53"/>
      <c r="AC670" s="68">
        <f t="shared" ref="AC670:AQ670" si="325">SUM(AC660:AC669)</f>
        <v>0</v>
      </c>
      <c r="AD670" s="68">
        <f t="shared" si="325"/>
        <v>0</v>
      </c>
      <c r="AE670" s="296">
        <f t="shared" si="325"/>
        <v>0</v>
      </c>
      <c r="AF670" s="93">
        <f t="shared" si="325"/>
        <v>0</v>
      </c>
      <c r="AG670" s="93">
        <f t="shared" si="325"/>
        <v>0</v>
      </c>
      <c r="AH670" s="93">
        <f t="shared" si="325"/>
        <v>0</v>
      </c>
      <c r="AI670" s="93">
        <f t="shared" si="325"/>
        <v>0</v>
      </c>
      <c r="AJ670" s="93">
        <f t="shared" si="325"/>
        <v>0</v>
      </c>
      <c r="AK670" s="93">
        <f t="shared" si="325"/>
        <v>0</v>
      </c>
      <c r="AL670" s="93">
        <f t="shared" si="325"/>
        <v>0</v>
      </c>
      <c r="AM670" s="93">
        <f t="shared" si="325"/>
        <v>0</v>
      </c>
      <c r="AN670" s="93">
        <f t="shared" si="325"/>
        <v>0</v>
      </c>
      <c r="AO670" s="93">
        <f t="shared" si="325"/>
        <v>0</v>
      </c>
      <c r="AP670" s="93">
        <f t="shared" si="325"/>
        <v>0</v>
      </c>
      <c r="AQ670" s="93">
        <f t="shared" si="325"/>
        <v>0</v>
      </c>
      <c r="AR670" s="26"/>
    </row>
    <row r="671" spans="2:44" ht="14.45" customHeight="1" thickBot="1" x14ac:dyDescent="0.3">
      <c r="B671" s="61"/>
      <c r="C671" s="62"/>
      <c r="D671" s="62"/>
      <c r="E671" s="63"/>
      <c r="F671" s="460"/>
      <c r="G671" s="461"/>
      <c r="H671" s="64"/>
      <c r="I671" s="65" t="str">
        <f>IFERROR(IF(H671/#REF!=0," ",H671/#REF!),"")</f>
        <v/>
      </c>
      <c r="J671" s="66"/>
      <c r="K671" s="66"/>
      <c r="L671" s="66"/>
      <c r="M671" s="66"/>
      <c r="N671" s="66"/>
      <c r="O671" s="24"/>
      <c r="P671" s="54"/>
      <c r="Q671" s="55"/>
      <c r="R671" s="56"/>
      <c r="S671" s="56"/>
      <c r="T671" s="105"/>
      <c r="U671" s="105"/>
      <c r="V671" s="106"/>
      <c r="W671" s="106"/>
      <c r="X671" s="75"/>
      <c r="Y671" s="109"/>
      <c r="Z671" s="106"/>
      <c r="AA671" s="110"/>
      <c r="AB671" s="54"/>
      <c r="AC671" s="57"/>
      <c r="AD671" s="67"/>
      <c r="AE671" s="67"/>
      <c r="AF671" s="67"/>
      <c r="AG671" s="67"/>
      <c r="AH671" s="67"/>
      <c r="AI671" s="67"/>
      <c r="AJ671" s="67"/>
      <c r="AK671" s="67"/>
      <c r="AL671" s="67"/>
      <c r="AM671" s="67"/>
      <c r="AN671" s="67"/>
      <c r="AO671" s="67"/>
      <c r="AP671" s="67"/>
      <c r="AQ671" s="179"/>
      <c r="AR671" s="60"/>
    </row>
    <row r="672" spans="2:44" ht="14.45" customHeight="1" x14ac:dyDescent="0.25">
      <c r="B672" s="475" t="str">
        <f>IF(C672&lt;&gt;"",B660+1,"")</f>
        <v/>
      </c>
      <c r="C672" s="488"/>
      <c r="D672" s="488"/>
      <c r="E672" s="40"/>
      <c r="F672" s="493"/>
      <c r="G672" s="494"/>
      <c r="H672" s="49"/>
      <c r="I672" s="201" t="str">
        <f>IF(H672=0,"",H672/'2. Baseline'!$F$15)</f>
        <v/>
      </c>
      <c r="J672" s="86" t="str">
        <f>IF(I672="","",(I672/'2. Baseline'!$F$71/'2. Baseline'!$F$67))</f>
        <v/>
      </c>
      <c r="K672" s="72" t="str">
        <f t="shared" ref="K672:K681" si="326">IF(J672="","",ROUNDUP(J672,0))</f>
        <v/>
      </c>
      <c r="L672" s="295" t="str">
        <f>J672</f>
        <v/>
      </c>
      <c r="M672" s="77">
        <f t="shared" ref="M672:M681" si="327">IF(I672=0,"",$M$23*10)</f>
        <v>285.71428571428572</v>
      </c>
      <c r="N672" s="77" t="e">
        <f t="shared" ref="N672:N680" si="328">I672/M672</f>
        <v>#VALUE!</v>
      </c>
      <c r="O672" s="78" t="str">
        <f>IFERROR(ROUND(IF(H672/'2. Baseline'!F$13=0,"",H672/'2. Baseline'!F$13),0),"")</f>
        <v/>
      </c>
      <c r="P672" s="79" t="str">
        <f>IFERROR(O672/'2. Baseline'!F$14,"")</f>
        <v/>
      </c>
      <c r="Q672" s="80" t="e">
        <f t="shared" ref="Q672:Q680" si="329">O672/(J672/2)/7</f>
        <v>#VALUE!</v>
      </c>
      <c r="R672" s="233" t="str">
        <f>IF(H672="","",P672/'2. Baseline'!$F$67)</f>
        <v/>
      </c>
      <c r="S672" s="233" t="str">
        <f>IF(H672="","",P672/J672/'2. Baseline'!$F$67)</f>
        <v/>
      </c>
      <c r="T672" s="99"/>
      <c r="U672" s="100"/>
      <c r="V672" s="101"/>
      <c r="W672" s="101"/>
      <c r="X672" s="89" t="str">
        <f>IFERROR(S672/W672, "n/a")</f>
        <v>n/a</v>
      </c>
      <c r="Y672" s="455"/>
      <c r="Z672" s="449"/>
      <c r="AA672" s="452"/>
      <c r="AB672" s="479" t="e">
        <f>P682/AA672</f>
        <v>#DIV/0!</v>
      </c>
      <c r="AC672" s="482">
        <f>L682</f>
        <v>0</v>
      </c>
      <c r="AD672" s="466">
        <f>AC682</f>
        <v>0</v>
      </c>
      <c r="AE672" s="485">
        <f>AD682/'2. Baseline'!$F$73</f>
        <v>0</v>
      </c>
      <c r="AF672" s="466">
        <f>L682*'2. Baseline'!$F$58</f>
        <v>0</v>
      </c>
      <c r="AG672" s="469">
        <f>J682*'2. Baseline'!$F$61</f>
        <v>0</v>
      </c>
      <c r="AH672" s="469">
        <f>AE682*'2. Baseline'!F$59*('2. Baseline'!F$50+'2. Baseline'!F$51)</f>
        <v>0</v>
      </c>
      <c r="AI672" s="472">
        <f>IF(B672&lt;&gt;"",'2. Baseline'!$F$60+1,0)</f>
        <v>0</v>
      </c>
      <c r="AJ672" s="466">
        <f>2*(AC682*('2. Baseline'!$F$67+'2. Baseline'!$F$68))</f>
        <v>0</v>
      </c>
      <c r="AK672" s="466">
        <f>2*L682</f>
        <v>0</v>
      </c>
      <c r="AL672" s="466">
        <f>2*(J682*2)</f>
        <v>0</v>
      </c>
      <c r="AM672" s="466">
        <f>J682*('2. Baseline'!F$67+'2. Baseline'!F$68)</f>
        <v>0</v>
      </c>
      <c r="AN672" s="469">
        <f>J682*'2. Baseline'!$F$80</f>
        <v>0</v>
      </c>
      <c r="AO672" s="469">
        <f>2*J682</f>
        <v>0</v>
      </c>
      <c r="AP672" s="469">
        <f>AE682*'2. Baseline'!F$78*('2. Baseline'!F$67+'2. Baseline'!F$68)</f>
        <v>0</v>
      </c>
      <c r="AQ672" s="472">
        <f>IF(B672&lt;&gt;"",'2. Baseline'!$F$60+1,0)</f>
        <v>0</v>
      </c>
      <c r="AR672" s="41"/>
    </row>
    <row r="673" spans="2:44" ht="14.45" customHeight="1" x14ac:dyDescent="0.25">
      <c r="B673" s="475"/>
      <c r="C673" s="477"/>
      <c r="D673" s="477"/>
      <c r="E673" s="40"/>
      <c r="F673" s="490"/>
      <c r="G673" s="491"/>
      <c r="H673" s="49"/>
      <c r="I673" s="201" t="str">
        <f>IF(H673=0,"",H673/'2. Baseline'!$F$15)</f>
        <v/>
      </c>
      <c r="J673" s="87" t="str">
        <f>IF(I673="","",(I673/'2. Baseline'!$F$71/'2. Baseline'!$F$67))</f>
        <v/>
      </c>
      <c r="K673" s="73" t="str">
        <f t="shared" si="326"/>
        <v/>
      </c>
      <c r="L673" s="73" t="str">
        <f t="shared" ref="L673:L681" si="330">J673</f>
        <v/>
      </c>
      <c r="M673" s="81">
        <f t="shared" si="327"/>
        <v>285.71428571428572</v>
      </c>
      <c r="N673" s="81" t="e">
        <f t="shared" si="328"/>
        <v>#VALUE!</v>
      </c>
      <c r="O673" s="82" t="str">
        <f>IFERROR(ROUND(IF(H673/'2. Baseline'!F$13=0,"",H673/'2. Baseline'!F$13),0),"")</f>
        <v/>
      </c>
      <c r="P673" s="83" t="str">
        <f>IFERROR(O673/'2. Baseline'!F$14,"")</f>
        <v/>
      </c>
      <c r="Q673" s="84" t="e">
        <f t="shared" si="329"/>
        <v>#VALUE!</v>
      </c>
      <c r="R673" s="234" t="str">
        <f>IF(H673="","",P673/'2. Baseline'!$F$67)</f>
        <v/>
      </c>
      <c r="S673" s="234" t="str">
        <f>IF(H673="","",P673/J673/'2. Baseline'!$F$67)</f>
        <v/>
      </c>
      <c r="T673" s="101"/>
      <c r="U673" s="102"/>
      <c r="V673" s="101"/>
      <c r="W673" s="101"/>
      <c r="X673" s="90" t="str">
        <f>IFERROR(S673/W673, "")</f>
        <v/>
      </c>
      <c r="Y673" s="456"/>
      <c r="Z673" s="450"/>
      <c r="AA673" s="453"/>
      <c r="AB673" s="480"/>
      <c r="AC673" s="483"/>
      <c r="AD673" s="467"/>
      <c r="AE673" s="486"/>
      <c r="AF673" s="467"/>
      <c r="AG673" s="470"/>
      <c r="AH673" s="470"/>
      <c r="AI673" s="473"/>
      <c r="AJ673" s="467"/>
      <c r="AK673" s="467"/>
      <c r="AL673" s="467"/>
      <c r="AM673" s="467"/>
      <c r="AN673" s="470"/>
      <c r="AO673" s="470"/>
      <c r="AP673" s="470"/>
      <c r="AQ673" s="473"/>
      <c r="AR673" s="42"/>
    </row>
    <row r="674" spans="2:44" ht="14.45" customHeight="1" x14ac:dyDescent="0.25">
      <c r="B674" s="475"/>
      <c r="C674" s="477"/>
      <c r="D674" s="477"/>
      <c r="E674" s="40"/>
      <c r="F674" s="490"/>
      <c r="G674" s="491"/>
      <c r="H674" s="49"/>
      <c r="I674" s="201" t="str">
        <f>IF(H674=0,"",H674/'2. Baseline'!$F$15)</f>
        <v/>
      </c>
      <c r="J674" s="87" t="str">
        <f>IF(I674="","",(I674/'2. Baseline'!$F$71/'2. Baseline'!$F$67))</f>
        <v/>
      </c>
      <c r="K674" s="91" t="str">
        <f t="shared" si="326"/>
        <v/>
      </c>
      <c r="L674" s="91" t="str">
        <f t="shared" si="330"/>
        <v/>
      </c>
      <c r="M674" s="92">
        <f t="shared" si="327"/>
        <v>285.71428571428572</v>
      </c>
      <c r="N674" s="92" t="e">
        <f t="shared" si="328"/>
        <v>#VALUE!</v>
      </c>
      <c r="O674" s="82" t="str">
        <f>IFERROR(ROUND(IF(H674/'2. Baseline'!F$13=0,"",H674/'2. Baseline'!F$13),0),"")</f>
        <v/>
      </c>
      <c r="P674" s="83" t="str">
        <f>IFERROR(O674/'2. Baseline'!F$14,"")</f>
        <v/>
      </c>
      <c r="Q674" s="84" t="e">
        <f t="shared" si="329"/>
        <v>#VALUE!</v>
      </c>
      <c r="R674" s="234" t="str">
        <f>IF(H674="","",P674/'2. Baseline'!$F$67)</f>
        <v/>
      </c>
      <c r="S674" s="234" t="str">
        <f>IF(H674="","",P674/J674/'2. Baseline'!$F$67)</f>
        <v/>
      </c>
      <c r="T674" s="101"/>
      <c r="U674" s="102"/>
      <c r="V674" s="101"/>
      <c r="W674" s="101"/>
      <c r="X674" s="90" t="str">
        <f>IFERROR(S674/W674, "")</f>
        <v/>
      </c>
      <c r="Y674" s="456"/>
      <c r="Z674" s="450"/>
      <c r="AA674" s="453"/>
      <c r="AB674" s="480"/>
      <c r="AC674" s="483"/>
      <c r="AD674" s="467"/>
      <c r="AE674" s="486"/>
      <c r="AF674" s="467"/>
      <c r="AG674" s="470"/>
      <c r="AH674" s="470"/>
      <c r="AI674" s="473"/>
      <c r="AJ674" s="467"/>
      <c r="AK674" s="467"/>
      <c r="AL674" s="467"/>
      <c r="AM674" s="467"/>
      <c r="AN674" s="470"/>
      <c r="AO674" s="470"/>
      <c r="AP674" s="470"/>
      <c r="AQ674" s="473"/>
      <c r="AR674" s="42"/>
    </row>
    <row r="675" spans="2:44" ht="14.45" customHeight="1" x14ac:dyDescent="0.25">
      <c r="B675" s="475"/>
      <c r="C675" s="477"/>
      <c r="D675" s="477"/>
      <c r="E675" s="40"/>
      <c r="F675" s="490"/>
      <c r="G675" s="491"/>
      <c r="H675" s="49"/>
      <c r="I675" s="201" t="str">
        <f>IF(H675=0,"",H675/'2. Baseline'!$F$15)</f>
        <v/>
      </c>
      <c r="J675" s="87" t="str">
        <f>IF(I675="","",(I675/'2. Baseline'!$F$71/'2. Baseline'!$F$67))</f>
        <v/>
      </c>
      <c r="K675" s="73" t="str">
        <f t="shared" si="326"/>
        <v/>
      </c>
      <c r="L675" s="73" t="str">
        <f t="shared" si="330"/>
        <v/>
      </c>
      <c r="M675" s="81">
        <f t="shared" si="327"/>
        <v>285.71428571428572</v>
      </c>
      <c r="N675" s="81" t="e">
        <f t="shared" si="328"/>
        <v>#VALUE!</v>
      </c>
      <c r="O675" s="82" t="str">
        <f>IFERROR(ROUND(IF(H675/'2. Baseline'!F$13=0,"",H675/'2. Baseline'!F$13),0),"")</f>
        <v/>
      </c>
      <c r="P675" s="83" t="str">
        <f>IFERROR(O675/'2. Baseline'!F$14,"")</f>
        <v/>
      </c>
      <c r="Q675" s="84" t="e">
        <f t="shared" si="329"/>
        <v>#VALUE!</v>
      </c>
      <c r="R675" s="234" t="str">
        <f>IF(H675="","",P675/'2. Baseline'!$F$67)</f>
        <v/>
      </c>
      <c r="S675" s="234" t="str">
        <f>IF(H675="","",P675/J675/'2. Baseline'!$F$67)</f>
        <v/>
      </c>
      <c r="T675" s="101"/>
      <c r="U675" s="102"/>
      <c r="V675" s="101"/>
      <c r="W675" s="101"/>
      <c r="X675" s="90" t="str">
        <f>IFERROR(S675/W675, "")</f>
        <v/>
      </c>
      <c r="Y675" s="456"/>
      <c r="Z675" s="450"/>
      <c r="AA675" s="453"/>
      <c r="AB675" s="480"/>
      <c r="AC675" s="483"/>
      <c r="AD675" s="467"/>
      <c r="AE675" s="486"/>
      <c r="AF675" s="467"/>
      <c r="AG675" s="470"/>
      <c r="AH675" s="470"/>
      <c r="AI675" s="473"/>
      <c r="AJ675" s="467"/>
      <c r="AK675" s="467"/>
      <c r="AL675" s="467"/>
      <c r="AM675" s="467"/>
      <c r="AN675" s="470"/>
      <c r="AO675" s="470"/>
      <c r="AP675" s="470"/>
      <c r="AQ675" s="473"/>
      <c r="AR675" s="42"/>
    </row>
    <row r="676" spans="2:44" ht="14.45" customHeight="1" x14ac:dyDescent="0.25">
      <c r="B676" s="475"/>
      <c r="C676" s="477"/>
      <c r="D676" s="477"/>
      <c r="E676" s="40"/>
      <c r="F676" s="490"/>
      <c r="G676" s="491"/>
      <c r="H676" s="50"/>
      <c r="I676" s="201" t="str">
        <f>IF(H676=0,"",H676/'2. Baseline'!$F$15)</f>
        <v/>
      </c>
      <c r="J676" s="87" t="str">
        <f>IF(I676="","",(I676/'2. Baseline'!$F$71/'2. Baseline'!$F$67))</f>
        <v/>
      </c>
      <c r="K676" s="73" t="str">
        <f t="shared" si="326"/>
        <v/>
      </c>
      <c r="L676" s="73" t="str">
        <f t="shared" si="330"/>
        <v/>
      </c>
      <c r="M676" s="81">
        <f t="shared" si="327"/>
        <v>285.71428571428572</v>
      </c>
      <c r="N676" s="81" t="e">
        <f t="shared" si="328"/>
        <v>#VALUE!</v>
      </c>
      <c r="O676" s="82" t="str">
        <f>IFERROR(ROUND(IF(H676/'2. Baseline'!F$13=0,"",H676/'2. Baseline'!F$13),0),"")</f>
        <v/>
      </c>
      <c r="P676" s="83" t="str">
        <f>IFERROR(O676/'2. Baseline'!F$14,"")</f>
        <v/>
      </c>
      <c r="Q676" s="84" t="e">
        <f t="shared" si="329"/>
        <v>#VALUE!</v>
      </c>
      <c r="R676" s="234" t="str">
        <f>IF(H676="","",P676/'2. Baseline'!$F$67)</f>
        <v/>
      </c>
      <c r="S676" s="234" t="str">
        <f>IF(H676="","",P676/J676/'2. Baseline'!$F$67)</f>
        <v/>
      </c>
      <c r="T676" s="101"/>
      <c r="U676" s="102"/>
      <c r="V676" s="101"/>
      <c r="W676" s="101"/>
      <c r="X676" s="90" t="str">
        <f>IFERROR(S676/W676, "")</f>
        <v/>
      </c>
      <c r="Y676" s="456"/>
      <c r="Z676" s="450"/>
      <c r="AA676" s="453"/>
      <c r="AB676" s="480"/>
      <c r="AC676" s="483"/>
      <c r="AD676" s="467"/>
      <c r="AE676" s="486"/>
      <c r="AF676" s="467"/>
      <c r="AG676" s="470"/>
      <c r="AH676" s="470"/>
      <c r="AI676" s="473"/>
      <c r="AJ676" s="467"/>
      <c r="AK676" s="467"/>
      <c r="AL676" s="467"/>
      <c r="AM676" s="467"/>
      <c r="AN676" s="470"/>
      <c r="AO676" s="470"/>
      <c r="AP676" s="470"/>
      <c r="AQ676" s="473"/>
      <c r="AR676" s="42"/>
    </row>
    <row r="677" spans="2:44" ht="14.45" customHeight="1" x14ac:dyDescent="0.25">
      <c r="B677" s="475"/>
      <c r="C677" s="477"/>
      <c r="D677" s="477"/>
      <c r="E677" s="40"/>
      <c r="F677" s="490"/>
      <c r="G677" s="491"/>
      <c r="H677" s="50"/>
      <c r="I677" s="201" t="str">
        <f>IF(H677=0,"",H677/'2. Baseline'!$F$15)</f>
        <v/>
      </c>
      <c r="J677" s="87" t="str">
        <f>IF(I677="","",(I677/'2. Baseline'!$F$71/'2. Baseline'!$F$67))</f>
        <v/>
      </c>
      <c r="K677" s="73" t="str">
        <f t="shared" si="326"/>
        <v/>
      </c>
      <c r="L677" s="73" t="str">
        <f t="shared" si="330"/>
        <v/>
      </c>
      <c r="M677" s="81">
        <f t="shared" si="327"/>
        <v>285.71428571428572</v>
      </c>
      <c r="N677" s="81" t="e">
        <f t="shared" si="328"/>
        <v>#VALUE!</v>
      </c>
      <c r="O677" s="82" t="str">
        <f>IFERROR(ROUND(IF(H677/'2. Baseline'!F$13=0,"",H677/'2. Baseline'!F$13),0),"")</f>
        <v/>
      </c>
      <c r="P677" s="83" t="str">
        <f>IFERROR(O677/'2. Baseline'!F$14,"")</f>
        <v/>
      </c>
      <c r="Q677" s="84" t="e">
        <f t="shared" si="329"/>
        <v>#VALUE!</v>
      </c>
      <c r="R677" s="234" t="str">
        <f>IF(H677="","",P677/'2. Baseline'!$F$67)</f>
        <v/>
      </c>
      <c r="S677" s="234" t="str">
        <f>IF(H677="","",P677/J677/'2. Baseline'!$F$67)</f>
        <v/>
      </c>
      <c r="T677" s="101"/>
      <c r="U677" s="102"/>
      <c r="V677" s="101"/>
      <c r="W677" s="101"/>
      <c r="X677" s="90" t="str">
        <f>IFERROR(P677/W677, "")</f>
        <v/>
      </c>
      <c r="Y677" s="456"/>
      <c r="Z677" s="450"/>
      <c r="AA677" s="453"/>
      <c r="AB677" s="480"/>
      <c r="AC677" s="483"/>
      <c r="AD677" s="467"/>
      <c r="AE677" s="486"/>
      <c r="AF677" s="467"/>
      <c r="AG677" s="470"/>
      <c r="AH677" s="470"/>
      <c r="AI677" s="473"/>
      <c r="AJ677" s="467"/>
      <c r="AK677" s="467"/>
      <c r="AL677" s="467"/>
      <c r="AM677" s="467"/>
      <c r="AN677" s="470"/>
      <c r="AO677" s="470"/>
      <c r="AP677" s="470"/>
      <c r="AQ677" s="473"/>
      <c r="AR677" s="42"/>
    </row>
    <row r="678" spans="2:44" ht="14.45" customHeight="1" x14ac:dyDescent="0.25">
      <c r="B678" s="475"/>
      <c r="C678" s="477"/>
      <c r="D678" s="477"/>
      <c r="E678" s="40"/>
      <c r="F678" s="490"/>
      <c r="G678" s="491"/>
      <c r="H678" s="49"/>
      <c r="I678" s="201" t="str">
        <f>IF(H678=0,"",H678/'2. Baseline'!$F$15)</f>
        <v/>
      </c>
      <c r="J678" s="87" t="str">
        <f>IF(I678="","",(I678/'2. Baseline'!$F$71/'2. Baseline'!$F$67))</f>
        <v/>
      </c>
      <c r="K678" s="73" t="str">
        <f t="shared" si="326"/>
        <v/>
      </c>
      <c r="L678" s="73" t="str">
        <f t="shared" si="330"/>
        <v/>
      </c>
      <c r="M678" s="81">
        <f t="shared" si="327"/>
        <v>285.71428571428572</v>
      </c>
      <c r="N678" s="81" t="e">
        <f t="shared" si="328"/>
        <v>#VALUE!</v>
      </c>
      <c r="O678" s="82" t="str">
        <f>IFERROR(ROUND(IF(H678/'2. Baseline'!F$13=0,"",H678/'2. Baseline'!F$13),0),"")</f>
        <v/>
      </c>
      <c r="P678" s="83" t="str">
        <f>IFERROR(O678/'2. Baseline'!F$14,"")</f>
        <v/>
      </c>
      <c r="Q678" s="84" t="e">
        <f t="shared" si="329"/>
        <v>#VALUE!</v>
      </c>
      <c r="R678" s="234" t="str">
        <f>IF(H678="","",P678/'2. Baseline'!$F$67)</f>
        <v/>
      </c>
      <c r="S678" s="234" t="str">
        <f>IF(H678="","",P678/J678/'2. Baseline'!$F$67)</f>
        <v/>
      </c>
      <c r="T678" s="101"/>
      <c r="U678" s="102"/>
      <c r="V678" s="101"/>
      <c r="W678" s="101"/>
      <c r="X678" s="90" t="str">
        <f>IFERROR(P678/W678, "")</f>
        <v/>
      </c>
      <c r="Y678" s="456"/>
      <c r="Z678" s="450"/>
      <c r="AA678" s="453"/>
      <c r="AB678" s="480"/>
      <c r="AC678" s="483"/>
      <c r="AD678" s="467"/>
      <c r="AE678" s="486"/>
      <c r="AF678" s="467"/>
      <c r="AG678" s="470"/>
      <c r="AH678" s="470"/>
      <c r="AI678" s="473"/>
      <c r="AJ678" s="467"/>
      <c r="AK678" s="467"/>
      <c r="AL678" s="467"/>
      <c r="AM678" s="467"/>
      <c r="AN678" s="470"/>
      <c r="AO678" s="470"/>
      <c r="AP678" s="470"/>
      <c r="AQ678" s="473"/>
      <c r="AR678" s="42"/>
    </row>
    <row r="679" spans="2:44" ht="14.45" customHeight="1" x14ac:dyDescent="0.25">
      <c r="B679" s="475"/>
      <c r="C679" s="477"/>
      <c r="D679" s="477"/>
      <c r="E679" s="40"/>
      <c r="F679" s="490"/>
      <c r="G679" s="491"/>
      <c r="H679" s="49"/>
      <c r="I679" s="201" t="str">
        <f>IF(H679=0,"",H679/'2. Baseline'!$F$15)</f>
        <v/>
      </c>
      <c r="J679" s="87" t="str">
        <f>IF(I679="","",(I679/'2. Baseline'!$F$71/'2. Baseline'!$F$67))</f>
        <v/>
      </c>
      <c r="K679" s="73" t="str">
        <f t="shared" si="326"/>
        <v/>
      </c>
      <c r="L679" s="73" t="str">
        <f t="shared" si="330"/>
        <v/>
      </c>
      <c r="M679" s="81">
        <f t="shared" si="327"/>
        <v>285.71428571428572</v>
      </c>
      <c r="N679" s="81" t="e">
        <f t="shared" si="328"/>
        <v>#VALUE!</v>
      </c>
      <c r="O679" s="82" t="str">
        <f>IFERROR(ROUND(IF(H679/'2. Baseline'!F$13=0,"",H679/'2. Baseline'!F$13),0),"")</f>
        <v/>
      </c>
      <c r="P679" s="83" t="str">
        <f>IFERROR(O679/'2. Baseline'!F$14,"")</f>
        <v/>
      </c>
      <c r="Q679" s="84" t="e">
        <f t="shared" si="329"/>
        <v>#VALUE!</v>
      </c>
      <c r="R679" s="234" t="str">
        <f>IF(H679="","",P679/'2. Baseline'!$F$67)</f>
        <v/>
      </c>
      <c r="S679" s="234" t="str">
        <f>IF(H679="","",P679/J679/'2. Baseline'!$F$67)</f>
        <v/>
      </c>
      <c r="T679" s="101"/>
      <c r="U679" s="102"/>
      <c r="V679" s="101"/>
      <c r="W679" s="101"/>
      <c r="X679" s="90" t="str">
        <f>IFERROR(P679/W679, "")</f>
        <v/>
      </c>
      <c r="Y679" s="456"/>
      <c r="Z679" s="450"/>
      <c r="AA679" s="453"/>
      <c r="AB679" s="480"/>
      <c r="AC679" s="483"/>
      <c r="AD679" s="467"/>
      <c r="AE679" s="486"/>
      <c r="AF679" s="467"/>
      <c r="AG679" s="470"/>
      <c r="AH679" s="470"/>
      <c r="AI679" s="473"/>
      <c r="AJ679" s="467"/>
      <c r="AK679" s="467"/>
      <c r="AL679" s="467"/>
      <c r="AM679" s="467"/>
      <c r="AN679" s="470"/>
      <c r="AO679" s="470"/>
      <c r="AP679" s="470"/>
      <c r="AQ679" s="473"/>
      <c r="AR679" s="42"/>
    </row>
    <row r="680" spans="2:44" ht="14.45" customHeight="1" x14ac:dyDescent="0.25">
      <c r="B680" s="475"/>
      <c r="C680" s="477"/>
      <c r="D680" s="477"/>
      <c r="E680" s="40"/>
      <c r="F680" s="490"/>
      <c r="G680" s="491"/>
      <c r="H680" s="49"/>
      <c r="I680" s="201" t="str">
        <f>IF(H680=0,"",H680/'2. Baseline'!$F$15)</f>
        <v/>
      </c>
      <c r="J680" s="87" t="str">
        <f>IF(I680="","",(I680/'2. Baseline'!$F$71/'2. Baseline'!$F$67))</f>
        <v/>
      </c>
      <c r="K680" s="73" t="str">
        <f t="shared" si="326"/>
        <v/>
      </c>
      <c r="L680" s="73" t="str">
        <f t="shared" si="330"/>
        <v/>
      </c>
      <c r="M680" s="81">
        <f t="shared" si="327"/>
        <v>285.71428571428572</v>
      </c>
      <c r="N680" s="81" t="e">
        <f t="shared" si="328"/>
        <v>#VALUE!</v>
      </c>
      <c r="O680" s="82" t="str">
        <f>IFERROR(ROUND(IF(H680/'2. Baseline'!F$13=0,"",H680/'2. Baseline'!F$13),0),"")</f>
        <v/>
      </c>
      <c r="P680" s="83" t="str">
        <f>IFERROR(O680/'2. Baseline'!F$14,"")</f>
        <v/>
      </c>
      <c r="Q680" s="84" t="e">
        <f t="shared" si="329"/>
        <v>#VALUE!</v>
      </c>
      <c r="R680" s="234" t="str">
        <f>IF(H680="","",P680/'2. Baseline'!$F$67)</f>
        <v/>
      </c>
      <c r="S680" s="234" t="str">
        <f>IF(H680="","",P680/J680/'2. Baseline'!$F$67)</f>
        <v/>
      </c>
      <c r="T680" s="101"/>
      <c r="U680" s="102"/>
      <c r="V680" s="101"/>
      <c r="W680" s="101"/>
      <c r="X680" s="90" t="str">
        <f>IFERROR(P680/W680, "")</f>
        <v/>
      </c>
      <c r="Y680" s="456"/>
      <c r="Z680" s="450"/>
      <c r="AA680" s="453"/>
      <c r="AB680" s="480"/>
      <c r="AC680" s="483"/>
      <c r="AD680" s="467"/>
      <c r="AE680" s="486"/>
      <c r="AF680" s="467"/>
      <c r="AG680" s="470"/>
      <c r="AH680" s="470"/>
      <c r="AI680" s="473"/>
      <c r="AJ680" s="467"/>
      <c r="AK680" s="467"/>
      <c r="AL680" s="467"/>
      <c r="AM680" s="467"/>
      <c r="AN680" s="470"/>
      <c r="AO680" s="470"/>
      <c r="AP680" s="470"/>
      <c r="AQ680" s="473"/>
      <c r="AR680" s="42"/>
    </row>
    <row r="681" spans="2:44" ht="14.45" customHeight="1" x14ac:dyDescent="0.25">
      <c r="B681" s="476"/>
      <c r="C681" s="478"/>
      <c r="D681" s="478"/>
      <c r="E681" s="40"/>
      <c r="F681" s="490"/>
      <c r="G681" s="491"/>
      <c r="H681" s="49"/>
      <c r="I681" s="201" t="str">
        <f>IF(H681=0,"",H681/'2. Baseline'!$F$15)</f>
        <v/>
      </c>
      <c r="J681" s="87" t="str">
        <f>IF(I681="","",(I681/'2. Baseline'!$F$71/'2. Baseline'!$F$67))</f>
        <v/>
      </c>
      <c r="K681" s="73" t="str">
        <f t="shared" si="326"/>
        <v/>
      </c>
      <c r="L681" s="73" t="str">
        <f t="shared" si="330"/>
        <v/>
      </c>
      <c r="M681" s="81">
        <f t="shared" si="327"/>
        <v>285.71428571428572</v>
      </c>
      <c r="N681" s="81" t="e">
        <f>IF(M681="","",I681/M681)</f>
        <v>#VALUE!</v>
      </c>
      <c r="O681" s="82" t="str">
        <f>IFERROR(ROUND(IF(H681/'2. Baseline'!F$13=0,"",H681/'2. Baseline'!F$13),0),"")</f>
        <v/>
      </c>
      <c r="P681" s="83" t="str">
        <f>IFERROR(O681/'2. Baseline'!F$14,"")</f>
        <v/>
      </c>
      <c r="Q681" s="85"/>
      <c r="R681" s="82" t="str">
        <f>IF(H681="","",P681/'2. Baseline'!$F$67)</f>
        <v/>
      </c>
      <c r="S681" s="82" t="str">
        <f>IF(H681="","",P681/J681/'2. Baseline'!$F$67)</f>
        <v/>
      </c>
      <c r="T681" s="101"/>
      <c r="U681" s="102"/>
      <c r="V681" s="101"/>
      <c r="W681" s="101"/>
      <c r="X681" s="90" t="str">
        <f>IFERROR(P681/W681, "")</f>
        <v/>
      </c>
      <c r="Y681" s="457"/>
      <c r="Z681" s="451"/>
      <c r="AA681" s="454"/>
      <c r="AB681" s="481"/>
      <c r="AC681" s="484"/>
      <c r="AD681" s="468"/>
      <c r="AE681" s="487"/>
      <c r="AF681" s="468"/>
      <c r="AG681" s="471"/>
      <c r="AH681" s="471"/>
      <c r="AI681" s="474"/>
      <c r="AJ681" s="468"/>
      <c r="AK681" s="468"/>
      <c r="AL681" s="468"/>
      <c r="AM681" s="468"/>
      <c r="AN681" s="471"/>
      <c r="AO681" s="471"/>
      <c r="AP681" s="471"/>
      <c r="AQ681" s="474"/>
      <c r="AR681" s="42"/>
    </row>
    <row r="682" spans="2:44" ht="14.45" customHeight="1" x14ac:dyDescent="0.25">
      <c r="B682" s="162"/>
      <c r="C682" s="25" t="s">
        <v>35</v>
      </c>
      <c r="D682" s="25"/>
      <c r="E682" s="98">
        <f>COUNTA(E672:E681)</f>
        <v>0</v>
      </c>
      <c r="F682" s="458"/>
      <c r="G682" s="459"/>
      <c r="H682" s="22">
        <f>SUM(H672:H681)</f>
        <v>0</v>
      </c>
      <c r="I682" s="96">
        <f>SUM(I672:I681)</f>
        <v>0</v>
      </c>
      <c r="J682" s="96">
        <f>SUM(J672:J681)</f>
        <v>0</v>
      </c>
      <c r="K682" s="96">
        <f>SUM(K672:K681)</f>
        <v>0</v>
      </c>
      <c r="L682" s="96">
        <f>SUM(L672:L681)</f>
        <v>0</v>
      </c>
      <c r="M682" s="97"/>
      <c r="N682" s="97" t="e">
        <f>SUM(N672:N681)</f>
        <v>#VALUE!</v>
      </c>
      <c r="O682" s="23">
        <f>SUM(O672:O681)</f>
        <v>0</v>
      </c>
      <c r="P682" s="53">
        <f>IFERROR(O682/'2. Baseline'!F$14,"")</f>
        <v>0</v>
      </c>
      <c r="Q682" s="52" t="e">
        <f>SUM(Q672:Q680)*7</f>
        <v>#VALUE!</v>
      </c>
      <c r="R682" s="96">
        <f>SUM(R672:R681)</f>
        <v>0</v>
      </c>
      <c r="S682" s="97" t="e">
        <f>IF(H682="","",P682/J682/'2. Baseline'!$F$67)</f>
        <v>#DIV/0!</v>
      </c>
      <c r="T682" s="103"/>
      <c r="U682" s="103"/>
      <c r="V682" s="104"/>
      <c r="W682" s="104"/>
      <c r="X682" s="74"/>
      <c r="Y682" s="107"/>
      <c r="Z682" s="104"/>
      <c r="AA682" s="108"/>
      <c r="AB682" s="53"/>
      <c r="AC682" s="68">
        <f t="shared" ref="AC682:AQ682" si="331">SUM(AC672:AC681)</f>
        <v>0</v>
      </c>
      <c r="AD682" s="68">
        <f t="shared" si="331"/>
        <v>0</v>
      </c>
      <c r="AE682" s="296">
        <f t="shared" si="331"/>
        <v>0</v>
      </c>
      <c r="AF682" s="93">
        <f t="shared" si="331"/>
        <v>0</v>
      </c>
      <c r="AG682" s="93">
        <f t="shared" si="331"/>
        <v>0</v>
      </c>
      <c r="AH682" s="93">
        <f t="shared" si="331"/>
        <v>0</v>
      </c>
      <c r="AI682" s="93">
        <f t="shared" si="331"/>
        <v>0</v>
      </c>
      <c r="AJ682" s="93">
        <f t="shared" si="331"/>
        <v>0</v>
      </c>
      <c r="AK682" s="93">
        <f t="shared" si="331"/>
        <v>0</v>
      </c>
      <c r="AL682" s="93">
        <f t="shared" si="331"/>
        <v>0</v>
      </c>
      <c r="AM682" s="93">
        <f t="shared" si="331"/>
        <v>0</v>
      </c>
      <c r="AN682" s="93">
        <f t="shared" si="331"/>
        <v>0</v>
      </c>
      <c r="AO682" s="93">
        <f t="shared" si="331"/>
        <v>0</v>
      </c>
      <c r="AP682" s="93">
        <f t="shared" si="331"/>
        <v>0</v>
      </c>
      <c r="AQ682" s="93">
        <f t="shared" si="331"/>
        <v>0</v>
      </c>
      <c r="AR682" s="26"/>
    </row>
    <row r="683" spans="2:44" ht="14.45" customHeight="1" thickBot="1" x14ac:dyDescent="0.3">
      <c r="B683" s="163"/>
      <c r="C683" s="62"/>
      <c r="D683" s="62"/>
      <c r="E683" s="63"/>
      <c r="F683" s="460"/>
      <c r="G683" s="461"/>
      <c r="H683" s="64"/>
      <c r="I683" s="65" t="str">
        <f>IFERROR(IF(H683/#REF!=0," ",H683/#REF!),"")</f>
        <v/>
      </c>
      <c r="J683" s="66"/>
      <c r="K683" s="66"/>
      <c r="L683" s="66"/>
      <c r="M683" s="66"/>
      <c r="N683" s="66"/>
      <c r="O683" s="24"/>
      <c r="P683" s="54"/>
      <c r="Q683" s="55"/>
      <c r="R683" s="56"/>
      <c r="S683" s="56"/>
      <c r="T683" s="105"/>
      <c r="U683" s="105"/>
      <c r="V683" s="106"/>
      <c r="W683" s="106"/>
      <c r="X683" s="75"/>
      <c r="Y683" s="109"/>
      <c r="Z683" s="106"/>
      <c r="AA683" s="110"/>
      <c r="AB683" s="54"/>
      <c r="AC683" s="57"/>
      <c r="AD683" s="67"/>
      <c r="AE683" s="67"/>
      <c r="AF683" s="67"/>
      <c r="AG683" s="67"/>
      <c r="AH683" s="67"/>
      <c r="AI683" s="67"/>
      <c r="AJ683" s="67"/>
      <c r="AK683" s="67"/>
      <c r="AL683" s="67"/>
      <c r="AM683" s="67"/>
      <c r="AN683" s="67"/>
      <c r="AO683" s="67"/>
      <c r="AP683" s="67"/>
      <c r="AQ683" s="179"/>
      <c r="AR683" s="60"/>
    </row>
    <row r="684" spans="2:44" ht="14.45" customHeight="1" x14ac:dyDescent="0.25">
      <c r="B684" s="475" t="str">
        <f>IF(C684&lt;&gt;"",B672+1,"")</f>
        <v/>
      </c>
      <c r="C684" s="477"/>
      <c r="D684" s="477"/>
      <c r="E684" s="40"/>
      <c r="F684" s="492"/>
      <c r="G684" s="492"/>
      <c r="H684" s="49"/>
      <c r="I684" s="201" t="str">
        <f>IF(H684=0,"",H684/'2. Baseline'!$F$15)</f>
        <v/>
      </c>
      <c r="J684" s="86" t="str">
        <f>IF(I684="","",(I684/'2. Baseline'!$F$71/'2. Baseline'!$F$67))</f>
        <v/>
      </c>
      <c r="K684" s="72" t="str">
        <f t="shared" ref="K684:K693" si="332">IF(J684="","",ROUNDUP(J684,0))</f>
        <v/>
      </c>
      <c r="L684" s="295" t="str">
        <f>J684</f>
        <v/>
      </c>
      <c r="M684" s="77">
        <f t="shared" ref="M684:M693" si="333">IF(I684=0,"",$M$23*10)</f>
        <v>285.71428571428572</v>
      </c>
      <c r="N684" s="77" t="e">
        <f t="shared" ref="N684:N692" si="334">I684/M684</f>
        <v>#VALUE!</v>
      </c>
      <c r="O684" s="78" t="str">
        <f>IFERROR(ROUND(IF(H684/'2. Baseline'!F$13=0,"",H684/'2. Baseline'!F$13),0),"")</f>
        <v/>
      </c>
      <c r="P684" s="79" t="str">
        <f>IFERROR(O684/'2. Baseline'!F$14,"")</f>
        <v/>
      </c>
      <c r="Q684" s="80" t="e">
        <f t="shared" ref="Q684:Q692" si="335">O684/(J684/2)/7</f>
        <v>#VALUE!</v>
      </c>
      <c r="R684" s="233" t="str">
        <f>IF(H684="","",P684/'2. Baseline'!$F$67)</f>
        <v/>
      </c>
      <c r="S684" s="233" t="str">
        <f>IF(H684="","",P684/J684/'2. Baseline'!$F$67)</f>
        <v/>
      </c>
      <c r="T684" s="99"/>
      <c r="U684" s="100"/>
      <c r="V684" s="101"/>
      <c r="W684" s="101"/>
      <c r="X684" s="89" t="str">
        <f>IFERROR(S684/W684, "n/a")</f>
        <v>n/a</v>
      </c>
      <c r="Y684" s="455"/>
      <c r="Z684" s="449"/>
      <c r="AA684" s="452"/>
      <c r="AB684" s="479" t="e">
        <f>P694/AA684</f>
        <v>#DIV/0!</v>
      </c>
      <c r="AC684" s="482">
        <f>L694</f>
        <v>0</v>
      </c>
      <c r="AD684" s="466">
        <f>AC694</f>
        <v>0</v>
      </c>
      <c r="AE684" s="485">
        <f>AD694/'2. Baseline'!$F$73</f>
        <v>0</v>
      </c>
      <c r="AF684" s="466">
        <f>L694*'2. Baseline'!$F$58</f>
        <v>0</v>
      </c>
      <c r="AG684" s="469">
        <f>J694*'2. Baseline'!$F$61</f>
        <v>0</v>
      </c>
      <c r="AH684" s="469">
        <f>AE694*'2. Baseline'!F$59*('2. Baseline'!F$50+'2. Baseline'!F$51)</f>
        <v>0</v>
      </c>
      <c r="AI684" s="472">
        <f>IF(B684&lt;&gt;"",'2. Baseline'!$F$60+1,0)</f>
        <v>0</v>
      </c>
      <c r="AJ684" s="466">
        <f>2*(AC694*('2. Baseline'!$F$67+'2. Baseline'!$F$68))</f>
        <v>0</v>
      </c>
      <c r="AK684" s="466">
        <f>2*L694</f>
        <v>0</v>
      </c>
      <c r="AL684" s="466">
        <f>2*(J694*2)</f>
        <v>0</v>
      </c>
      <c r="AM684" s="466">
        <f>J694*('2. Baseline'!F$67+'2. Baseline'!F$68)</f>
        <v>0</v>
      </c>
      <c r="AN684" s="469">
        <f>J694*'2. Baseline'!$F$80</f>
        <v>0</v>
      </c>
      <c r="AO684" s="469">
        <f>2*J694</f>
        <v>0</v>
      </c>
      <c r="AP684" s="469">
        <f>AE694*'2. Baseline'!F$78*('2. Baseline'!F$67+'2. Baseline'!F$68)</f>
        <v>0</v>
      </c>
      <c r="AQ684" s="472">
        <f>IF(B684&lt;&gt;"",'2. Baseline'!$F$60+1,0)</f>
        <v>0</v>
      </c>
      <c r="AR684" s="41"/>
    </row>
    <row r="685" spans="2:44" ht="14.45" customHeight="1" x14ac:dyDescent="0.25">
      <c r="B685" s="475"/>
      <c r="C685" s="477"/>
      <c r="D685" s="477"/>
      <c r="E685" s="40"/>
      <c r="F685" s="489"/>
      <c r="G685" s="489"/>
      <c r="H685" s="49"/>
      <c r="I685" s="201" t="str">
        <f>IF(H685=0,"",H685/'2. Baseline'!$F$15)</f>
        <v/>
      </c>
      <c r="J685" s="87" t="str">
        <f>IF(I685="","",(I685/'2. Baseline'!$F$71/'2. Baseline'!$F$67))</f>
        <v/>
      </c>
      <c r="K685" s="73" t="str">
        <f t="shared" si="332"/>
        <v/>
      </c>
      <c r="L685" s="73" t="str">
        <f t="shared" ref="L685:L693" si="336">J685</f>
        <v/>
      </c>
      <c r="M685" s="81">
        <f t="shared" si="333"/>
        <v>285.71428571428572</v>
      </c>
      <c r="N685" s="81" t="e">
        <f t="shared" si="334"/>
        <v>#VALUE!</v>
      </c>
      <c r="O685" s="82" t="str">
        <f>IFERROR(ROUND(IF(H685/'2. Baseline'!F$13=0,"",H685/'2. Baseline'!F$13),0),"")</f>
        <v/>
      </c>
      <c r="P685" s="83" t="str">
        <f>IFERROR(O685/'2. Baseline'!F$14,"")</f>
        <v/>
      </c>
      <c r="Q685" s="84" t="e">
        <f t="shared" si="335"/>
        <v>#VALUE!</v>
      </c>
      <c r="R685" s="234" t="str">
        <f>IF(H685="","",P685/'2. Baseline'!$F$67)</f>
        <v/>
      </c>
      <c r="S685" s="234" t="str">
        <f>IF(H685="","",P685/J685/'2. Baseline'!$F$67)</f>
        <v/>
      </c>
      <c r="T685" s="101"/>
      <c r="U685" s="102"/>
      <c r="V685" s="101"/>
      <c r="W685" s="101"/>
      <c r="X685" s="90" t="str">
        <f>IFERROR(S685/W685, "")</f>
        <v/>
      </c>
      <c r="Y685" s="456"/>
      <c r="Z685" s="450"/>
      <c r="AA685" s="453"/>
      <c r="AB685" s="480"/>
      <c r="AC685" s="483"/>
      <c r="AD685" s="467"/>
      <c r="AE685" s="486"/>
      <c r="AF685" s="467"/>
      <c r="AG685" s="470"/>
      <c r="AH685" s="470"/>
      <c r="AI685" s="473"/>
      <c r="AJ685" s="467"/>
      <c r="AK685" s="467"/>
      <c r="AL685" s="467"/>
      <c r="AM685" s="467"/>
      <c r="AN685" s="470"/>
      <c r="AO685" s="470"/>
      <c r="AP685" s="470"/>
      <c r="AQ685" s="473"/>
      <c r="AR685" s="42"/>
    </row>
    <row r="686" spans="2:44" ht="14.45" customHeight="1" x14ac:dyDescent="0.25">
      <c r="B686" s="475"/>
      <c r="C686" s="477"/>
      <c r="D686" s="477"/>
      <c r="E686" s="40"/>
      <c r="F686" s="489"/>
      <c r="G686" s="489"/>
      <c r="H686" s="49"/>
      <c r="I686" s="201" t="str">
        <f>IF(H686=0,"",H686/'2. Baseline'!$F$15)</f>
        <v/>
      </c>
      <c r="J686" s="88" t="str">
        <f>IF(I686="","",(I686/'2. Baseline'!$F$71/'2. Baseline'!$F$67))</f>
        <v/>
      </c>
      <c r="K686" s="91" t="str">
        <f t="shared" si="332"/>
        <v/>
      </c>
      <c r="L686" s="91" t="str">
        <f t="shared" si="336"/>
        <v/>
      </c>
      <c r="M686" s="92">
        <f t="shared" si="333"/>
        <v>285.71428571428572</v>
      </c>
      <c r="N686" s="92" t="e">
        <f t="shared" si="334"/>
        <v>#VALUE!</v>
      </c>
      <c r="O686" s="82" t="str">
        <f>IFERROR(ROUND(IF(H686/'2. Baseline'!F$13=0,"",H686/'2. Baseline'!F$13),0),"")</f>
        <v/>
      </c>
      <c r="P686" s="83" t="str">
        <f>IFERROR(O686/'2. Baseline'!F$14,"")</f>
        <v/>
      </c>
      <c r="Q686" s="84" t="e">
        <f t="shared" si="335"/>
        <v>#VALUE!</v>
      </c>
      <c r="R686" s="234" t="str">
        <f>IF(H686="","",P686/'2. Baseline'!$F$67)</f>
        <v/>
      </c>
      <c r="S686" s="234" t="str">
        <f>IF(H686="","",P686/J686/'2. Baseline'!$F$67)</f>
        <v/>
      </c>
      <c r="T686" s="101"/>
      <c r="U686" s="102"/>
      <c r="V686" s="101"/>
      <c r="W686" s="101"/>
      <c r="X686" s="90" t="str">
        <f>IFERROR(S686/W686, "")</f>
        <v/>
      </c>
      <c r="Y686" s="456"/>
      <c r="Z686" s="450"/>
      <c r="AA686" s="453"/>
      <c r="AB686" s="480"/>
      <c r="AC686" s="483"/>
      <c r="AD686" s="467"/>
      <c r="AE686" s="486"/>
      <c r="AF686" s="467"/>
      <c r="AG686" s="470"/>
      <c r="AH686" s="470"/>
      <c r="AI686" s="473"/>
      <c r="AJ686" s="467"/>
      <c r="AK686" s="467"/>
      <c r="AL686" s="467"/>
      <c r="AM686" s="467"/>
      <c r="AN686" s="470"/>
      <c r="AO686" s="470"/>
      <c r="AP686" s="470"/>
      <c r="AQ686" s="473"/>
      <c r="AR686" s="42"/>
    </row>
    <row r="687" spans="2:44" ht="14.45" customHeight="1" x14ac:dyDescent="0.25">
      <c r="B687" s="475"/>
      <c r="C687" s="477"/>
      <c r="D687" s="477"/>
      <c r="E687" s="40"/>
      <c r="F687" s="489"/>
      <c r="G687" s="489"/>
      <c r="H687" s="49"/>
      <c r="I687" s="201" t="str">
        <f>IF(H687=0,"",H687/'2. Baseline'!$F$15)</f>
        <v/>
      </c>
      <c r="J687" s="87" t="str">
        <f>IF(I687="","",(I687/'2. Baseline'!$F$71/'2. Baseline'!$F$67))</f>
        <v/>
      </c>
      <c r="K687" s="73" t="str">
        <f t="shared" si="332"/>
        <v/>
      </c>
      <c r="L687" s="73" t="str">
        <f t="shared" si="336"/>
        <v/>
      </c>
      <c r="M687" s="81">
        <f t="shared" si="333"/>
        <v>285.71428571428572</v>
      </c>
      <c r="N687" s="81" t="e">
        <f t="shared" si="334"/>
        <v>#VALUE!</v>
      </c>
      <c r="O687" s="82" t="str">
        <f>IFERROR(ROUND(IF(H687/'2. Baseline'!F$13=0,"",H687/'2. Baseline'!F$13),0),"")</f>
        <v/>
      </c>
      <c r="P687" s="83" t="str">
        <f>IFERROR(O687/'2. Baseline'!F$14,"")</f>
        <v/>
      </c>
      <c r="Q687" s="84" t="e">
        <f t="shared" si="335"/>
        <v>#VALUE!</v>
      </c>
      <c r="R687" s="234" t="str">
        <f>IF(H687="","",P687/'2. Baseline'!$F$67)</f>
        <v/>
      </c>
      <c r="S687" s="234" t="str">
        <f>IF(H687="","",P687/J687/'2. Baseline'!$F$67)</f>
        <v/>
      </c>
      <c r="T687" s="101"/>
      <c r="U687" s="102"/>
      <c r="V687" s="101"/>
      <c r="W687" s="101"/>
      <c r="X687" s="90" t="str">
        <f>IFERROR(S687/W687, "")</f>
        <v/>
      </c>
      <c r="Y687" s="456"/>
      <c r="Z687" s="450"/>
      <c r="AA687" s="453"/>
      <c r="AB687" s="480"/>
      <c r="AC687" s="483"/>
      <c r="AD687" s="467"/>
      <c r="AE687" s="486"/>
      <c r="AF687" s="467"/>
      <c r="AG687" s="470"/>
      <c r="AH687" s="470"/>
      <c r="AI687" s="473"/>
      <c r="AJ687" s="467"/>
      <c r="AK687" s="467"/>
      <c r="AL687" s="467"/>
      <c r="AM687" s="467"/>
      <c r="AN687" s="470"/>
      <c r="AO687" s="470"/>
      <c r="AP687" s="470"/>
      <c r="AQ687" s="473"/>
      <c r="AR687" s="42"/>
    </row>
    <row r="688" spans="2:44" ht="14.45" customHeight="1" x14ac:dyDescent="0.25">
      <c r="B688" s="475"/>
      <c r="C688" s="477"/>
      <c r="D688" s="477"/>
      <c r="E688" s="40"/>
      <c r="F688" s="489"/>
      <c r="G688" s="489"/>
      <c r="H688" s="50"/>
      <c r="I688" s="201" t="str">
        <f>IF(H688=0,"",H688/'2. Baseline'!$F$15)</f>
        <v/>
      </c>
      <c r="J688" s="87" t="str">
        <f>IF(I688="","",(I688/'2. Baseline'!$F$71/'2. Baseline'!$F$67))</f>
        <v/>
      </c>
      <c r="K688" s="73" t="str">
        <f t="shared" si="332"/>
        <v/>
      </c>
      <c r="L688" s="73" t="str">
        <f t="shared" si="336"/>
        <v/>
      </c>
      <c r="M688" s="81">
        <f t="shared" si="333"/>
        <v>285.71428571428572</v>
      </c>
      <c r="N688" s="81" t="e">
        <f t="shared" si="334"/>
        <v>#VALUE!</v>
      </c>
      <c r="O688" s="82" t="str">
        <f>IFERROR(ROUND(IF(H688/'2. Baseline'!F$13=0,"",H688/'2. Baseline'!F$13),0),"")</f>
        <v/>
      </c>
      <c r="P688" s="83" t="str">
        <f>IFERROR(O688/'2. Baseline'!F$14,"")</f>
        <v/>
      </c>
      <c r="Q688" s="84" t="e">
        <f t="shared" si="335"/>
        <v>#VALUE!</v>
      </c>
      <c r="R688" s="234" t="str">
        <f>IF(H688="","",P688/'2. Baseline'!$F$67)</f>
        <v/>
      </c>
      <c r="S688" s="234" t="str">
        <f>IF(H688="","",P688/J688/'2. Baseline'!$F$67)</f>
        <v/>
      </c>
      <c r="T688" s="101"/>
      <c r="U688" s="102"/>
      <c r="V688" s="101"/>
      <c r="W688" s="101"/>
      <c r="X688" s="90" t="str">
        <f>IFERROR(S688/W688, "")</f>
        <v/>
      </c>
      <c r="Y688" s="456"/>
      <c r="Z688" s="450"/>
      <c r="AA688" s="453"/>
      <c r="AB688" s="480"/>
      <c r="AC688" s="483"/>
      <c r="AD688" s="467"/>
      <c r="AE688" s="486"/>
      <c r="AF688" s="467"/>
      <c r="AG688" s="470"/>
      <c r="AH688" s="470"/>
      <c r="AI688" s="473"/>
      <c r="AJ688" s="467"/>
      <c r="AK688" s="467"/>
      <c r="AL688" s="467"/>
      <c r="AM688" s="467"/>
      <c r="AN688" s="470"/>
      <c r="AO688" s="470"/>
      <c r="AP688" s="470"/>
      <c r="AQ688" s="473"/>
      <c r="AR688" s="42"/>
    </row>
    <row r="689" spans="2:44" ht="14.45" customHeight="1" x14ac:dyDescent="0.25">
      <c r="B689" s="475"/>
      <c r="C689" s="477"/>
      <c r="D689" s="477"/>
      <c r="E689" s="40"/>
      <c r="F689" s="489"/>
      <c r="G689" s="489"/>
      <c r="H689" s="50"/>
      <c r="I689" s="201" t="str">
        <f>IF(H689=0,"",H689/'2. Baseline'!$F$15)</f>
        <v/>
      </c>
      <c r="J689" s="87" t="str">
        <f>IF(I689="","",(I689/'2. Baseline'!$F$71/'2. Baseline'!$F$67))</f>
        <v/>
      </c>
      <c r="K689" s="73" t="str">
        <f t="shared" si="332"/>
        <v/>
      </c>
      <c r="L689" s="73" t="str">
        <f t="shared" si="336"/>
        <v/>
      </c>
      <c r="M689" s="81">
        <f t="shared" si="333"/>
        <v>285.71428571428572</v>
      </c>
      <c r="N689" s="81" t="e">
        <f t="shared" si="334"/>
        <v>#VALUE!</v>
      </c>
      <c r="O689" s="82" t="str">
        <f>IFERROR(ROUND(IF(H689/'2. Baseline'!F$13=0,"",H689/'2. Baseline'!F$13),0),"")</f>
        <v/>
      </c>
      <c r="P689" s="83" t="str">
        <f>IFERROR(O689/'2. Baseline'!F$14,"")</f>
        <v/>
      </c>
      <c r="Q689" s="84" t="e">
        <f t="shared" si="335"/>
        <v>#VALUE!</v>
      </c>
      <c r="R689" s="234" t="str">
        <f>IF(H689="","",P689/'2. Baseline'!$F$67)</f>
        <v/>
      </c>
      <c r="S689" s="234" t="str">
        <f>IF(H689="","",P689/J689/'2. Baseline'!$F$67)</f>
        <v/>
      </c>
      <c r="T689" s="101"/>
      <c r="U689" s="102"/>
      <c r="V689" s="101"/>
      <c r="W689" s="101"/>
      <c r="X689" s="90" t="str">
        <f>IFERROR(P689/W689, "")</f>
        <v/>
      </c>
      <c r="Y689" s="456"/>
      <c r="Z689" s="450"/>
      <c r="AA689" s="453"/>
      <c r="AB689" s="480"/>
      <c r="AC689" s="483"/>
      <c r="AD689" s="467"/>
      <c r="AE689" s="486"/>
      <c r="AF689" s="467"/>
      <c r="AG689" s="470"/>
      <c r="AH689" s="470"/>
      <c r="AI689" s="473"/>
      <c r="AJ689" s="467"/>
      <c r="AK689" s="467"/>
      <c r="AL689" s="467"/>
      <c r="AM689" s="467"/>
      <c r="AN689" s="470"/>
      <c r="AO689" s="470"/>
      <c r="AP689" s="470"/>
      <c r="AQ689" s="473"/>
      <c r="AR689" s="42"/>
    </row>
    <row r="690" spans="2:44" ht="14.45" customHeight="1" x14ac:dyDescent="0.25">
      <c r="B690" s="475"/>
      <c r="C690" s="477"/>
      <c r="D690" s="477"/>
      <c r="E690" s="40"/>
      <c r="F690" s="489"/>
      <c r="G690" s="489"/>
      <c r="H690" s="50"/>
      <c r="I690" s="201" t="str">
        <f>IF(H690=0,"",H690/'2. Baseline'!$F$15)</f>
        <v/>
      </c>
      <c r="J690" s="87" t="str">
        <f>IF(I690="","",(I690/'2. Baseline'!$F$71/'2. Baseline'!$F$67))</f>
        <v/>
      </c>
      <c r="K690" s="73" t="str">
        <f t="shared" si="332"/>
        <v/>
      </c>
      <c r="L690" s="73" t="str">
        <f t="shared" si="336"/>
        <v/>
      </c>
      <c r="M690" s="81">
        <f t="shared" si="333"/>
        <v>285.71428571428572</v>
      </c>
      <c r="N690" s="81" t="e">
        <f t="shared" si="334"/>
        <v>#VALUE!</v>
      </c>
      <c r="O690" s="82" t="str">
        <f>IFERROR(ROUND(IF(H690/'2. Baseline'!F$13=0,"",H690/'2. Baseline'!F$13),0),"")</f>
        <v/>
      </c>
      <c r="P690" s="83" t="str">
        <f>IFERROR(O690/'2. Baseline'!F$14,"")</f>
        <v/>
      </c>
      <c r="Q690" s="84" t="e">
        <f t="shared" si="335"/>
        <v>#VALUE!</v>
      </c>
      <c r="R690" s="234" t="str">
        <f>IF(H690="","",P690/'2. Baseline'!$F$67)</f>
        <v/>
      </c>
      <c r="S690" s="234" t="str">
        <f>IF(H690="","",P690/J690/'2. Baseline'!$F$67)</f>
        <v/>
      </c>
      <c r="T690" s="101"/>
      <c r="U690" s="102"/>
      <c r="V690" s="101"/>
      <c r="W690" s="101"/>
      <c r="X690" s="90" t="str">
        <f>IFERROR(P690/W690, "")</f>
        <v/>
      </c>
      <c r="Y690" s="456"/>
      <c r="Z690" s="450"/>
      <c r="AA690" s="453"/>
      <c r="AB690" s="480"/>
      <c r="AC690" s="483"/>
      <c r="AD690" s="467"/>
      <c r="AE690" s="486"/>
      <c r="AF690" s="467"/>
      <c r="AG690" s="470"/>
      <c r="AH690" s="470"/>
      <c r="AI690" s="473"/>
      <c r="AJ690" s="467"/>
      <c r="AK690" s="467"/>
      <c r="AL690" s="467"/>
      <c r="AM690" s="467"/>
      <c r="AN690" s="470"/>
      <c r="AO690" s="470"/>
      <c r="AP690" s="470"/>
      <c r="AQ690" s="473"/>
      <c r="AR690" s="42"/>
    </row>
    <row r="691" spans="2:44" ht="14.45" customHeight="1" x14ac:dyDescent="0.25">
      <c r="B691" s="475"/>
      <c r="C691" s="477"/>
      <c r="D691" s="477"/>
      <c r="E691" s="40"/>
      <c r="F691" s="489"/>
      <c r="G691" s="489"/>
      <c r="H691" s="50"/>
      <c r="I691" s="201" t="str">
        <f>IF(H691=0,"",H691/'2. Baseline'!$F$15)</f>
        <v/>
      </c>
      <c r="J691" s="87" t="str">
        <f>IF(I691="","",(I691/'2. Baseline'!$F$71/'2. Baseline'!$F$67))</f>
        <v/>
      </c>
      <c r="K691" s="73" t="str">
        <f t="shared" si="332"/>
        <v/>
      </c>
      <c r="L691" s="73" t="str">
        <f t="shared" si="336"/>
        <v/>
      </c>
      <c r="M691" s="81">
        <f t="shared" si="333"/>
        <v>285.71428571428572</v>
      </c>
      <c r="N691" s="81" t="e">
        <f t="shared" si="334"/>
        <v>#VALUE!</v>
      </c>
      <c r="O691" s="82" t="str">
        <f>IFERROR(ROUND(IF(H691/'2. Baseline'!F$13=0,"",H691/'2. Baseline'!F$13),0),"")</f>
        <v/>
      </c>
      <c r="P691" s="83" t="str">
        <f>IFERROR(O691/'2. Baseline'!F$14,"")</f>
        <v/>
      </c>
      <c r="Q691" s="84" t="e">
        <f t="shared" si="335"/>
        <v>#VALUE!</v>
      </c>
      <c r="R691" s="234" t="str">
        <f>IF(H691="","",P691/'2. Baseline'!$F$67)</f>
        <v/>
      </c>
      <c r="S691" s="234" t="str">
        <f>IF(H691="","",P691/J691/'2. Baseline'!$F$67)</f>
        <v/>
      </c>
      <c r="T691" s="101"/>
      <c r="U691" s="102"/>
      <c r="V691" s="101"/>
      <c r="W691" s="101"/>
      <c r="X691" s="90" t="str">
        <f>IFERROR(P691/W691, "")</f>
        <v/>
      </c>
      <c r="Y691" s="456"/>
      <c r="Z691" s="450"/>
      <c r="AA691" s="453"/>
      <c r="AB691" s="480"/>
      <c r="AC691" s="483"/>
      <c r="AD691" s="467"/>
      <c r="AE691" s="486"/>
      <c r="AF691" s="467"/>
      <c r="AG691" s="470"/>
      <c r="AH691" s="470"/>
      <c r="AI691" s="473"/>
      <c r="AJ691" s="467"/>
      <c r="AK691" s="467"/>
      <c r="AL691" s="467"/>
      <c r="AM691" s="467"/>
      <c r="AN691" s="470"/>
      <c r="AO691" s="470"/>
      <c r="AP691" s="470"/>
      <c r="AQ691" s="473"/>
      <c r="AR691" s="42"/>
    </row>
    <row r="692" spans="2:44" ht="14.45" customHeight="1" x14ac:dyDescent="0.25">
      <c r="B692" s="475"/>
      <c r="C692" s="477"/>
      <c r="D692" s="477"/>
      <c r="E692" s="40"/>
      <c r="F692" s="489"/>
      <c r="G692" s="489"/>
      <c r="H692" s="50"/>
      <c r="I692" s="201" t="str">
        <f>IF(H692=0,"",H692/'2. Baseline'!$F$15)</f>
        <v/>
      </c>
      <c r="J692" s="87" t="str">
        <f>IF(I692="","",(I692/'2. Baseline'!$F$71/'2. Baseline'!$F$67))</f>
        <v/>
      </c>
      <c r="K692" s="73" t="str">
        <f t="shared" si="332"/>
        <v/>
      </c>
      <c r="L692" s="73" t="str">
        <f t="shared" si="336"/>
        <v/>
      </c>
      <c r="M692" s="81">
        <f t="shared" si="333"/>
        <v>285.71428571428572</v>
      </c>
      <c r="N692" s="81" t="e">
        <f t="shared" si="334"/>
        <v>#VALUE!</v>
      </c>
      <c r="O692" s="82" t="str">
        <f>IFERROR(ROUND(IF(H692/'2. Baseline'!F$13=0,"",H692/'2. Baseline'!F$13),0),"")</f>
        <v/>
      </c>
      <c r="P692" s="83" t="str">
        <f>IFERROR(O692/'2. Baseline'!F$14,"")</f>
        <v/>
      </c>
      <c r="Q692" s="84" t="e">
        <f t="shared" si="335"/>
        <v>#VALUE!</v>
      </c>
      <c r="R692" s="234" t="str">
        <f>IF(H692="","",P692/'2. Baseline'!$F$67)</f>
        <v/>
      </c>
      <c r="S692" s="234" t="str">
        <f>IF(H692="","",P692/J692/'2. Baseline'!$F$67)</f>
        <v/>
      </c>
      <c r="T692" s="101"/>
      <c r="U692" s="102"/>
      <c r="V692" s="101"/>
      <c r="W692" s="101"/>
      <c r="X692" s="90" t="str">
        <f>IFERROR(P692/W692, "")</f>
        <v/>
      </c>
      <c r="Y692" s="456"/>
      <c r="Z692" s="450"/>
      <c r="AA692" s="453"/>
      <c r="AB692" s="480"/>
      <c r="AC692" s="483"/>
      <c r="AD692" s="467"/>
      <c r="AE692" s="486"/>
      <c r="AF692" s="467"/>
      <c r="AG692" s="470"/>
      <c r="AH692" s="470"/>
      <c r="AI692" s="473"/>
      <c r="AJ692" s="467"/>
      <c r="AK692" s="467"/>
      <c r="AL692" s="467"/>
      <c r="AM692" s="467"/>
      <c r="AN692" s="470"/>
      <c r="AO692" s="470"/>
      <c r="AP692" s="470"/>
      <c r="AQ692" s="473"/>
      <c r="AR692" s="42"/>
    </row>
    <row r="693" spans="2:44" ht="14.45" customHeight="1" x14ac:dyDescent="0.25">
      <c r="B693" s="476"/>
      <c r="C693" s="478"/>
      <c r="D693" s="478"/>
      <c r="E693" s="40"/>
      <c r="F693" s="489"/>
      <c r="G693" s="489"/>
      <c r="H693" s="50"/>
      <c r="I693" s="201" t="str">
        <f>IF(H693=0,"",H693/'2. Baseline'!$F$15)</f>
        <v/>
      </c>
      <c r="J693" s="87" t="str">
        <f>IF(I693="","",(I693/'2. Baseline'!$F$71/'2. Baseline'!$F$67))</f>
        <v/>
      </c>
      <c r="K693" s="73" t="str">
        <f t="shared" si="332"/>
        <v/>
      </c>
      <c r="L693" s="73" t="str">
        <f t="shared" si="336"/>
        <v/>
      </c>
      <c r="M693" s="81">
        <f t="shared" si="333"/>
        <v>285.71428571428572</v>
      </c>
      <c r="N693" s="81" t="e">
        <f>IF(M693="","",I693/M693)</f>
        <v>#VALUE!</v>
      </c>
      <c r="O693" s="82" t="str">
        <f>IFERROR(ROUND(IF(H693/'2. Baseline'!F$13=0,"",H693/'2. Baseline'!F$13),0),"")</f>
        <v/>
      </c>
      <c r="P693" s="83" t="str">
        <f>IFERROR(O693/'2. Baseline'!F$14,"")</f>
        <v/>
      </c>
      <c r="Q693" s="85"/>
      <c r="R693" s="82" t="str">
        <f>IF(H693="","",P693/'2. Baseline'!$F$67)</f>
        <v/>
      </c>
      <c r="S693" s="82" t="str">
        <f>IF(H693="","",P693/J693/'2. Baseline'!$F$67)</f>
        <v/>
      </c>
      <c r="T693" s="101"/>
      <c r="U693" s="102"/>
      <c r="V693" s="101"/>
      <c r="W693" s="101"/>
      <c r="X693" s="90" t="str">
        <f>IFERROR(P693/W693, "")</f>
        <v/>
      </c>
      <c r="Y693" s="457"/>
      <c r="Z693" s="451"/>
      <c r="AA693" s="454"/>
      <c r="AB693" s="481"/>
      <c r="AC693" s="484"/>
      <c r="AD693" s="468"/>
      <c r="AE693" s="487"/>
      <c r="AF693" s="468"/>
      <c r="AG693" s="471"/>
      <c r="AH693" s="471"/>
      <c r="AI693" s="474"/>
      <c r="AJ693" s="468"/>
      <c r="AK693" s="468"/>
      <c r="AL693" s="468"/>
      <c r="AM693" s="468"/>
      <c r="AN693" s="471"/>
      <c r="AO693" s="471"/>
      <c r="AP693" s="471"/>
      <c r="AQ693" s="474"/>
      <c r="AR693" s="42"/>
    </row>
    <row r="694" spans="2:44" ht="14.45" customHeight="1" x14ac:dyDescent="0.25">
      <c r="B694" s="162"/>
      <c r="C694" s="25" t="s">
        <v>35</v>
      </c>
      <c r="D694" s="25"/>
      <c r="E694" s="98">
        <f>COUNTA(E684:E693)</f>
        <v>0</v>
      </c>
      <c r="F694" s="458"/>
      <c r="G694" s="459"/>
      <c r="H694" s="22">
        <f>SUM(H684:H693)</f>
        <v>0</v>
      </c>
      <c r="I694" s="96">
        <f>SUM(I684:I693)</f>
        <v>0</v>
      </c>
      <c r="J694" s="96">
        <f>SUM(J684:J693)</f>
        <v>0</v>
      </c>
      <c r="K694" s="96">
        <f>SUM(K684:K693)</f>
        <v>0</v>
      </c>
      <c r="L694" s="96">
        <f>SUM(L684:L693)</f>
        <v>0</v>
      </c>
      <c r="M694" s="97"/>
      <c r="N694" s="97" t="e">
        <f>SUM(N684:N693)</f>
        <v>#VALUE!</v>
      </c>
      <c r="O694" s="23">
        <f>SUM(O684:O693)</f>
        <v>0</v>
      </c>
      <c r="P694" s="53">
        <f>IFERROR(O694/'2. Baseline'!F$14,"")</f>
        <v>0</v>
      </c>
      <c r="Q694" s="52" t="e">
        <f>SUM(Q684:Q692)*7</f>
        <v>#VALUE!</v>
      </c>
      <c r="R694" s="96">
        <f>SUM(R684:R693)</f>
        <v>0</v>
      </c>
      <c r="S694" s="97" t="e">
        <f>IF(H694="","",P694/J694/'2. Baseline'!$F$67)</f>
        <v>#DIV/0!</v>
      </c>
      <c r="T694" s="103"/>
      <c r="U694" s="103"/>
      <c r="V694" s="104"/>
      <c r="W694" s="104"/>
      <c r="X694" s="74"/>
      <c r="Y694" s="107"/>
      <c r="Z694" s="104"/>
      <c r="AA694" s="108"/>
      <c r="AB694" s="53"/>
      <c r="AC694" s="68">
        <f t="shared" ref="AC694:AQ694" si="337">SUM(AC684:AC693)</f>
        <v>0</v>
      </c>
      <c r="AD694" s="68">
        <f t="shared" si="337"/>
        <v>0</v>
      </c>
      <c r="AE694" s="296">
        <f t="shared" si="337"/>
        <v>0</v>
      </c>
      <c r="AF694" s="93">
        <f t="shared" si="337"/>
        <v>0</v>
      </c>
      <c r="AG694" s="93">
        <f t="shared" si="337"/>
        <v>0</v>
      </c>
      <c r="AH694" s="93">
        <f t="shared" si="337"/>
        <v>0</v>
      </c>
      <c r="AI694" s="93">
        <f t="shared" si="337"/>
        <v>0</v>
      </c>
      <c r="AJ694" s="93">
        <f t="shared" si="337"/>
        <v>0</v>
      </c>
      <c r="AK694" s="93">
        <f t="shared" si="337"/>
        <v>0</v>
      </c>
      <c r="AL694" s="93">
        <f t="shared" si="337"/>
        <v>0</v>
      </c>
      <c r="AM694" s="93">
        <f t="shared" si="337"/>
        <v>0</v>
      </c>
      <c r="AN694" s="93">
        <f t="shared" si="337"/>
        <v>0</v>
      </c>
      <c r="AO694" s="93">
        <f t="shared" si="337"/>
        <v>0</v>
      </c>
      <c r="AP694" s="93">
        <f t="shared" si="337"/>
        <v>0</v>
      </c>
      <c r="AQ694" s="93">
        <f t="shared" si="337"/>
        <v>0</v>
      </c>
      <c r="AR694" s="26"/>
    </row>
    <row r="695" spans="2:44" ht="14.45" customHeight="1" thickBot="1" x14ac:dyDescent="0.3">
      <c r="B695" s="163"/>
      <c r="C695" s="62"/>
      <c r="D695" s="62"/>
      <c r="E695" s="63"/>
      <c r="F695" s="460"/>
      <c r="G695" s="461"/>
      <c r="H695" s="64"/>
      <c r="I695" s="65" t="str">
        <f>IFERROR(IF(H695/#REF!=0," ",H695/#REF!),"")</f>
        <v/>
      </c>
      <c r="J695" s="66"/>
      <c r="K695" s="66"/>
      <c r="L695" s="66"/>
      <c r="M695" s="66"/>
      <c r="N695" s="66"/>
      <c r="O695" s="24"/>
      <c r="P695" s="54"/>
      <c r="Q695" s="55"/>
      <c r="R695" s="56"/>
      <c r="S695" s="56"/>
      <c r="T695" s="105"/>
      <c r="U695" s="105"/>
      <c r="V695" s="106"/>
      <c r="W695" s="106"/>
      <c r="X695" s="75"/>
      <c r="Y695" s="109"/>
      <c r="Z695" s="106"/>
      <c r="AA695" s="110"/>
      <c r="AB695" s="54"/>
      <c r="AC695" s="57"/>
      <c r="AD695" s="67"/>
      <c r="AE695" s="67"/>
      <c r="AF695" s="67"/>
      <c r="AG695" s="67"/>
      <c r="AH695" s="67"/>
      <c r="AI695" s="67"/>
      <c r="AJ695" s="67"/>
      <c r="AK695" s="67"/>
      <c r="AL695" s="67"/>
      <c r="AM695" s="67"/>
      <c r="AN695" s="67"/>
      <c r="AO695" s="67"/>
      <c r="AP695" s="67"/>
      <c r="AQ695" s="179"/>
      <c r="AR695" s="60"/>
    </row>
    <row r="696" spans="2:44" ht="14.45" customHeight="1" x14ac:dyDescent="0.25">
      <c r="B696" s="475" t="str">
        <f>IF(C696&lt;&gt;"",B684+1,"")</f>
        <v/>
      </c>
      <c r="C696" s="477"/>
      <c r="D696" s="477"/>
      <c r="E696" s="40"/>
      <c r="F696" s="492"/>
      <c r="G696" s="492"/>
      <c r="H696" s="49"/>
      <c r="I696" s="201" t="str">
        <f>IF(H696=0,"",H696/'2. Baseline'!$F$15)</f>
        <v/>
      </c>
      <c r="J696" s="86" t="str">
        <f>IF(I696="","",(I696/'2. Baseline'!$F$71/'2. Baseline'!$F$67))</f>
        <v/>
      </c>
      <c r="K696" s="72" t="str">
        <f t="shared" ref="K696:K705" si="338">IF(J696="","",ROUNDUP(J696,0))</f>
        <v/>
      </c>
      <c r="L696" s="295" t="str">
        <f>J696</f>
        <v/>
      </c>
      <c r="M696" s="77">
        <f t="shared" ref="M696:M705" si="339">IF(I696=0,"",$M$23*10)</f>
        <v>285.71428571428572</v>
      </c>
      <c r="N696" s="77" t="e">
        <f t="shared" ref="N696:N704" si="340">I696/M696</f>
        <v>#VALUE!</v>
      </c>
      <c r="O696" s="78" t="str">
        <f>IFERROR(ROUND(IF(H696/'2. Baseline'!F$13=0,"",H696/'2. Baseline'!F$13),0),"")</f>
        <v/>
      </c>
      <c r="P696" s="79" t="str">
        <f>IFERROR(O696/'2. Baseline'!F$14,"")</f>
        <v/>
      </c>
      <c r="Q696" s="80" t="e">
        <f t="shared" ref="Q696:Q704" si="341">O696/(J696/2)/7</f>
        <v>#VALUE!</v>
      </c>
      <c r="R696" s="233" t="str">
        <f>IF(H696="","",P696/'2. Baseline'!$F$67)</f>
        <v/>
      </c>
      <c r="S696" s="233" t="str">
        <f>IF(H696="","",P696/J696/'2. Baseline'!$F$67)</f>
        <v/>
      </c>
      <c r="T696" s="99"/>
      <c r="U696" s="100"/>
      <c r="V696" s="101"/>
      <c r="W696" s="101"/>
      <c r="X696" s="89" t="str">
        <f>IFERROR(S696/W696, "n/a")</f>
        <v>n/a</v>
      </c>
      <c r="Y696" s="455"/>
      <c r="Z696" s="449"/>
      <c r="AA696" s="452"/>
      <c r="AB696" s="479" t="e">
        <f>P706/AA696</f>
        <v>#DIV/0!</v>
      </c>
      <c r="AC696" s="482">
        <f>L706</f>
        <v>0</v>
      </c>
      <c r="AD696" s="466">
        <f>AC706</f>
        <v>0</v>
      </c>
      <c r="AE696" s="485">
        <f>AD706/'2. Baseline'!$F$73</f>
        <v>0</v>
      </c>
      <c r="AF696" s="466">
        <f>L706*'2. Baseline'!$F$58</f>
        <v>0</v>
      </c>
      <c r="AG696" s="469">
        <f>J706*'2. Baseline'!$F$61</f>
        <v>0</v>
      </c>
      <c r="AH696" s="469">
        <f>AE706*'2. Baseline'!F$59*('2. Baseline'!F$50+'2. Baseline'!F$51)</f>
        <v>0</v>
      </c>
      <c r="AI696" s="472">
        <f>IF(B696&lt;&gt;"",'2. Baseline'!$F$60+1,0)</f>
        <v>0</v>
      </c>
      <c r="AJ696" s="466">
        <f>2*(AC706*('2. Baseline'!$F$67+'2. Baseline'!$F$68))</f>
        <v>0</v>
      </c>
      <c r="AK696" s="466">
        <f>2*L706</f>
        <v>0</v>
      </c>
      <c r="AL696" s="466">
        <f>2*(J706*2)</f>
        <v>0</v>
      </c>
      <c r="AM696" s="466">
        <f>J706*('2. Baseline'!F$67+'2. Baseline'!F$68)</f>
        <v>0</v>
      </c>
      <c r="AN696" s="469">
        <f>J706*'2. Baseline'!$F$80</f>
        <v>0</v>
      </c>
      <c r="AO696" s="469">
        <f>2*J706</f>
        <v>0</v>
      </c>
      <c r="AP696" s="469">
        <f>AE706*'2. Baseline'!F$78*('2. Baseline'!F$67+'2. Baseline'!F$68)</f>
        <v>0</v>
      </c>
      <c r="AQ696" s="472">
        <f>IF(B696&lt;&gt;"",'2. Baseline'!$F$60+1,0)</f>
        <v>0</v>
      </c>
      <c r="AR696" s="41"/>
    </row>
    <row r="697" spans="2:44" ht="14.45" customHeight="1" x14ac:dyDescent="0.25">
      <c r="B697" s="475"/>
      <c r="C697" s="477"/>
      <c r="D697" s="477"/>
      <c r="E697" s="40"/>
      <c r="F697" s="489"/>
      <c r="G697" s="489"/>
      <c r="H697" s="49"/>
      <c r="I697" s="201" t="str">
        <f>IF(H697=0,"",H697/'2. Baseline'!$F$15)</f>
        <v/>
      </c>
      <c r="J697" s="87" t="str">
        <f>IF(I697="","",(I697/'2. Baseline'!$F$71/'2. Baseline'!$F$67))</f>
        <v/>
      </c>
      <c r="K697" s="73" t="str">
        <f t="shared" si="338"/>
        <v/>
      </c>
      <c r="L697" s="73" t="str">
        <f t="shared" ref="L697:L705" si="342">J697</f>
        <v/>
      </c>
      <c r="M697" s="81">
        <f t="shared" si="339"/>
        <v>285.71428571428572</v>
      </c>
      <c r="N697" s="81" t="e">
        <f t="shared" si="340"/>
        <v>#VALUE!</v>
      </c>
      <c r="O697" s="82" t="str">
        <f>IFERROR(ROUND(IF(H697/'2. Baseline'!F$13=0,"",H697/'2. Baseline'!F$13),0),"")</f>
        <v/>
      </c>
      <c r="P697" s="83" t="str">
        <f>IFERROR(O697/'2. Baseline'!F$14,"")</f>
        <v/>
      </c>
      <c r="Q697" s="84" t="e">
        <f t="shared" si="341"/>
        <v>#VALUE!</v>
      </c>
      <c r="R697" s="234" t="str">
        <f>IF(H697="","",P697/'2. Baseline'!$F$67)</f>
        <v/>
      </c>
      <c r="S697" s="234" t="str">
        <f>IF(H697="","",P697/J697/'2. Baseline'!$F$67)</f>
        <v/>
      </c>
      <c r="T697" s="101"/>
      <c r="U697" s="102"/>
      <c r="V697" s="101"/>
      <c r="W697" s="101"/>
      <c r="X697" s="90" t="str">
        <f>IFERROR(S697/W697, "")</f>
        <v/>
      </c>
      <c r="Y697" s="456"/>
      <c r="Z697" s="450"/>
      <c r="AA697" s="453"/>
      <c r="AB697" s="480"/>
      <c r="AC697" s="483"/>
      <c r="AD697" s="467"/>
      <c r="AE697" s="486"/>
      <c r="AF697" s="467"/>
      <c r="AG697" s="470"/>
      <c r="AH697" s="470"/>
      <c r="AI697" s="473"/>
      <c r="AJ697" s="467"/>
      <c r="AK697" s="467"/>
      <c r="AL697" s="467"/>
      <c r="AM697" s="467"/>
      <c r="AN697" s="470"/>
      <c r="AO697" s="470"/>
      <c r="AP697" s="470"/>
      <c r="AQ697" s="473"/>
      <c r="AR697" s="42"/>
    </row>
    <row r="698" spans="2:44" ht="14.45" customHeight="1" x14ac:dyDescent="0.25">
      <c r="B698" s="475"/>
      <c r="C698" s="477"/>
      <c r="D698" s="477"/>
      <c r="E698" s="40"/>
      <c r="F698" s="489"/>
      <c r="G698" s="489"/>
      <c r="H698" s="49"/>
      <c r="I698" s="201" t="str">
        <f>IF(H698=0,"",H698/'2. Baseline'!$F$15)</f>
        <v/>
      </c>
      <c r="J698" s="88" t="str">
        <f>IF(I698="","",(I698/'2. Baseline'!$F$71/'2. Baseline'!$F$67))</f>
        <v/>
      </c>
      <c r="K698" s="91" t="str">
        <f t="shared" si="338"/>
        <v/>
      </c>
      <c r="L698" s="91" t="str">
        <f t="shared" si="342"/>
        <v/>
      </c>
      <c r="M698" s="92">
        <f t="shared" si="339"/>
        <v>285.71428571428572</v>
      </c>
      <c r="N698" s="92" t="e">
        <f t="shared" si="340"/>
        <v>#VALUE!</v>
      </c>
      <c r="O698" s="82" t="str">
        <f>IFERROR(ROUND(IF(H698/'2. Baseline'!F$13=0,"",H698/'2. Baseline'!F$13),0),"")</f>
        <v/>
      </c>
      <c r="P698" s="83" t="str">
        <f>IFERROR(O698/'2. Baseline'!F$14,"")</f>
        <v/>
      </c>
      <c r="Q698" s="84" t="e">
        <f t="shared" si="341"/>
        <v>#VALUE!</v>
      </c>
      <c r="R698" s="234" t="str">
        <f>IF(H698="","",P698/'2. Baseline'!$F$67)</f>
        <v/>
      </c>
      <c r="S698" s="234" t="str">
        <f>IF(H698="","",P698/J698/'2. Baseline'!$F$67)</f>
        <v/>
      </c>
      <c r="T698" s="101"/>
      <c r="U698" s="102"/>
      <c r="V698" s="101"/>
      <c r="W698" s="101"/>
      <c r="X698" s="90" t="str">
        <f>IFERROR(S698/W698, "")</f>
        <v/>
      </c>
      <c r="Y698" s="456"/>
      <c r="Z698" s="450"/>
      <c r="AA698" s="453"/>
      <c r="AB698" s="480"/>
      <c r="AC698" s="483"/>
      <c r="AD698" s="467"/>
      <c r="AE698" s="486"/>
      <c r="AF698" s="467"/>
      <c r="AG698" s="470"/>
      <c r="AH698" s="470"/>
      <c r="AI698" s="473"/>
      <c r="AJ698" s="467"/>
      <c r="AK698" s="467"/>
      <c r="AL698" s="467"/>
      <c r="AM698" s="467"/>
      <c r="AN698" s="470"/>
      <c r="AO698" s="470"/>
      <c r="AP698" s="470"/>
      <c r="AQ698" s="473"/>
      <c r="AR698" s="42"/>
    </row>
    <row r="699" spans="2:44" ht="14.45" customHeight="1" x14ac:dyDescent="0.25">
      <c r="B699" s="475"/>
      <c r="C699" s="477"/>
      <c r="D699" s="477"/>
      <c r="E699" s="40"/>
      <c r="F699" s="489"/>
      <c r="G699" s="489"/>
      <c r="H699" s="49"/>
      <c r="I699" s="201" t="str">
        <f>IF(H699=0,"",H699/'2. Baseline'!$F$15)</f>
        <v/>
      </c>
      <c r="J699" s="87" t="str">
        <f>IF(I699="","",(I699/'2. Baseline'!$F$71/'2. Baseline'!$F$67))</f>
        <v/>
      </c>
      <c r="K699" s="73" t="str">
        <f t="shared" si="338"/>
        <v/>
      </c>
      <c r="L699" s="73" t="str">
        <f t="shared" si="342"/>
        <v/>
      </c>
      <c r="M699" s="81">
        <f t="shared" si="339"/>
        <v>285.71428571428572</v>
      </c>
      <c r="N699" s="81" t="e">
        <f t="shared" si="340"/>
        <v>#VALUE!</v>
      </c>
      <c r="O699" s="82" t="str">
        <f>IFERROR(ROUND(IF(H699/'2. Baseline'!F$13=0,"",H699/'2. Baseline'!F$13),0),"")</f>
        <v/>
      </c>
      <c r="P699" s="83" t="str">
        <f>IFERROR(O699/'2. Baseline'!F$14,"")</f>
        <v/>
      </c>
      <c r="Q699" s="84" t="e">
        <f t="shared" si="341"/>
        <v>#VALUE!</v>
      </c>
      <c r="R699" s="234" t="str">
        <f>IF(H699="","",P699/'2. Baseline'!$F$67)</f>
        <v/>
      </c>
      <c r="S699" s="234" t="str">
        <f>IF(H699="","",P699/J699/'2. Baseline'!$F$67)</f>
        <v/>
      </c>
      <c r="T699" s="101"/>
      <c r="U699" s="102"/>
      <c r="V699" s="101"/>
      <c r="W699" s="101"/>
      <c r="X699" s="90" t="str">
        <f>IFERROR(S699/W699, "")</f>
        <v/>
      </c>
      <c r="Y699" s="456"/>
      <c r="Z699" s="450"/>
      <c r="AA699" s="453"/>
      <c r="AB699" s="480"/>
      <c r="AC699" s="483"/>
      <c r="AD699" s="467"/>
      <c r="AE699" s="486"/>
      <c r="AF699" s="467"/>
      <c r="AG699" s="470"/>
      <c r="AH699" s="470"/>
      <c r="AI699" s="473"/>
      <c r="AJ699" s="467"/>
      <c r="AK699" s="467"/>
      <c r="AL699" s="467"/>
      <c r="AM699" s="467"/>
      <c r="AN699" s="470"/>
      <c r="AO699" s="470"/>
      <c r="AP699" s="470"/>
      <c r="AQ699" s="473"/>
      <c r="AR699" s="42"/>
    </row>
    <row r="700" spans="2:44" ht="14.45" customHeight="1" x14ac:dyDescent="0.25">
      <c r="B700" s="475"/>
      <c r="C700" s="477"/>
      <c r="D700" s="477"/>
      <c r="E700" s="40"/>
      <c r="F700" s="489"/>
      <c r="G700" s="489"/>
      <c r="H700" s="50"/>
      <c r="I700" s="201" t="str">
        <f>IF(H700=0,"",H700/'2. Baseline'!$F$15)</f>
        <v/>
      </c>
      <c r="J700" s="87" t="str">
        <f>IF(I700="","",(I700/'2. Baseline'!$F$71/'2. Baseline'!$F$67))</f>
        <v/>
      </c>
      <c r="K700" s="73" t="str">
        <f t="shared" si="338"/>
        <v/>
      </c>
      <c r="L700" s="73" t="str">
        <f t="shared" si="342"/>
        <v/>
      </c>
      <c r="M700" s="81">
        <f t="shared" si="339"/>
        <v>285.71428571428572</v>
      </c>
      <c r="N700" s="81" t="e">
        <f t="shared" si="340"/>
        <v>#VALUE!</v>
      </c>
      <c r="O700" s="82" t="str">
        <f>IFERROR(ROUND(IF(H700/'2. Baseline'!F$13=0,"",H700/'2. Baseline'!F$13),0),"")</f>
        <v/>
      </c>
      <c r="P700" s="83" t="str">
        <f>IFERROR(O700/'2. Baseline'!F$14,"")</f>
        <v/>
      </c>
      <c r="Q700" s="84" t="e">
        <f t="shared" si="341"/>
        <v>#VALUE!</v>
      </c>
      <c r="R700" s="234" t="str">
        <f>IF(H700="","",P700/'2. Baseline'!$F$67)</f>
        <v/>
      </c>
      <c r="S700" s="234" t="str">
        <f>IF(H700="","",P700/J700/'2. Baseline'!$F$67)</f>
        <v/>
      </c>
      <c r="T700" s="101"/>
      <c r="U700" s="102"/>
      <c r="V700" s="101"/>
      <c r="W700" s="101"/>
      <c r="X700" s="90" t="str">
        <f>IFERROR(S700/W700, "")</f>
        <v/>
      </c>
      <c r="Y700" s="456"/>
      <c r="Z700" s="450"/>
      <c r="AA700" s="453"/>
      <c r="AB700" s="480"/>
      <c r="AC700" s="483"/>
      <c r="AD700" s="467"/>
      <c r="AE700" s="486"/>
      <c r="AF700" s="467"/>
      <c r="AG700" s="470"/>
      <c r="AH700" s="470"/>
      <c r="AI700" s="473"/>
      <c r="AJ700" s="467"/>
      <c r="AK700" s="467"/>
      <c r="AL700" s="467"/>
      <c r="AM700" s="467"/>
      <c r="AN700" s="470"/>
      <c r="AO700" s="470"/>
      <c r="AP700" s="470"/>
      <c r="AQ700" s="473"/>
      <c r="AR700" s="42"/>
    </row>
    <row r="701" spans="2:44" ht="14.45" customHeight="1" x14ac:dyDescent="0.25">
      <c r="B701" s="475"/>
      <c r="C701" s="477"/>
      <c r="D701" s="477"/>
      <c r="E701" s="40"/>
      <c r="F701" s="489"/>
      <c r="G701" s="489"/>
      <c r="H701" s="50"/>
      <c r="I701" s="201" t="str">
        <f>IF(H701=0,"",H701/'2. Baseline'!$F$15)</f>
        <v/>
      </c>
      <c r="J701" s="87" t="str">
        <f>IF(I701="","",(I701/'2. Baseline'!$F$71/'2. Baseline'!$F$67))</f>
        <v/>
      </c>
      <c r="K701" s="73" t="str">
        <f t="shared" si="338"/>
        <v/>
      </c>
      <c r="L701" s="73" t="str">
        <f t="shared" si="342"/>
        <v/>
      </c>
      <c r="M701" s="81">
        <f t="shared" si="339"/>
        <v>285.71428571428572</v>
      </c>
      <c r="N701" s="81" t="e">
        <f t="shared" si="340"/>
        <v>#VALUE!</v>
      </c>
      <c r="O701" s="82" t="str">
        <f>IFERROR(ROUND(IF(H701/'2. Baseline'!F$13=0,"",H701/'2. Baseline'!F$13),0),"")</f>
        <v/>
      </c>
      <c r="P701" s="83" t="str">
        <f>IFERROR(O701/'2. Baseline'!F$14,"")</f>
        <v/>
      </c>
      <c r="Q701" s="84" t="e">
        <f t="shared" si="341"/>
        <v>#VALUE!</v>
      </c>
      <c r="R701" s="234" t="str">
        <f>IF(H701="","",P701/'2. Baseline'!$F$67)</f>
        <v/>
      </c>
      <c r="S701" s="234" t="str">
        <f>IF(H701="","",P701/J701/'2. Baseline'!$F$67)</f>
        <v/>
      </c>
      <c r="T701" s="101"/>
      <c r="U701" s="102"/>
      <c r="V701" s="101"/>
      <c r="W701" s="101"/>
      <c r="X701" s="90" t="str">
        <f>IFERROR(P701/W701, "")</f>
        <v/>
      </c>
      <c r="Y701" s="456"/>
      <c r="Z701" s="450"/>
      <c r="AA701" s="453"/>
      <c r="AB701" s="480"/>
      <c r="AC701" s="483"/>
      <c r="AD701" s="467"/>
      <c r="AE701" s="486"/>
      <c r="AF701" s="467"/>
      <c r="AG701" s="470"/>
      <c r="AH701" s="470"/>
      <c r="AI701" s="473"/>
      <c r="AJ701" s="467"/>
      <c r="AK701" s="467"/>
      <c r="AL701" s="467"/>
      <c r="AM701" s="467"/>
      <c r="AN701" s="470"/>
      <c r="AO701" s="470"/>
      <c r="AP701" s="470"/>
      <c r="AQ701" s="473"/>
      <c r="AR701" s="42"/>
    </row>
    <row r="702" spans="2:44" ht="14.45" customHeight="1" x14ac:dyDescent="0.25">
      <c r="B702" s="475"/>
      <c r="C702" s="477"/>
      <c r="D702" s="477"/>
      <c r="E702" s="40"/>
      <c r="F702" s="489"/>
      <c r="G702" s="489"/>
      <c r="H702" s="50"/>
      <c r="I702" s="201" t="str">
        <f>IF(H702=0,"",H702/'2. Baseline'!$F$15)</f>
        <v/>
      </c>
      <c r="J702" s="87" t="str">
        <f>IF(I702="","",(I702/'2. Baseline'!$F$71/'2. Baseline'!$F$67))</f>
        <v/>
      </c>
      <c r="K702" s="73" t="str">
        <f t="shared" si="338"/>
        <v/>
      </c>
      <c r="L702" s="73" t="str">
        <f t="shared" si="342"/>
        <v/>
      </c>
      <c r="M702" s="81">
        <f t="shared" si="339"/>
        <v>285.71428571428572</v>
      </c>
      <c r="N702" s="81" t="e">
        <f t="shared" si="340"/>
        <v>#VALUE!</v>
      </c>
      <c r="O702" s="82" t="str">
        <f>IFERROR(ROUND(IF(H702/'2. Baseline'!F$13=0,"",H702/'2. Baseline'!F$13),0),"")</f>
        <v/>
      </c>
      <c r="P702" s="83" t="str">
        <f>IFERROR(O702/'2. Baseline'!F$14,"")</f>
        <v/>
      </c>
      <c r="Q702" s="84" t="e">
        <f t="shared" si="341"/>
        <v>#VALUE!</v>
      </c>
      <c r="R702" s="234" t="str">
        <f>IF(H702="","",P702/'2. Baseline'!$F$67)</f>
        <v/>
      </c>
      <c r="S702" s="234" t="str">
        <f>IF(H702="","",P702/J702/'2. Baseline'!$F$67)</f>
        <v/>
      </c>
      <c r="T702" s="101"/>
      <c r="U702" s="102"/>
      <c r="V702" s="101"/>
      <c r="W702" s="101"/>
      <c r="X702" s="90" t="str">
        <f>IFERROR(P702/W702, "")</f>
        <v/>
      </c>
      <c r="Y702" s="456"/>
      <c r="Z702" s="450"/>
      <c r="AA702" s="453"/>
      <c r="AB702" s="480"/>
      <c r="AC702" s="483"/>
      <c r="AD702" s="467"/>
      <c r="AE702" s="486"/>
      <c r="AF702" s="467"/>
      <c r="AG702" s="470"/>
      <c r="AH702" s="470"/>
      <c r="AI702" s="473"/>
      <c r="AJ702" s="467"/>
      <c r="AK702" s="467"/>
      <c r="AL702" s="467"/>
      <c r="AM702" s="467"/>
      <c r="AN702" s="470"/>
      <c r="AO702" s="470"/>
      <c r="AP702" s="470"/>
      <c r="AQ702" s="473"/>
      <c r="AR702" s="42"/>
    </row>
    <row r="703" spans="2:44" ht="14.45" customHeight="1" x14ac:dyDescent="0.25">
      <c r="B703" s="475"/>
      <c r="C703" s="477"/>
      <c r="D703" s="477"/>
      <c r="E703" s="40"/>
      <c r="F703" s="489"/>
      <c r="G703" s="489"/>
      <c r="H703" s="50"/>
      <c r="I703" s="201" t="str">
        <f>IF(H703=0,"",H703/'2. Baseline'!$F$15)</f>
        <v/>
      </c>
      <c r="J703" s="87" t="str">
        <f>IF(I703="","",(I703/'2. Baseline'!$F$71/'2. Baseline'!$F$67))</f>
        <v/>
      </c>
      <c r="K703" s="73" t="str">
        <f t="shared" si="338"/>
        <v/>
      </c>
      <c r="L703" s="73" t="str">
        <f t="shared" si="342"/>
        <v/>
      </c>
      <c r="M703" s="81">
        <f t="shared" si="339"/>
        <v>285.71428571428572</v>
      </c>
      <c r="N703" s="81" t="e">
        <f t="shared" si="340"/>
        <v>#VALUE!</v>
      </c>
      <c r="O703" s="82" t="str">
        <f>IFERROR(ROUND(IF(H703/'2. Baseline'!F$13=0,"",H703/'2. Baseline'!F$13),0),"")</f>
        <v/>
      </c>
      <c r="P703" s="83" t="str">
        <f>IFERROR(O703/'2. Baseline'!F$14,"")</f>
        <v/>
      </c>
      <c r="Q703" s="84" t="e">
        <f t="shared" si="341"/>
        <v>#VALUE!</v>
      </c>
      <c r="R703" s="234" t="str">
        <f>IF(H703="","",P703/'2. Baseline'!$F$67)</f>
        <v/>
      </c>
      <c r="S703" s="234" t="str">
        <f>IF(H703="","",P703/J703/'2. Baseline'!$F$67)</f>
        <v/>
      </c>
      <c r="T703" s="101"/>
      <c r="U703" s="102"/>
      <c r="V703" s="101"/>
      <c r="W703" s="101"/>
      <c r="X703" s="90" t="str">
        <f>IFERROR(P703/W703, "")</f>
        <v/>
      </c>
      <c r="Y703" s="456"/>
      <c r="Z703" s="450"/>
      <c r="AA703" s="453"/>
      <c r="AB703" s="480"/>
      <c r="AC703" s="483"/>
      <c r="AD703" s="467"/>
      <c r="AE703" s="486"/>
      <c r="AF703" s="467"/>
      <c r="AG703" s="470"/>
      <c r="AH703" s="470"/>
      <c r="AI703" s="473"/>
      <c r="AJ703" s="467"/>
      <c r="AK703" s="467"/>
      <c r="AL703" s="467"/>
      <c r="AM703" s="467"/>
      <c r="AN703" s="470"/>
      <c r="AO703" s="470"/>
      <c r="AP703" s="470"/>
      <c r="AQ703" s="473"/>
      <c r="AR703" s="42"/>
    </row>
    <row r="704" spans="2:44" ht="14.45" customHeight="1" x14ac:dyDescent="0.25">
      <c r="B704" s="475"/>
      <c r="C704" s="477"/>
      <c r="D704" s="477"/>
      <c r="E704" s="40"/>
      <c r="F704" s="489"/>
      <c r="G704" s="489"/>
      <c r="H704" s="50"/>
      <c r="I704" s="201" t="str">
        <f>IF(H704=0,"",H704/'2. Baseline'!$F$15)</f>
        <v/>
      </c>
      <c r="J704" s="87" t="str">
        <f>IF(I704="","",(I704/'2. Baseline'!$F$71/'2. Baseline'!$F$67))</f>
        <v/>
      </c>
      <c r="K704" s="73" t="str">
        <f t="shared" si="338"/>
        <v/>
      </c>
      <c r="L704" s="73" t="str">
        <f t="shared" si="342"/>
        <v/>
      </c>
      <c r="M704" s="81">
        <f t="shared" si="339"/>
        <v>285.71428571428572</v>
      </c>
      <c r="N704" s="81" t="e">
        <f t="shared" si="340"/>
        <v>#VALUE!</v>
      </c>
      <c r="O704" s="82" t="str">
        <f>IFERROR(ROUND(IF(H704/'2. Baseline'!F$13=0,"",H704/'2. Baseline'!F$13),0),"")</f>
        <v/>
      </c>
      <c r="P704" s="83" t="str">
        <f>IFERROR(O704/'2. Baseline'!F$14,"")</f>
        <v/>
      </c>
      <c r="Q704" s="84" t="e">
        <f t="shared" si="341"/>
        <v>#VALUE!</v>
      </c>
      <c r="R704" s="234" t="str">
        <f>IF(H704="","",P704/'2. Baseline'!$F$67)</f>
        <v/>
      </c>
      <c r="S704" s="234" t="str">
        <f>IF(H704="","",P704/J704/'2. Baseline'!$F$67)</f>
        <v/>
      </c>
      <c r="T704" s="101"/>
      <c r="U704" s="102"/>
      <c r="V704" s="101"/>
      <c r="W704" s="101"/>
      <c r="X704" s="90" t="str">
        <f>IFERROR(P704/W704, "")</f>
        <v/>
      </c>
      <c r="Y704" s="456"/>
      <c r="Z704" s="450"/>
      <c r="AA704" s="453"/>
      <c r="AB704" s="480"/>
      <c r="AC704" s="483"/>
      <c r="AD704" s="467"/>
      <c r="AE704" s="486"/>
      <c r="AF704" s="467"/>
      <c r="AG704" s="470"/>
      <c r="AH704" s="470"/>
      <c r="AI704" s="473"/>
      <c r="AJ704" s="467"/>
      <c r="AK704" s="467"/>
      <c r="AL704" s="467"/>
      <c r="AM704" s="467"/>
      <c r="AN704" s="470"/>
      <c r="AO704" s="470"/>
      <c r="AP704" s="470"/>
      <c r="AQ704" s="473"/>
      <c r="AR704" s="42"/>
    </row>
    <row r="705" spans="2:44" ht="14.45" customHeight="1" x14ac:dyDescent="0.25">
      <c r="B705" s="476"/>
      <c r="C705" s="478"/>
      <c r="D705" s="478"/>
      <c r="E705" s="40"/>
      <c r="F705" s="489"/>
      <c r="G705" s="489"/>
      <c r="H705" s="50"/>
      <c r="I705" s="201" t="str">
        <f>IF(H705=0,"",H705/'2. Baseline'!$F$15)</f>
        <v/>
      </c>
      <c r="J705" s="87" t="str">
        <f>IF(I705="","",(I705/'2. Baseline'!$F$71/'2. Baseline'!$F$67))</f>
        <v/>
      </c>
      <c r="K705" s="73" t="str">
        <f t="shared" si="338"/>
        <v/>
      </c>
      <c r="L705" s="73" t="str">
        <f t="shared" si="342"/>
        <v/>
      </c>
      <c r="M705" s="81">
        <f t="shared" si="339"/>
        <v>285.71428571428572</v>
      </c>
      <c r="N705" s="81" t="e">
        <f>IF(M705="","",I705/M705)</f>
        <v>#VALUE!</v>
      </c>
      <c r="O705" s="82" t="str">
        <f>IFERROR(ROUND(IF(H705/'2. Baseline'!F$13=0,"",H705/'2. Baseline'!F$13),0),"")</f>
        <v/>
      </c>
      <c r="P705" s="83" t="str">
        <f>IFERROR(O705/'2. Baseline'!F$14,"")</f>
        <v/>
      </c>
      <c r="Q705" s="85"/>
      <c r="R705" s="82" t="str">
        <f>IF(H705="","",P705/'2. Baseline'!$F$67)</f>
        <v/>
      </c>
      <c r="S705" s="82" t="str">
        <f>IF(H705="","",P705/J705/'2. Baseline'!$F$67)</f>
        <v/>
      </c>
      <c r="T705" s="101"/>
      <c r="U705" s="102"/>
      <c r="V705" s="101"/>
      <c r="W705" s="101"/>
      <c r="X705" s="90" t="str">
        <f>IFERROR(P705/W705, "")</f>
        <v/>
      </c>
      <c r="Y705" s="457"/>
      <c r="Z705" s="451"/>
      <c r="AA705" s="454"/>
      <c r="AB705" s="481"/>
      <c r="AC705" s="484"/>
      <c r="AD705" s="468"/>
      <c r="AE705" s="487"/>
      <c r="AF705" s="468"/>
      <c r="AG705" s="471"/>
      <c r="AH705" s="471"/>
      <c r="AI705" s="474"/>
      <c r="AJ705" s="468"/>
      <c r="AK705" s="468"/>
      <c r="AL705" s="468"/>
      <c r="AM705" s="468"/>
      <c r="AN705" s="471"/>
      <c r="AO705" s="471"/>
      <c r="AP705" s="471"/>
      <c r="AQ705" s="474"/>
      <c r="AR705" s="42"/>
    </row>
    <row r="706" spans="2:44" ht="14.45" customHeight="1" x14ac:dyDescent="0.25">
      <c r="B706" s="51"/>
      <c r="C706" s="25" t="s">
        <v>35</v>
      </c>
      <c r="D706" s="25"/>
      <c r="E706" s="98">
        <f>COUNTA(E696:E705)</f>
        <v>0</v>
      </c>
      <c r="F706" s="458"/>
      <c r="G706" s="459"/>
      <c r="H706" s="22">
        <f>SUM(H696:H705)</f>
        <v>0</v>
      </c>
      <c r="I706" s="96">
        <f>SUM(I696:I705)</f>
        <v>0</v>
      </c>
      <c r="J706" s="96">
        <f>SUM(J696:J705)</f>
        <v>0</v>
      </c>
      <c r="K706" s="96">
        <f>SUM(K696:K705)</f>
        <v>0</v>
      </c>
      <c r="L706" s="96">
        <f>SUM(L696:L705)</f>
        <v>0</v>
      </c>
      <c r="M706" s="97"/>
      <c r="N706" s="97" t="e">
        <f>SUM(N696:N705)</f>
        <v>#VALUE!</v>
      </c>
      <c r="O706" s="23">
        <f>SUM(O696:O705)</f>
        <v>0</v>
      </c>
      <c r="P706" s="53">
        <f>IFERROR(O706/'2. Baseline'!F$14,"")</f>
        <v>0</v>
      </c>
      <c r="Q706" s="52" t="e">
        <f>SUM(Q696:Q704)*7</f>
        <v>#VALUE!</v>
      </c>
      <c r="R706" s="96">
        <f>SUM(R696:R705)</f>
        <v>0</v>
      </c>
      <c r="S706" s="97" t="e">
        <f>IF(H706="","",P706/J706/'2. Baseline'!$F$67)</f>
        <v>#DIV/0!</v>
      </c>
      <c r="T706" s="103"/>
      <c r="U706" s="103"/>
      <c r="V706" s="104"/>
      <c r="W706" s="104"/>
      <c r="X706" s="74"/>
      <c r="Y706" s="107"/>
      <c r="Z706" s="104"/>
      <c r="AA706" s="108"/>
      <c r="AB706" s="53"/>
      <c r="AC706" s="68">
        <f t="shared" ref="AC706:AQ706" si="343">SUM(AC696:AC705)</f>
        <v>0</v>
      </c>
      <c r="AD706" s="68">
        <f t="shared" si="343"/>
        <v>0</v>
      </c>
      <c r="AE706" s="296">
        <f t="shared" si="343"/>
        <v>0</v>
      </c>
      <c r="AF706" s="93">
        <f t="shared" si="343"/>
        <v>0</v>
      </c>
      <c r="AG706" s="93">
        <f t="shared" si="343"/>
        <v>0</v>
      </c>
      <c r="AH706" s="93">
        <f t="shared" si="343"/>
        <v>0</v>
      </c>
      <c r="AI706" s="93">
        <f t="shared" si="343"/>
        <v>0</v>
      </c>
      <c r="AJ706" s="93">
        <f t="shared" si="343"/>
        <v>0</v>
      </c>
      <c r="AK706" s="93">
        <f t="shared" si="343"/>
        <v>0</v>
      </c>
      <c r="AL706" s="93">
        <f t="shared" si="343"/>
        <v>0</v>
      </c>
      <c r="AM706" s="93">
        <f t="shared" si="343"/>
        <v>0</v>
      </c>
      <c r="AN706" s="93">
        <f t="shared" si="343"/>
        <v>0</v>
      </c>
      <c r="AO706" s="93">
        <f t="shared" si="343"/>
        <v>0</v>
      </c>
      <c r="AP706" s="93">
        <f t="shared" si="343"/>
        <v>0</v>
      </c>
      <c r="AQ706" s="93">
        <f t="shared" si="343"/>
        <v>0</v>
      </c>
      <c r="AR706" s="26"/>
    </row>
    <row r="707" spans="2:44" ht="14.45" customHeight="1" thickBot="1" x14ac:dyDescent="0.3">
      <c r="B707" s="61"/>
      <c r="C707" s="62"/>
      <c r="D707" s="62"/>
      <c r="E707" s="63"/>
      <c r="F707" s="460"/>
      <c r="G707" s="461"/>
      <c r="H707" s="64"/>
      <c r="I707" s="65" t="str">
        <f>IFERROR(IF(H707/#REF!=0," ",H707/#REF!),"")</f>
        <v/>
      </c>
      <c r="J707" s="66"/>
      <c r="K707" s="66"/>
      <c r="L707" s="66"/>
      <c r="M707" s="66"/>
      <c r="N707" s="66"/>
      <c r="O707" s="24"/>
      <c r="P707" s="54"/>
      <c r="Q707" s="55"/>
      <c r="R707" s="56"/>
      <c r="S707" s="56"/>
      <c r="T707" s="105"/>
      <c r="U707" s="105"/>
      <c r="V707" s="106"/>
      <c r="W707" s="106"/>
      <c r="X707" s="75"/>
      <c r="Y707" s="109"/>
      <c r="Z707" s="106"/>
      <c r="AA707" s="110"/>
      <c r="AB707" s="54"/>
      <c r="AC707" s="57"/>
      <c r="AD707" s="67"/>
      <c r="AE707" s="67"/>
      <c r="AF707" s="67"/>
      <c r="AG707" s="67"/>
      <c r="AH707" s="67"/>
      <c r="AI707" s="67"/>
      <c r="AJ707" s="67"/>
      <c r="AK707" s="67"/>
      <c r="AL707" s="67"/>
      <c r="AM707" s="67"/>
      <c r="AN707" s="67"/>
      <c r="AO707" s="67"/>
      <c r="AP707" s="67"/>
      <c r="AQ707" s="179"/>
      <c r="AR707" s="60"/>
    </row>
    <row r="708" spans="2:44" ht="14.45" customHeight="1" x14ac:dyDescent="0.25">
      <c r="B708" s="475" t="str">
        <f>IF(C708&lt;&gt;"",B696+1,"")</f>
        <v/>
      </c>
      <c r="C708" s="488"/>
      <c r="D708" s="488"/>
      <c r="E708" s="40"/>
      <c r="F708" s="493"/>
      <c r="G708" s="494"/>
      <c r="H708" s="49"/>
      <c r="I708" s="201" t="str">
        <f>IF(H708=0,"",H708/'2. Baseline'!$F$15)</f>
        <v/>
      </c>
      <c r="J708" s="86" t="str">
        <f>IF(I708="","",(I708/'2. Baseline'!$F$71/'2. Baseline'!$F$67))</f>
        <v/>
      </c>
      <c r="K708" s="72" t="str">
        <f t="shared" ref="K708:K717" si="344">IF(J708="","",ROUNDUP(J708,0))</f>
        <v/>
      </c>
      <c r="L708" s="295" t="str">
        <f>J708</f>
        <v/>
      </c>
      <c r="M708" s="77">
        <f t="shared" ref="M708:M717" si="345">IF(I708=0,"",$M$23*10)</f>
        <v>285.71428571428572</v>
      </c>
      <c r="N708" s="77" t="e">
        <f t="shared" ref="N708:N716" si="346">I708/M708</f>
        <v>#VALUE!</v>
      </c>
      <c r="O708" s="78" t="str">
        <f>IFERROR(ROUND(IF(H708/'2. Baseline'!F$13=0,"",H708/'2. Baseline'!F$13),0),"")</f>
        <v/>
      </c>
      <c r="P708" s="79" t="str">
        <f>IFERROR(O708/'2. Baseline'!F$14,"")</f>
        <v/>
      </c>
      <c r="Q708" s="80" t="e">
        <f t="shared" ref="Q708:Q716" si="347">O708/(J708/2)/7</f>
        <v>#VALUE!</v>
      </c>
      <c r="R708" s="233" t="str">
        <f>IF(H708="","",P708/'2. Baseline'!$F$67)</f>
        <v/>
      </c>
      <c r="S708" s="233" t="str">
        <f>IF(H708="","",P708/J708/'2. Baseline'!$F$67)</f>
        <v/>
      </c>
      <c r="T708" s="99"/>
      <c r="U708" s="100"/>
      <c r="V708" s="101"/>
      <c r="W708" s="101"/>
      <c r="X708" s="89" t="str">
        <f>IFERROR(S708/W708, "n/a")</f>
        <v>n/a</v>
      </c>
      <c r="Y708" s="455"/>
      <c r="Z708" s="449"/>
      <c r="AA708" s="452"/>
      <c r="AB708" s="479" t="e">
        <f>P718/AA708</f>
        <v>#DIV/0!</v>
      </c>
      <c r="AC708" s="482">
        <f>L718</f>
        <v>0</v>
      </c>
      <c r="AD708" s="466">
        <f>AC718</f>
        <v>0</v>
      </c>
      <c r="AE708" s="485">
        <f>AD718/'2. Baseline'!$F$73</f>
        <v>0</v>
      </c>
      <c r="AF708" s="466">
        <f>L718*'2. Baseline'!$F$58</f>
        <v>0</v>
      </c>
      <c r="AG708" s="469">
        <f>J718*'2. Baseline'!$F$61</f>
        <v>0</v>
      </c>
      <c r="AH708" s="469">
        <f>AE718*'2. Baseline'!F$59*('2. Baseline'!F$50+'2. Baseline'!F$51)</f>
        <v>0</v>
      </c>
      <c r="AI708" s="472">
        <f>IF(B708&lt;&gt;"",'2. Baseline'!$F$60+1,0)</f>
        <v>0</v>
      </c>
      <c r="AJ708" s="466">
        <f>2*(AC718*('2. Baseline'!$F$67+'2. Baseline'!$F$68))</f>
        <v>0</v>
      </c>
      <c r="AK708" s="466">
        <f>2*L718</f>
        <v>0</v>
      </c>
      <c r="AL708" s="466">
        <f>2*(J718*2)</f>
        <v>0</v>
      </c>
      <c r="AM708" s="466">
        <f>J718*('2. Baseline'!F$67+'2. Baseline'!F$68)</f>
        <v>0</v>
      </c>
      <c r="AN708" s="469">
        <f>J718*'2. Baseline'!$F$80</f>
        <v>0</v>
      </c>
      <c r="AO708" s="469">
        <f>2*J718</f>
        <v>0</v>
      </c>
      <c r="AP708" s="469">
        <f>AE718*'2. Baseline'!F$78*('2. Baseline'!F$67+'2. Baseline'!F$68)</f>
        <v>0</v>
      </c>
      <c r="AQ708" s="472">
        <f>IF(B708&lt;&gt;"",'2. Baseline'!$F$60+1,0)</f>
        <v>0</v>
      </c>
      <c r="AR708" s="41"/>
    </row>
    <row r="709" spans="2:44" ht="14.45" customHeight="1" x14ac:dyDescent="0.25">
      <c r="B709" s="475"/>
      <c r="C709" s="477"/>
      <c r="D709" s="477"/>
      <c r="E709" s="40"/>
      <c r="F709" s="490"/>
      <c r="G709" s="491"/>
      <c r="H709" s="49"/>
      <c r="I709" s="201" t="str">
        <f>IF(H709=0,"",H709/'2. Baseline'!$F$15)</f>
        <v/>
      </c>
      <c r="J709" s="87" t="str">
        <f>IF(I709="","",(I709/'2. Baseline'!$F$71/'2. Baseline'!$F$67))</f>
        <v/>
      </c>
      <c r="K709" s="73" t="str">
        <f t="shared" si="344"/>
        <v/>
      </c>
      <c r="L709" s="73" t="str">
        <f t="shared" ref="L709:L717" si="348">J709</f>
        <v/>
      </c>
      <c r="M709" s="81">
        <f t="shared" si="345"/>
        <v>285.71428571428572</v>
      </c>
      <c r="N709" s="81" t="e">
        <f t="shared" si="346"/>
        <v>#VALUE!</v>
      </c>
      <c r="O709" s="82" t="str">
        <f>IFERROR(ROUND(IF(H709/'2. Baseline'!F$13=0,"",H709/'2. Baseline'!F$13),0),"")</f>
        <v/>
      </c>
      <c r="P709" s="83" t="str">
        <f>IFERROR(O709/'2. Baseline'!F$14,"")</f>
        <v/>
      </c>
      <c r="Q709" s="84" t="e">
        <f t="shared" si="347"/>
        <v>#VALUE!</v>
      </c>
      <c r="R709" s="234" t="str">
        <f>IF(H709="","",P709/'2. Baseline'!$F$67)</f>
        <v/>
      </c>
      <c r="S709" s="234" t="str">
        <f>IF(H709="","",P709/J709/'2. Baseline'!$F$67)</f>
        <v/>
      </c>
      <c r="T709" s="101"/>
      <c r="U709" s="102"/>
      <c r="V709" s="101"/>
      <c r="W709" s="101"/>
      <c r="X709" s="90" t="str">
        <f>IFERROR(S709/W709, "")</f>
        <v/>
      </c>
      <c r="Y709" s="456"/>
      <c r="Z709" s="450"/>
      <c r="AA709" s="453"/>
      <c r="AB709" s="480"/>
      <c r="AC709" s="483"/>
      <c r="AD709" s="467"/>
      <c r="AE709" s="486"/>
      <c r="AF709" s="467"/>
      <c r="AG709" s="470"/>
      <c r="AH709" s="470"/>
      <c r="AI709" s="473"/>
      <c r="AJ709" s="467"/>
      <c r="AK709" s="467"/>
      <c r="AL709" s="467"/>
      <c r="AM709" s="467"/>
      <c r="AN709" s="470"/>
      <c r="AO709" s="470"/>
      <c r="AP709" s="470"/>
      <c r="AQ709" s="473"/>
      <c r="AR709" s="42"/>
    </row>
    <row r="710" spans="2:44" ht="14.45" customHeight="1" x14ac:dyDescent="0.25">
      <c r="B710" s="475"/>
      <c r="C710" s="477"/>
      <c r="D710" s="477"/>
      <c r="E710" s="40"/>
      <c r="F710" s="490"/>
      <c r="G710" s="491"/>
      <c r="H710" s="49"/>
      <c r="I710" s="201" t="str">
        <f>IF(H710=0,"",H710/'2. Baseline'!$F$15)</f>
        <v/>
      </c>
      <c r="J710" s="87" t="str">
        <f>IF(I710="","",(I710/'2. Baseline'!$F$71/'2. Baseline'!$F$67))</f>
        <v/>
      </c>
      <c r="K710" s="91" t="str">
        <f t="shared" si="344"/>
        <v/>
      </c>
      <c r="L710" s="91" t="str">
        <f t="shared" si="348"/>
        <v/>
      </c>
      <c r="M710" s="92">
        <f t="shared" si="345"/>
        <v>285.71428571428572</v>
      </c>
      <c r="N710" s="92" t="e">
        <f t="shared" si="346"/>
        <v>#VALUE!</v>
      </c>
      <c r="O710" s="82" t="str">
        <f>IFERROR(ROUND(IF(H710/'2. Baseline'!F$13=0,"",H710/'2. Baseline'!F$13),0),"")</f>
        <v/>
      </c>
      <c r="P710" s="83" t="str">
        <f>IFERROR(O710/'2. Baseline'!F$14,"")</f>
        <v/>
      </c>
      <c r="Q710" s="84" t="e">
        <f t="shared" si="347"/>
        <v>#VALUE!</v>
      </c>
      <c r="R710" s="234" t="str">
        <f>IF(H710="","",P710/'2. Baseline'!$F$67)</f>
        <v/>
      </c>
      <c r="S710" s="234" t="str">
        <f>IF(H710="","",P710/J710/'2. Baseline'!$F$67)</f>
        <v/>
      </c>
      <c r="T710" s="101"/>
      <c r="U710" s="102"/>
      <c r="V710" s="101"/>
      <c r="W710" s="101"/>
      <c r="X710" s="90" t="str">
        <f>IFERROR(S710/W710, "")</f>
        <v/>
      </c>
      <c r="Y710" s="456"/>
      <c r="Z710" s="450"/>
      <c r="AA710" s="453"/>
      <c r="AB710" s="480"/>
      <c r="AC710" s="483"/>
      <c r="AD710" s="467"/>
      <c r="AE710" s="486"/>
      <c r="AF710" s="467"/>
      <c r="AG710" s="470"/>
      <c r="AH710" s="470"/>
      <c r="AI710" s="473"/>
      <c r="AJ710" s="467"/>
      <c r="AK710" s="467"/>
      <c r="AL710" s="467"/>
      <c r="AM710" s="467"/>
      <c r="AN710" s="470"/>
      <c r="AO710" s="470"/>
      <c r="AP710" s="470"/>
      <c r="AQ710" s="473"/>
      <c r="AR710" s="42"/>
    </row>
    <row r="711" spans="2:44" ht="14.45" customHeight="1" x14ac:dyDescent="0.25">
      <c r="B711" s="475"/>
      <c r="C711" s="477"/>
      <c r="D711" s="477"/>
      <c r="E711" s="40"/>
      <c r="F711" s="490"/>
      <c r="G711" s="491"/>
      <c r="H711" s="49"/>
      <c r="I711" s="201" t="str">
        <f>IF(H711=0,"",H711/'2. Baseline'!$F$15)</f>
        <v/>
      </c>
      <c r="J711" s="87" t="str">
        <f>IF(I711="","",(I711/'2. Baseline'!$F$71/'2. Baseline'!$F$67))</f>
        <v/>
      </c>
      <c r="K711" s="73" t="str">
        <f t="shared" si="344"/>
        <v/>
      </c>
      <c r="L711" s="73" t="str">
        <f t="shared" si="348"/>
        <v/>
      </c>
      <c r="M711" s="81">
        <f t="shared" si="345"/>
        <v>285.71428571428572</v>
      </c>
      <c r="N711" s="81" t="e">
        <f t="shared" si="346"/>
        <v>#VALUE!</v>
      </c>
      <c r="O711" s="82" t="str">
        <f>IFERROR(ROUND(IF(H711/'2. Baseline'!F$13=0,"",H711/'2. Baseline'!F$13),0),"")</f>
        <v/>
      </c>
      <c r="P711" s="83" t="str">
        <f>IFERROR(O711/'2. Baseline'!F$14,"")</f>
        <v/>
      </c>
      <c r="Q711" s="84" t="e">
        <f t="shared" si="347"/>
        <v>#VALUE!</v>
      </c>
      <c r="R711" s="234" t="str">
        <f>IF(H711="","",P711/'2. Baseline'!$F$67)</f>
        <v/>
      </c>
      <c r="S711" s="234" t="str">
        <f>IF(H711="","",P711/J711/'2. Baseline'!$F$67)</f>
        <v/>
      </c>
      <c r="T711" s="101"/>
      <c r="U711" s="102"/>
      <c r="V711" s="101"/>
      <c r="W711" s="101"/>
      <c r="X711" s="90" t="str">
        <f>IFERROR(S711/W711, "")</f>
        <v/>
      </c>
      <c r="Y711" s="456"/>
      <c r="Z711" s="450"/>
      <c r="AA711" s="453"/>
      <c r="AB711" s="480"/>
      <c r="AC711" s="483"/>
      <c r="AD711" s="467"/>
      <c r="AE711" s="486"/>
      <c r="AF711" s="467"/>
      <c r="AG711" s="470"/>
      <c r="AH711" s="470"/>
      <c r="AI711" s="473"/>
      <c r="AJ711" s="467"/>
      <c r="AK711" s="467"/>
      <c r="AL711" s="467"/>
      <c r="AM711" s="467"/>
      <c r="AN711" s="470"/>
      <c r="AO711" s="470"/>
      <c r="AP711" s="470"/>
      <c r="AQ711" s="473"/>
      <c r="AR711" s="42"/>
    </row>
    <row r="712" spans="2:44" ht="14.45" customHeight="1" x14ac:dyDescent="0.25">
      <c r="B712" s="475"/>
      <c r="C712" s="477"/>
      <c r="D712" s="477"/>
      <c r="E712" s="40"/>
      <c r="F712" s="490"/>
      <c r="G712" s="491"/>
      <c r="H712" s="50"/>
      <c r="I712" s="201" t="str">
        <f>IF(H712=0,"",H712/'2. Baseline'!$F$15)</f>
        <v/>
      </c>
      <c r="J712" s="87" t="str">
        <f>IF(I712="","",(I712/'2. Baseline'!$F$71/'2. Baseline'!$F$67))</f>
        <v/>
      </c>
      <c r="K712" s="73" t="str">
        <f t="shared" si="344"/>
        <v/>
      </c>
      <c r="L712" s="73" t="str">
        <f t="shared" si="348"/>
        <v/>
      </c>
      <c r="M712" s="81">
        <f t="shared" si="345"/>
        <v>285.71428571428572</v>
      </c>
      <c r="N712" s="81" t="e">
        <f t="shared" si="346"/>
        <v>#VALUE!</v>
      </c>
      <c r="O712" s="82" t="str">
        <f>IFERROR(ROUND(IF(H712/'2. Baseline'!F$13=0,"",H712/'2. Baseline'!F$13),0),"")</f>
        <v/>
      </c>
      <c r="P712" s="83" t="str">
        <f>IFERROR(O712/'2. Baseline'!F$14,"")</f>
        <v/>
      </c>
      <c r="Q712" s="84" t="e">
        <f t="shared" si="347"/>
        <v>#VALUE!</v>
      </c>
      <c r="R712" s="234" t="str">
        <f>IF(H712="","",P712/'2. Baseline'!$F$67)</f>
        <v/>
      </c>
      <c r="S712" s="234" t="str">
        <f>IF(H712="","",P712/J712/'2. Baseline'!$F$67)</f>
        <v/>
      </c>
      <c r="T712" s="101"/>
      <c r="U712" s="102"/>
      <c r="V712" s="101"/>
      <c r="W712" s="101"/>
      <c r="X712" s="90" t="str">
        <f>IFERROR(S712/W712, "")</f>
        <v/>
      </c>
      <c r="Y712" s="456"/>
      <c r="Z712" s="450"/>
      <c r="AA712" s="453"/>
      <c r="AB712" s="480"/>
      <c r="AC712" s="483"/>
      <c r="AD712" s="467"/>
      <c r="AE712" s="486"/>
      <c r="AF712" s="467"/>
      <c r="AG712" s="470"/>
      <c r="AH712" s="470"/>
      <c r="AI712" s="473"/>
      <c r="AJ712" s="467"/>
      <c r="AK712" s="467"/>
      <c r="AL712" s="467"/>
      <c r="AM712" s="467"/>
      <c r="AN712" s="470"/>
      <c r="AO712" s="470"/>
      <c r="AP712" s="470"/>
      <c r="AQ712" s="473"/>
      <c r="AR712" s="42"/>
    </row>
    <row r="713" spans="2:44" ht="14.45" customHeight="1" x14ac:dyDescent="0.25">
      <c r="B713" s="475"/>
      <c r="C713" s="477"/>
      <c r="D713" s="477"/>
      <c r="E713" s="40"/>
      <c r="F713" s="490"/>
      <c r="G713" s="491"/>
      <c r="H713" s="50"/>
      <c r="I713" s="201" t="str">
        <f>IF(H713=0,"",H713/'2. Baseline'!$F$15)</f>
        <v/>
      </c>
      <c r="J713" s="87" t="str">
        <f>IF(I713="","",(I713/'2. Baseline'!$F$71/'2. Baseline'!$F$67))</f>
        <v/>
      </c>
      <c r="K713" s="73" t="str">
        <f t="shared" si="344"/>
        <v/>
      </c>
      <c r="L713" s="73" t="str">
        <f t="shared" si="348"/>
        <v/>
      </c>
      <c r="M713" s="81">
        <f t="shared" si="345"/>
        <v>285.71428571428572</v>
      </c>
      <c r="N713" s="81" t="e">
        <f t="shared" si="346"/>
        <v>#VALUE!</v>
      </c>
      <c r="O713" s="82" t="str">
        <f>IFERROR(ROUND(IF(H713/'2. Baseline'!F$13=0,"",H713/'2. Baseline'!F$13),0),"")</f>
        <v/>
      </c>
      <c r="P713" s="83" t="str">
        <f>IFERROR(O713/'2. Baseline'!F$14,"")</f>
        <v/>
      </c>
      <c r="Q713" s="84" t="e">
        <f t="shared" si="347"/>
        <v>#VALUE!</v>
      </c>
      <c r="R713" s="234" t="str">
        <f>IF(H713="","",P713/'2. Baseline'!$F$67)</f>
        <v/>
      </c>
      <c r="S713" s="234" t="str">
        <f>IF(H713="","",P713/J713/'2. Baseline'!$F$67)</f>
        <v/>
      </c>
      <c r="T713" s="101"/>
      <c r="U713" s="102"/>
      <c r="V713" s="101"/>
      <c r="W713" s="101"/>
      <c r="X713" s="90" t="str">
        <f>IFERROR(P713/W713, "")</f>
        <v/>
      </c>
      <c r="Y713" s="456"/>
      <c r="Z713" s="450"/>
      <c r="AA713" s="453"/>
      <c r="AB713" s="480"/>
      <c r="AC713" s="483"/>
      <c r="AD713" s="467"/>
      <c r="AE713" s="486"/>
      <c r="AF713" s="467"/>
      <c r="AG713" s="470"/>
      <c r="AH713" s="470"/>
      <c r="AI713" s="473"/>
      <c r="AJ713" s="467"/>
      <c r="AK713" s="467"/>
      <c r="AL713" s="467"/>
      <c r="AM713" s="467"/>
      <c r="AN713" s="470"/>
      <c r="AO713" s="470"/>
      <c r="AP713" s="470"/>
      <c r="AQ713" s="473"/>
      <c r="AR713" s="42"/>
    </row>
    <row r="714" spans="2:44" ht="14.45" customHeight="1" x14ac:dyDescent="0.25">
      <c r="B714" s="475"/>
      <c r="C714" s="477"/>
      <c r="D714" s="477"/>
      <c r="E714" s="40"/>
      <c r="F714" s="490"/>
      <c r="G714" s="491"/>
      <c r="H714" s="49"/>
      <c r="I714" s="201" t="str">
        <f>IF(H714=0,"",H714/'2. Baseline'!$F$15)</f>
        <v/>
      </c>
      <c r="J714" s="87" t="str">
        <f>IF(I714="","",(I714/'2. Baseline'!$F$71/'2. Baseline'!$F$67))</f>
        <v/>
      </c>
      <c r="K714" s="73" t="str">
        <f t="shared" si="344"/>
        <v/>
      </c>
      <c r="L714" s="73" t="str">
        <f t="shared" si="348"/>
        <v/>
      </c>
      <c r="M714" s="81">
        <f t="shared" si="345"/>
        <v>285.71428571428572</v>
      </c>
      <c r="N714" s="81" t="e">
        <f t="shared" si="346"/>
        <v>#VALUE!</v>
      </c>
      <c r="O714" s="82" t="str">
        <f>IFERROR(ROUND(IF(H714/'2. Baseline'!F$13=0,"",H714/'2. Baseline'!F$13),0),"")</f>
        <v/>
      </c>
      <c r="P714" s="83" t="str">
        <f>IFERROR(O714/'2. Baseline'!F$14,"")</f>
        <v/>
      </c>
      <c r="Q714" s="84" t="e">
        <f t="shared" si="347"/>
        <v>#VALUE!</v>
      </c>
      <c r="R714" s="234" t="str">
        <f>IF(H714="","",P714/'2. Baseline'!$F$67)</f>
        <v/>
      </c>
      <c r="S714" s="234" t="str">
        <f>IF(H714="","",P714/J714/'2. Baseline'!$F$67)</f>
        <v/>
      </c>
      <c r="T714" s="101"/>
      <c r="U714" s="102"/>
      <c r="V714" s="101"/>
      <c r="W714" s="101"/>
      <c r="X714" s="90" t="str">
        <f>IFERROR(P714/W714, "")</f>
        <v/>
      </c>
      <c r="Y714" s="456"/>
      <c r="Z714" s="450"/>
      <c r="AA714" s="453"/>
      <c r="AB714" s="480"/>
      <c r="AC714" s="483"/>
      <c r="AD714" s="467"/>
      <c r="AE714" s="486"/>
      <c r="AF714" s="467"/>
      <c r="AG714" s="470"/>
      <c r="AH714" s="470"/>
      <c r="AI714" s="473"/>
      <c r="AJ714" s="467"/>
      <c r="AK714" s="467"/>
      <c r="AL714" s="467"/>
      <c r="AM714" s="467"/>
      <c r="AN714" s="470"/>
      <c r="AO714" s="470"/>
      <c r="AP714" s="470"/>
      <c r="AQ714" s="473"/>
      <c r="AR714" s="42"/>
    </row>
    <row r="715" spans="2:44" ht="14.45" customHeight="1" x14ac:dyDescent="0.25">
      <c r="B715" s="475"/>
      <c r="C715" s="477"/>
      <c r="D715" s="477"/>
      <c r="E715" s="40"/>
      <c r="F715" s="490"/>
      <c r="G715" s="491"/>
      <c r="H715" s="49"/>
      <c r="I715" s="201" t="str">
        <f>IF(H715=0,"",H715/'2. Baseline'!$F$15)</f>
        <v/>
      </c>
      <c r="J715" s="87" t="str">
        <f>IF(I715="","",(I715/'2. Baseline'!$F$71/'2. Baseline'!$F$67))</f>
        <v/>
      </c>
      <c r="K715" s="73" t="str">
        <f t="shared" si="344"/>
        <v/>
      </c>
      <c r="L715" s="73" t="str">
        <f t="shared" si="348"/>
        <v/>
      </c>
      <c r="M715" s="81">
        <f t="shared" si="345"/>
        <v>285.71428571428572</v>
      </c>
      <c r="N715" s="81" t="e">
        <f t="shared" si="346"/>
        <v>#VALUE!</v>
      </c>
      <c r="O715" s="82" t="str">
        <f>IFERROR(ROUND(IF(H715/'2. Baseline'!F$13=0,"",H715/'2. Baseline'!F$13),0),"")</f>
        <v/>
      </c>
      <c r="P715" s="83" t="str">
        <f>IFERROR(O715/'2. Baseline'!F$14,"")</f>
        <v/>
      </c>
      <c r="Q715" s="84" t="e">
        <f t="shared" si="347"/>
        <v>#VALUE!</v>
      </c>
      <c r="R715" s="234" t="str">
        <f>IF(H715="","",P715/'2. Baseline'!$F$67)</f>
        <v/>
      </c>
      <c r="S715" s="234" t="str">
        <f>IF(H715="","",P715/J715/'2. Baseline'!$F$67)</f>
        <v/>
      </c>
      <c r="T715" s="101"/>
      <c r="U715" s="102"/>
      <c r="V715" s="101"/>
      <c r="W715" s="101"/>
      <c r="X715" s="90" t="str">
        <f>IFERROR(P715/W715, "")</f>
        <v/>
      </c>
      <c r="Y715" s="456"/>
      <c r="Z715" s="450"/>
      <c r="AA715" s="453"/>
      <c r="AB715" s="480"/>
      <c r="AC715" s="483"/>
      <c r="AD715" s="467"/>
      <c r="AE715" s="486"/>
      <c r="AF715" s="467"/>
      <c r="AG715" s="470"/>
      <c r="AH715" s="470"/>
      <c r="AI715" s="473"/>
      <c r="AJ715" s="467"/>
      <c r="AK715" s="467"/>
      <c r="AL715" s="467"/>
      <c r="AM715" s="467"/>
      <c r="AN715" s="470"/>
      <c r="AO715" s="470"/>
      <c r="AP715" s="470"/>
      <c r="AQ715" s="473"/>
      <c r="AR715" s="42"/>
    </row>
    <row r="716" spans="2:44" ht="14.45" customHeight="1" x14ac:dyDescent="0.25">
      <c r="B716" s="475"/>
      <c r="C716" s="477"/>
      <c r="D716" s="477"/>
      <c r="E716" s="40"/>
      <c r="F716" s="490"/>
      <c r="G716" s="491"/>
      <c r="H716" s="49"/>
      <c r="I716" s="201" t="str">
        <f>IF(H716=0,"",H716/'2. Baseline'!$F$15)</f>
        <v/>
      </c>
      <c r="J716" s="87" t="str">
        <f>IF(I716="","",(I716/'2. Baseline'!$F$71/'2. Baseline'!$F$67))</f>
        <v/>
      </c>
      <c r="K716" s="73" t="str">
        <f t="shared" si="344"/>
        <v/>
      </c>
      <c r="L716" s="73" t="str">
        <f t="shared" si="348"/>
        <v/>
      </c>
      <c r="M716" s="81">
        <f t="shared" si="345"/>
        <v>285.71428571428572</v>
      </c>
      <c r="N716" s="81" t="e">
        <f t="shared" si="346"/>
        <v>#VALUE!</v>
      </c>
      <c r="O716" s="82" t="str">
        <f>IFERROR(ROUND(IF(H716/'2. Baseline'!F$13=0,"",H716/'2. Baseline'!F$13),0),"")</f>
        <v/>
      </c>
      <c r="P716" s="83" t="str">
        <f>IFERROR(O716/'2. Baseline'!F$14,"")</f>
        <v/>
      </c>
      <c r="Q716" s="84" t="e">
        <f t="shared" si="347"/>
        <v>#VALUE!</v>
      </c>
      <c r="R716" s="234" t="str">
        <f>IF(H716="","",P716/'2. Baseline'!$F$67)</f>
        <v/>
      </c>
      <c r="S716" s="234" t="str">
        <f>IF(H716="","",P716/J716/'2. Baseline'!$F$67)</f>
        <v/>
      </c>
      <c r="T716" s="101"/>
      <c r="U716" s="102"/>
      <c r="V716" s="101"/>
      <c r="W716" s="101"/>
      <c r="X716" s="90" t="str">
        <f>IFERROR(P716/W716, "")</f>
        <v/>
      </c>
      <c r="Y716" s="456"/>
      <c r="Z716" s="450"/>
      <c r="AA716" s="453"/>
      <c r="AB716" s="480"/>
      <c r="AC716" s="483"/>
      <c r="AD716" s="467"/>
      <c r="AE716" s="486"/>
      <c r="AF716" s="467"/>
      <c r="AG716" s="470"/>
      <c r="AH716" s="470"/>
      <c r="AI716" s="473"/>
      <c r="AJ716" s="467"/>
      <c r="AK716" s="467"/>
      <c r="AL716" s="467"/>
      <c r="AM716" s="467"/>
      <c r="AN716" s="470"/>
      <c r="AO716" s="470"/>
      <c r="AP716" s="470"/>
      <c r="AQ716" s="473"/>
      <c r="AR716" s="42"/>
    </row>
    <row r="717" spans="2:44" ht="14.45" customHeight="1" x14ac:dyDescent="0.25">
      <c r="B717" s="476"/>
      <c r="C717" s="478"/>
      <c r="D717" s="478"/>
      <c r="E717" s="40"/>
      <c r="F717" s="490"/>
      <c r="G717" s="491"/>
      <c r="H717" s="49"/>
      <c r="I717" s="201" t="str">
        <f>IF(H717=0,"",H717/'2. Baseline'!$F$15)</f>
        <v/>
      </c>
      <c r="J717" s="87" t="str">
        <f>IF(I717="","",(I717/'2. Baseline'!$F$71/'2. Baseline'!$F$67))</f>
        <v/>
      </c>
      <c r="K717" s="73" t="str">
        <f t="shared" si="344"/>
        <v/>
      </c>
      <c r="L717" s="73" t="str">
        <f t="shared" si="348"/>
        <v/>
      </c>
      <c r="M717" s="81">
        <f t="shared" si="345"/>
        <v>285.71428571428572</v>
      </c>
      <c r="N717" s="81" t="e">
        <f>IF(M717="","",I717/M717)</f>
        <v>#VALUE!</v>
      </c>
      <c r="O717" s="82" t="str">
        <f>IFERROR(ROUND(IF(H717/'2. Baseline'!F$13=0,"",H717/'2. Baseline'!F$13),0),"")</f>
        <v/>
      </c>
      <c r="P717" s="83" t="str">
        <f>IFERROR(O717/'2. Baseline'!F$14,"")</f>
        <v/>
      </c>
      <c r="Q717" s="85"/>
      <c r="R717" s="82" t="str">
        <f>IF(H717="","",P717/'2. Baseline'!$F$67)</f>
        <v/>
      </c>
      <c r="S717" s="82" t="str">
        <f>IF(H717="","",P717/J717/'2. Baseline'!$F$67)</f>
        <v/>
      </c>
      <c r="T717" s="101"/>
      <c r="U717" s="102"/>
      <c r="V717" s="101"/>
      <c r="W717" s="101"/>
      <c r="X717" s="90" t="str">
        <f>IFERROR(P717/W717, "")</f>
        <v/>
      </c>
      <c r="Y717" s="457"/>
      <c r="Z717" s="451"/>
      <c r="AA717" s="454"/>
      <c r="AB717" s="481"/>
      <c r="AC717" s="484"/>
      <c r="AD717" s="468"/>
      <c r="AE717" s="487"/>
      <c r="AF717" s="468"/>
      <c r="AG717" s="471"/>
      <c r="AH717" s="471"/>
      <c r="AI717" s="474"/>
      <c r="AJ717" s="468"/>
      <c r="AK717" s="468"/>
      <c r="AL717" s="468"/>
      <c r="AM717" s="468"/>
      <c r="AN717" s="471"/>
      <c r="AO717" s="471"/>
      <c r="AP717" s="471"/>
      <c r="AQ717" s="474"/>
      <c r="AR717" s="42"/>
    </row>
    <row r="718" spans="2:44" ht="14.45" customHeight="1" x14ac:dyDescent="0.25">
      <c r="B718" s="162"/>
      <c r="C718" s="25" t="s">
        <v>35</v>
      </c>
      <c r="D718" s="25"/>
      <c r="E718" s="98">
        <f>COUNTA(E708:E717)</f>
        <v>0</v>
      </c>
      <c r="F718" s="458"/>
      <c r="G718" s="459"/>
      <c r="H718" s="22">
        <f>SUM(H708:H717)</f>
        <v>0</v>
      </c>
      <c r="I718" s="96">
        <f>SUM(I708:I717)</f>
        <v>0</v>
      </c>
      <c r="J718" s="96">
        <f>SUM(J708:J717)</f>
        <v>0</v>
      </c>
      <c r="K718" s="96">
        <f>SUM(K708:K717)</f>
        <v>0</v>
      </c>
      <c r="L718" s="96">
        <f>SUM(L708:L717)</f>
        <v>0</v>
      </c>
      <c r="M718" s="97"/>
      <c r="N718" s="97" t="e">
        <f>SUM(N708:N717)</f>
        <v>#VALUE!</v>
      </c>
      <c r="O718" s="23">
        <f>SUM(O708:O717)</f>
        <v>0</v>
      </c>
      <c r="P718" s="53">
        <f>IFERROR(O718/'2. Baseline'!F$14,"")</f>
        <v>0</v>
      </c>
      <c r="Q718" s="52" t="e">
        <f>SUM(Q708:Q716)*7</f>
        <v>#VALUE!</v>
      </c>
      <c r="R718" s="96">
        <f>SUM(R708:R717)</f>
        <v>0</v>
      </c>
      <c r="S718" s="97" t="e">
        <f>IF(H718="","",P718/J718/'2. Baseline'!$F$67)</f>
        <v>#DIV/0!</v>
      </c>
      <c r="T718" s="103"/>
      <c r="U718" s="103"/>
      <c r="V718" s="104"/>
      <c r="W718" s="104"/>
      <c r="X718" s="74"/>
      <c r="Y718" s="107"/>
      <c r="Z718" s="104"/>
      <c r="AA718" s="108"/>
      <c r="AB718" s="53"/>
      <c r="AC718" s="68">
        <f t="shared" ref="AC718:AQ718" si="349">SUM(AC708:AC717)</f>
        <v>0</v>
      </c>
      <c r="AD718" s="68">
        <f t="shared" si="349"/>
        <v>0</v>
      </c>
      <c r="AE718" s="296">
        <f t="shared" si="349"/>
        <v>0</v>
      </c>
      <c r="AF718" s="93">
        <f t="shared" si="349"/>
        <v>0</v>
      </c>
      <c r="AG718" s="93">
        <f t="shared" si="349"/>
        <v>0</v>
      </c>
      <c r="AH718" s="93">
        <f t="shared" si="349"/>
        <v>0</v>
      </c>
      <c r="AI718" s="93">
        <f t="shared" si="349"/>
        <v>0</v>
      </c>
      <c r="AJ718" s="93">
        <f t="shared" si="349"/>
        <v>0</v>
      </c>
      <c r="AK718" s="93">
        <f t="shared" si="349"/>
        <v>0</v>
      </c>
      <c r="AL718" s="93">
        <f t="shared" si="349"/>
        <v>0</v>
      </c>
      <c r="AM718" s="93">
        <f t="shared" si="349"/>
        <v>0</v>
      </c>
      <c r="AN718" s="93">
        <f t="shared" si="349"/>
        <v>0</v>
      </c>
      <c r="AO718" s="93">
        <f t="shared" si="349"/>
        <v>0</v>
      </c>
      <c r="AP718" s="93">
        <f t="shared" si="349"/>
        <v>0</v>
      </c>
      <c r="AQ718" s="93">
        <f t="shared" si="349"/>
        <v>0</v>
      </c>
      <c r="AR718" s="26"/>
    </row>
    <row r="719" spans="2:44" ht="14.45" customHeight="1" thickBot="1" x14ac:dyDescent="0.3">
      <c r="B719" s="163"/>
      <c r="C719" s="62"/>
      <c r="D719" s="62"/>
      <c r="E719" s="63"/>
      <c r="F719" s="460"/>
      <c r="G719" s="461"/>
      <c r="H719" s="64"/>
      <c r="I719" s="65" t="str">
        <f>IFERROR(IF(H719/#REF!=0," ",H719/#REF!),"")</f>
        <v/>
      </c>
      <c r="J719" s="66"/>
      <c r="K719" s="66"/>
      <c r="L719" s="66"/>
      <c r="M719" s="66"/>
      <c r="N719" s="66"/>
      <c r="O719" s="24"/>
      <c r="P719" s="54"/>
      <c r="Q719" s="55"/>
      <c r="R719" s="56"/>
      <c r="S719" s="56"/>
      <c r="T719" s="105"/>
      <c r="U719" s="105"/>
      <c r="V719" s="106"/>
      <c r="W719" s="106"/>
      <c r="X719" s="75"/>
      <c r="Y719" s="109"/>
      <c r="Z719" s="106"/>
      <c r="AA719" s="110"/>
      <c r="AB719" s="54"/>
      <c r="AC719" s="57"/>
      <c r="AD719" s="67"/>
      <c r="AE719" s="67"/>
      <c r="AF719" s="67"/>
      <c r="AG719" s="67"/>
      <c r="AH719" s="67"/>
      <c r="AI719" s="67"/>
      <c r="AJ719" s="67"/>
      <c r="AK719" s="67"/>
      <c r="AL719" s="67"/>
      <c r="AM719" s="67"/>
      <c r="AN719" s="67"/>
      <c r="AO719" s="67"/>
      <c r="AP719" s="67"/>
      <c r="AQ719" s="179"/>
      <c r="AR719" s="60"/>
    </row>
    <row r="720" spans="2:44" ht="14.45" customHeight="1" x14ac:dyDescent="0.25">
      <c r="B720" s="475" t="str">
        <f>IF(C720&lt;&gt;"",B708+1,"")</f>
        <v/>
      </c>
      <c r="C720" s="477"/>
      <c r="D720" s="477"/>
      <c r="E720" s="40"/>
      <c r="F720" s="492"/>
      <c r="G720" s="492"/>
      <c r="H720" s="49"/>
      <c r="I720" s="201" t="str">
        <f>IF(H720=0,"",H720/'2. Baseline'!$F$15)</f>
        <v/>
      </c>
      <c r="J720" s="86" t="str">
        <f>IF(I720="","",(I720/'2. Baseline'!$F$71/'2. Baseline'!$F$67))</f>
        <v/>
      </c>
      <c r="K720" s="72" t="str">
        <f t="shared" ref="K720:K729" si="350">IF(J720="","",ROUNDUP(J720,0))</f>
        <v/>
      </c>
      <c r="L720" s="295" t="str">
        <f>J720</f>
        <v/>
      </c>
      <c r="M720" s="77">
        <f t="shared" ref="M720:M729" si="351">IF(I720=0,"",$M$23*10)</f>
        <v>285.71428571428572</v>
      </c>
      <c r="N720" s="77" t="e">
        <f t="shared" ref="N720:N728" si="352">I720/M720</f>
        <v>#VALUE!</v>
      </c>
      <c r="O720" s="78" t="str">
        <f>IFERROR(ROUND(IF(H720/'2. Baseline'!F$13=0,"",H720/'2. Baseline'!F$13),0),"")</f>
        <v/>
      </c>
      <c r="P720" s="79" t="str">
        <f>IFERROR(O720/'2. Baseline'!F$14,"")</f>
        <v/>
      </c>
      <c r="Q720" s="80" t="e">
        <f t="shared" ref="Q720:Q728" si="353">O720/(J720/2)/7</f>
        <v>#VALUE!</v>
      </c>
      <c r="R720" s="233" t="str">
        <f>IF(H720="","",P720/'2. Baseline'!$F$67)</f>
        <v/>
      </c>
      <c r="S720" s="233" t="str">
        <f>IF(H720="","",P720/J720/'2. Baseline'!$F$67)</f>
        <v/>
      </c>
      <c r="T720" s="99"/>
      <c r="U720" s="100"/>
      <c r="V720" s="101"/>
      <c r="W720" s="101"/>
      <c r="X720" s="89" t="str">
        <f>IFERROR(S720/W720, "n/a")</f>
        <v>n/a</v>
      </c>
      <c r="Y720" s="455"/>
      <c r="Z720" s="449"/>
      <c r="AA720" s="452"/>
      <c r="AB720" s="479" t="e">
        <f>P730/AA720</f>
        <v>#DIV/0!</v>
      </c>
      <c r="AC720" s="482">
        <f>L730</f>
        <v>0</v>
      </c>
      <c r="AD720" s="466">
        <f>AC730</f>
        <v>0</v>
      </c>
      <c r="AE720" s="485">
        <f>AD730/'2. Baseline'!$F$73</f>
        <v>0</v>
      </c>
      <c r="AF720" s="466">
        <f>L730*'2. Baseline'!$F$58</f>
        <v>0</v>
      </c>
      <c r="AG720" s="469">
        <f>J730*'2. Baseline'!$F$61</f>
        <v>0</v>
      </c>
      <c r="AH720" s="469">
        <f>AE730*'2. Baseline'!F$59*('2. Baseline'!F$50+'2. Baseline'!F$51)</f>
        <v>0</v>
      </c>
      <c r="AI720" s="472">
        <f>IF(B720&lt;&gt;"",'2. Baseline'!$F$60+1,0)</f>
        <v>0</v>
      </c>
      <c r="AJ720" s="466">
        <f>2*(AC730*('2. Baseline'!$F$67+'2. Baseline'!$F$68))</f>
        <v>0</v>
      </c>
      <c r="AK720" s="466">
        <f>2*L730</f>
        <v>0</v>
      </c>
      <c r="AL720" s="466">
        <f>2*(J730*2)</f>
        <v>0</v>
      </c>
      <c r="AM720" s="466">
        <f>J730*('2. Baseline'!F$67+'2. Baseline'!F$68)</f>
        <v>0</v>
      </c>
      <c r="AN720" s="469">
        <f>J730*'2. Baseline'!$F$80</f>
        <v>0</v>
      </c>
      <c r="AO720" s="469">
        <f>2*J730</f>
        <v>0</v>
      </c>
      <c r="AP720" s="469">
        <f>AE730*'2. Baseline'!F$78*('2. Baseline'!F$67+'2. Baseline'!F$68)</f>
        <v>0</v>
      </c>
      <c r="AQ720" s="472">
        <f>IF(B720&lt;&gt;"",'2. Baseline'!$F$60+1,0)</f>
        <v>0</v>
      </c>
      <c r="AR720" s="41"/>
    </row>
    <row r="721" spans="2:44" ht="14.45" customHeight="1" x14ac:dyDescent="0.25">
      <c r="B721" s="475"/>
      <c r="C721" s="477"/>
      <c r="D721" s="477"/>
      <c r="E721" s="40"/>
      <c r="F721" s="489"/>
      <c r="G721" s="489"/>
      <c r="H721" s="49"/>
      <c r="I721" s="201" t="str">
        <f>IF(H721=0,"",H721/'2. Baseline'!$F$15)</f>
        <v/>
      </c>
      <c r="J721" s="87" t="str">
        <f>IF(I721="","",(I721/'2. Baseline'!$F$71/'2. Baseline'!$F$67))</f>
        <v/>
      </c>
      <c r="K721" s="73" t="str">
        <f t="shared" si="350"/>
        <v/>
      </c>
      <c r="L721" s="73" t="str">
        <f t="shared" ref="L721:L729" si="354">J721</f>
        <v/>
      </c>
      <c r="M721" s="81">
        <f t="shared" si="351"/>
        <v>285.71428571428572</v>
      </c>
      <c r="N721" s="81" t="e">
        <f t="shared" si="352"/>
        <v>#VALUE!</v>
      </c>
      <c r="O721" s="82" t="str">
        <f>IFERROR(ROUND(IF(H721/'2. Baseline'!F$13=0,"",H721/'2. Baseline'!F$13),0),"")</f>
        <v/>
      </c>
      <c r="P721" s="83" t="str">
        <f>IFERROR(O721/'2. Baseline'!F$14,"")</f>
        <v/>
      </c>
      <c r="Q721" s="84" t="e">
        <f t="shared" si="353"/>
        <v>#VALUE!</v>
      </c>
      <c r="R721" s="234" t="str">
        <f>IF(H721="","",P721/'2. Baseline'!$F$67)</f>
        <v/>
      </c>
      <c r="S721" s="234" t="str">
        <f>IF(H721="","",P721/J721/'2. Baseline'!$F$67)</f>
        <v/>
      </c>
      <c r="T721" s="101"/>
      <c r="U721" s="102"/>
      <c r="V721" s="101"/>
      <c r="W721" s="101"/>
      <c r="X721" s="90" t="str">
        <f>IFERROR(S721/W721, "")</f>
        <v/>
      </c>
      <c r="Y721" s="456"/>
      <c r="Z721" s="450"/>
      <c r="AA721" s="453"/>
      <c r="AB721" s="480"/>
      <c r="AC721" s="483"/>
      <c r="AD721" s="467"/>
      <c r="AE721" s="486"/>
      <c r="AF721" s="467"/>
      <c r="AG721" s="470"/>
      <c r="AH721" s="470"/>
      <c r="AI721" s="473"/>
      <c r="AJ721" s="467"/>
      <c r="AK721" s="467"/>
      <c r="AL721" s="467"/>
      <c r="AM721" s="467"/>
      <c r="AN721" s="470"/>
      <c r="AO721" s="470"/>
      <c r="AP721" s="470"/>
      <c r="AQ721" s="473"/>
      <c r="AR721" s="42"/>
    </row>
    <row r="722" spans="2:44" ht="14.45" customHeight="1" x14ac:dyDescent="0.25">
      <c r="B722" s="475"/>
      <c r="C722" s="477"/>
      <c r="D722" s="477"/>
      <c r="E722" s="40"/>
      <c r="F722" s="489"/>
      <c r="G722" s="489"/>
      <c r="H722" s="49"/>
      <c r="I722" s="201" t="str">
        <f>IF(H722=0,"",H722/'2. Baseline'!$F$15)</f>
        <v/>
      </c>
      <c r="J722" s="88" t="str">
        <f>IF(I722="","",(I722/'2. Baseline'!$F$71/'2. Baseline'!$F$67))</f>
        <v/>
      </c>
      <c r="K722" s="91" t="str">
        <f t="shared" si="350"/>
        <v/>
      </c>
      <c r="L722" s="91" t="str">
        <f t="shared" si="354"/>
        <v/>
      </c>
      <c r="M722" s="92">
        <f t="shared" si="351"/>
        <v>285.71428571428572</v>
      </c>
      <c r="N722" s="92" t="e">
        <f t="shared" si="352"/>
        <v>#VALUE!</v>
      </c>
      <c r="O722" s="82" t="str">
        <f>IFERROR(ROUND(IF(H722/'2. Baseline'!F$13=0,"",H722/'2. Baseline'!F$13),0),"")</f>
        <v/>
      </c>
      <c r="P722" s="83" t="str">
        <f>IFERROR(O722/'2. Baseline'!F$14,"")</f>
        <v/>
      </c>
      <c r="Q722" s="84" t="e">
        <f t="shared" si="353"/>
        <v>#VALUE!</v>
      </c>
      <c r="R722" s="234" t="str">
        <f>IF(H722="","",P722/'2. Baseline'!$F$67)</f>
        <v/>
      </c>
      <c r="S722" s="234" t="str">
        <f>IF(H722="","",P722/J722/'2. Baseline'!$F$67)</f>
        <v/>
      </c>
      <c r="T722" s="101"/>
      <c r="U722" s="102"/>
      <c r="V722" s="101"/>
      <c r="W722" s="101"/>
      <c r="X722" s="90" t="str">
        <f>IFERROR(S722/W722, "")</f>
        <v/>
      </c>
      <c r="Y722" s="456"/>
      <c r="Z722" s="450"/>
      <c r="AA722" s="453"/>
      <c r="AB722" s="480"/>
      <c r="AC722" s="483"/>
      <c r="AD722" s="467"/>
      <c r="AE722" s="486"/>
      <c r="AF722" s="467"/>
      <c r="AG722" s="470"/>
      <c r="AH722" s="470"/>
      <c r="AI722" s="473"/>
      <c r="AJ722" s="467"/>
      <c r="AK722" s="467"/>
      <c r="AL722" s="467"/>
      <c r="AM722" s="467"/>
      <c r="AN722" s="470"/>
      <c r="AO722" s="470"/>
      <c r="AP722" s="470"/>
      <c r="AQ722" s="473"/>
      <c r="AR722" s="42"/>
    </row>
    <row r="723" spans="2:44" ht="14.45" customHeight="1" x14ac:dyDescent="0.25">
      <c r="B723" s="475"/>
      <c r="C723" s="477"/>
      <c r="D723" s="477"/>
      <c r="E723" s="40"/>
      <c r="F723" s="489"/>
      <c r="G723" s="489"/>
      <c r="H723" s="49"/>
      <c r="I723" s="201" t="str">
        <f>IF(H723=0,"",H723/'2. Baseline'!$F$15)</f>
        <v/>
      </c>
      <c r="J723" s="87" t="str">
        <f>IF(I723="","",(I723/'2. Baseline'!$F$71/'2. Baseline'!$F$67))</f>
        <v/>
      </c>
      <c r="K723" s="73" t="str">
        <f t="shared" si="350"/>
        <v/>
      </c>
      <c r="L723" s="73" t="str">
        <f t="shared" si="354"/>
        <v/>
      </c>
      <c r="M723" s="81">
        <f t="shared" si="351"/>
        <v>285.71428571428572</v>
      </c>
      <c r="N723" s="81" t="e">
        <f t="shared" si="352"/>
        <v>#VALUE!</v>
      </c>
      <c r="O723" s="82" t="str">
        <f>IFERROR(ROUND(IF(H723/'2. Baseline'!F$13=0,"",H723/'2. Baseline'!F$13),0),"")</f>
        <v/>
      </c>
      <c r="P723" s="83" t="str">
        <f>IFERROR(O723/'2. Baseline'!F$14,"")</f>
        <v/>
      </c>
      <c r="Q723" s="84" t="e">
        <f t="shared" si="353"/>
        <v>#VALUE!</v>
      </c>
      <c r="R723" s="234" t="str">
        <f>IF(H723="","",P723/'2. Baseline'!$F$67)</f>
        <v/>
      </c>
      <c r="S723" s="234" t="str">
        <f>IF(H723="","",P723/J723/'2. Baseline'!$F$67)</f>
        <v/>
      </c>
      <c r="T723" s="101"/>
      <c r="U723" s="102"/>
      <c r="V723" s="101"/>
      <c r="W723" s="101"/>
      <c r="X723" s="90" t="str">
        <f>IFERROR(S723/W723, "")</f>
        <v/>
      </c>
      <c r="Y723" s="456"/>
      <c r="Z723" s="450"/>
      <c r="AA723" s="453"/>
      <c r="AB723" s="480"/>
      <c r="AC723" s="483"/>
      <c r="AD723" s="467"/>
      <c r="AE723" s="486"/>
      <c r="AF723" s="467"/>
      <c r="AG723" s="470"/>
      <c r="AH723" s="470"/>
      <c r="AI723" s="473"/>
      <c r="AJ723" s="467"/>
      <c r="AK723" s="467"/>
      <c r="AL723" s="467"/>
      <c r="AM723" s="467"/>
      <c r="AN723" s="470"/>
      <c r="AO723" s="470"/>
      <c r="AP723" s="470"/>
      <c r="AQ723" s="473"/>
      <c r="AR723" s="42"/>
    </row>
    <row r="724" spans="2:44" ht="14.45" customHeight="1" x14ac:dyDescent="0.25">
      <c r="B724" s="475"/>
      <c r="C724" s="477"/>
      <c r="D724" s="477"/>
      <c r="E724" s="40"/>
      <c r="F724" s="489"/>
      <c r="G724" s="489"/>
      <c r="H724" s="50"/>
      <c r="I724" s="201" t="str">
        <f>IF(H724=0,"",H724/'2. Baseline'!$F$15)</f>
        <v/>
      </c>
      <c r="J724" s="87" t="str">
        <f>IF(I724="","",(I724/'2. Baseline'!$F$71/'2. Baseline'!$F$67))</f>
        <v/>
      </c>
      <c r="K724" s="73" t="str">
        <f t="shared" si="350"/>
        <v/>
      </c>
      <c r="L724" s="73" t="str">
        <f t="shared" si="354"/>
        <v/>
      </c>
      <c r="M724" s="81">
        <f t="shared" si="351"/>
        <v>285.71428571428572</v>
      </c>
      <c r="N724" s="81" t="e">
        <f t="shared" si="352"/>
        <v>#VALUE!</v>
      </c>
      <c r="O724" s="82" t="str">
        <f>IFERROR(ROUND(IF(H724/'2. Baseline'!F$13=0,"",H724/'2. Baseline'!F$13),0),"")</f>
        <v/>
      </c>
      <c r="P724" s="83" t="str">
        <f>IFERROR(O724/'2. Baseline'!F$14,"")</f>
        <v/>
      </c>
      <c r="Q724" s="84" t="e">
        <f t="shared" si="353"/>
        <v>#VALUE!</v>
      </c>
      <c r="R724" s="234" t="str">
        <f>IF(H724="","",P724/'2. Baseline'!$F$67)</f>
        <v/>
      </c>
      <c r="S724" s="234" t="str">
        <f>IF(H724="","",P724/J724/'2. Baseline'!$F$67)</f>
        <v/>
      </c>
      <c r="T724" s="101"/>
      <c r="U724" s="102"/>
      <c r="V724" s="101"/>
      <c r="W724" s="101"/>
      <c r="X724" s="90" t="str">
        <f>IFERROR(S724/W724, "")</f>
        <v/>
      </c>
      <c r="Y724" s="456"/>
      <c r="Z724" s="450"/>
      <c r="AA724" s="453"/>
      <c r="AB724" s="480"/>
      <c r="AC724" s="483"/>
      <c r="AD724" s="467"/>
      <c r="AE724" s="486"/>
      <c r="AF724" s="467"/>
      <c r="AG724" s="470"/>
      <c r="AH724" s="470"/>
      <c r="AI724" s="473"/>
      <c r="AJ724" s="467"/>
      <c r="AK724" s="467"/>
      <c r="AL724" s="467"/>
      <c r="AM724" s="467"/>
      <c r="AN724" s="470"/>
      <c r="AO724" s="470"/>
      <c r="AP724" s="470"/>
      <c r="AQ724" s="473"/>
      <c r="AR724" s="42"/>
    </row>
    <row r="725" spans="2:44" ht="14.45" customHeight="1" x14ac:dyDescent="0.25">
      <c r="B725" s="475"/>
      <c r="C725" s="477"/>
      <c r="D725" s="477"/>
      <c r="E725" s="40"/>
      <c r="F725" s="489"/>
      <c r="G725" s="489"/>
      <c r="H725" s="50"/>
      <c r="I725" s="201" t="str">
        <f>IF(H725=0,"",H725/'2. Baseline'!$F$15)</f>
        <v/>
      </c>
      <c r="J725" s="87" t="str">
        <f>IF(I725="","",(I725/'2. Baseline'!$F$71/'2. Baseline'!$F$67))</f>
        <v/>
      </c>
      <c r="K725" s="73" t="str">
        <f t="shared" si="350"/>
        <v/>
      </c>
      <c r="L725" s="73" t="str">
        <f t="shared" si="354"/>
        <v/>
      </c>
      <c r="M725" s="81">
        <f t="shared" si="351"/>
        <v>285.71428571428572</v>
      </c>
      <c r="N725" s="81" t="e">
        <f t="shared" si="352"/>
        <v>#VALUE!</v>
      </c>
      <c r="O725" s="82" t="str">
        <f>IFERROR(ROUND(IF(H725/'2. Baseline'!F$13=0,"",H725/'2. Baseline'!F$13),0),"")</f>
        <v/>
      </c>
      <c r="P725" s="83" t="str">
        <f>IFERROR(O725/'2. Baseline'!F$14,"")</f>
        <v/>
      </c>
      <c r="Q725" s="84" t="e">
        <f t="shared" si="353"/>
        <v>#VALUE!</v>
      </c>
      <c r="R725" s="234" t="str">
        <f>IF(H725="","",P725/'2. Baseline'!$F$67)</f>
        <v/>
      </c>
      <c r="S725" s="234" t="str">
        <f>IF(H725="","",P725/J725/'2. Baseline'!$F$67)</f>
        <v/>
      </c>
      <c r="T725" s="101"/>
      <c r="U725" s="102"/>
      <c r="V725" s="101"/>
      <c r="W725" s="101"/>
      <c r="X725" s="90" t="str">
        <f>IFERROR(P725/W725, "")</f>
        <v/>
      </c>
      <c r="Y725" s="456"/>
      <c r="Z725" s="450"/>
      <c r="AA725" s="453"/>
      <c r="AB725" s="480"/>
      <c r="AC725" s="483"/>
      <c r="AD725" s="467"/>
      <c r="AE725" s="486"/>
      <c r="AF725" s="467"/>
      <c r="AG725" s="470"/>
      <c r="AH725" s="470"/>
      <c r="AI725" s="473"/>
      <c r="AJ725" s="467"/>
      <c r="AK725" s="467"/>
      <c r="AL725" s="467"/>
      <c r="AM725" s="467"/>
      <c r="AN725" s="470"/>
      <c r="AO725" s="470"/>
      <c r="AP725" s="470"/>
      <c r="AQ725" s="473"/>
      <c r="AR725" s="42"/>
    </row>
    <row r="726" spans="2:44" ht="14.45" customHeight="1" x14ac:dyDescent="0.25">
      <c r="B726" s="475"/>
      <c r="C726" s="477"/>
      <c r="D726" s="477"/>
      <c r="E726" s="40"/>
      <c r="F726" s="489"/>
      <c r="G726" s="489"/>
      <c r="H726" s="50"/>
      <c r="I726" s="201" t="str">
        <f>IF(H726=0,"",H726/'2. Baseline'!$F$15)</f>
        <v/>
      </c>
      <c r="J726" s="87" t="str">
        <f>IF(I726="","",(I726/'2. Baseline'!$F$71/'2. Baseline'!$F$67))</f>
        <v/>
      </c>
      <c r="K726" s="73" t="str">
        <f t="shared" si="350"/>
        <v/>
      </c>
      <c r="L726" s="73" t="str">
        <f t="shared" si="354"/>
        <v/>
      </c>
      <c r="M726" s="81">
        <f t="shared" si="351"/>
        <v>285.71428571428572</v>
      </c>
      <c r="N726" s="81" t="e">
        <f t="shared" si="352"/>
        <v>#VALUE!</v>
      </c>
      <c r="O726" s="82" t="str">
        <f>IFERROR(ROUND(IF(H726/'2. Baseline'!F$13=0,"",H726/'2. Baseline'!F$13),0),"")</f>
        <v/>
      </c>
      <c r="P726" s="83" t="str">
        <f>IFERROR(O726/'2. Baseline'!F$14,"")</f>
        <v/>
      </c>
      <c r="Q726" s="84" t="e">
        <f t="shared" si="353"/>
        <v>#VALUE!</v>
      </c>
      <c r="R726" s="234" t="str">
        <f>IF(H726="","",P726/'2. Baseline'!$F$67)</f>
        <v/>
      </c>
      <c r="S726" s="234" t="str">
        <f>IF(H726="","",P726/J726/'2. Baseline'!$F$67)</f>
        <v/>
      </c>
      <c r="T726" s="101"/>
      <c r="U726" s="102"/>
      <c r="V726" s="101"/>
      <c r="W726" s="101"/>
      <c r="X726" s="90" t="str">
        <f>IFERROR(P726/W726, "")</f>
        <v/>
      </c>
      <c r="Y726" s="456"/>
      <c r="Z726" s="450"/>
      <c r="AA726" s="453"/>
      <c r="AB726" s="480"/>
      <c r="AC726" s="483"/>
      <c r="AD726" s="467"/>
      <c r="AE726" s="486"/>
      <c r="AF726" s="467"/>
      <c r="AG726" s="470"/>
      <c r="AH726" s="470"/>
      <c r="AI726" s="473"/>
      <c r="AJ726" s="467"/>
      <c r="AK726" s="467"/>
      <c r="AL726" s="467"/>
      <c r="AM726" s="467"/>
      <c r="AN726" s="470"/>
      <c r="AO726" s="470"/>
      <c r="AP726" s="470"/>
      <c r="AQ726" s="473"/>
      <c r="AR726" s="42"/>
    </row>
    <row r="727" spans="2:44" ht="14.45" customHeight="1" x14ac:dyDescent="0.25">
      <c r="B727" s="475"/>
      <c r="C727" s="477"/>
      <c r="D727" s="477"/>
      <c r="E727" s="40"/>
      <c r="F727" s="489"/>
      <c r="G727" s="489"/>
      <c r="H727" s="50"/>
      <c r="I727" s="201" t="str">
        <f>IF(H727=0,"",H727/'2. Baseline'!$F$15)</f>
        <v/>
      </c>
      <c r="J727" s="87" t="str">
        <f>IF(I727="","",(I727/'2. Baseline'!$F$71/'2. Baseline'!$F$67))</f>
        <v/>
      </c>
      <c r="K727" s="73" t="str">
        <f t="shared" si="350"/>
        <v/>
      </c>
      <c r="L727" s="73" t="str">
        <f t="shared" si="354"/>
        <v/>
      </c>
      <c r="M727" s="81">
        <f t="shared" si="351"/>
        <v>285.71428571428572</v>
      </c>
      <c r="N727" s="81" t="e">
        <f t="shared" si="352"/>
        <v>#VALUE!</v>
      </c>
      <c r="O727" s="82" t="str">
        <f>IFERROR(ROUND(IF(H727/'2. Baseline'!F$13=0,"",H727/'2. Baseline'!F$13),0),"")</f>
        <v/>
      </c>
      <c r="P727" s="83" t="str">
        <f>IFERROR(O727/'2. Baseline'!F$14,"")</f>
        <v/>
      </c>
      <c r="Q727" s="84" t="e">
        <f t="shared" si="353"/>
        <v>#VALUE!</v>
      </c>
      <c r="R727" s="234" t="str">
        <f>IF(H727="","",P727/'2. Baseline'!$F$67)</f>
        <v/>
      </c>
      <c r="S727" s="234" t="str">
        <f>IF(H727="","",P727/J727/'2. Baseline'!$F$67)</f>
        <v/>
      </c>
      <c r="T727" s="101"/>
      <c r="U727" s="102"/>
      <c r="V727" s="101"/>
      <c r="W727" s="101"/>
      <c r="X727" s="90" t="str">
        <f>IFERROR(P727/W727, "")</f>
        <v/>
      </c>
      <c r="Y727" s="456"/>
      <c r="Z727" s="450"/>
      <c r="AA727" s="453"/>
      <c r="AB727" s="480"/>
      <c r="AC727" s="483"/>
      <c r="AD727" s="467"/>
      <c r="AE727" s="486"/>
      <c r="AF727" s="467"/>
      <c r="AG727" s="470"/>
      <c r="AH727" s="470"/>
      <c r="AI727" s="473"/>
      <c r="AJ727" s="467"/>
      <c r="AK727" s="467"/>
      <c r="AL727" s="467"/>
      <c r="AM727" s="467"/>
      <c r="AN727" s="470"/>
      <c r="AO727" s="470"/>
      <c r="AP727" s="470"/>
      <c r="AQ727" s="473"/>
      <c r="AR727" s="42"/>
    </row>
    <row r="728" spans="2:44" ht="14.45" customHeight="1" x14ac:dyDescent="0.25">
      <c r="B728" s="475"/>
      <c r="C728" s="477"/>
      <c r="D728" s="477"/>
      <c r="E728" s="40"/>
      <c r="F728" s="489"/>
      <c r="G728" s="489"/>
      <c r="H728" s="50"/>
      <c r="I728" s="201" t="str">
        <f>IF(H728=0,"",H728/'2. Baseline'!$F$15)</f>
        <v/>
      </c>
      <c r="J728" s="87" t="str">
        <f>IF(I728="","",(I728/'2. Baseline'!$F$71/'2. Baseline'!$F$67))</f>
        <v/>
      </c>
      <c r="K728" s="73" t="str">
        <f t="shared" si="350"/>
        <v/>
      </c>
      <c r="L728" s="73" t="str">
        <f t="shared" si="354"/>
        <v/>
      </c>
      <c r="M728" s="81">
        <f t="shared" si="351"/>
        <v>285.71428571428572</v>
      </c>
      <c r="N728" s="81" t="e">
        <f t="shared" si="352"/>
        <v>#VALUE!</v>
      </c>
      <c r="O728" s="82" t="str">
        <f>IFERROR(ROUND(IF(H728/'2. Baseline'!F$13=0,"",H728/'2. Baseline'!F$13),0),"")</f>
        <v/>
      </c>
      <c r="P728" s="83" t="str">
        <f>IFERROR(O728/'2. Baseline'!F$14,"")</f>
        <v/>
      </c>
      <c r="Q728" s="84" t="e">
        <f t="shared" si="353"/>
        <v>#VALUE!</v>
      </c>
      <c r="R728" s="234" t="str">
        <f>IF(H728="","",P728/'2. Baseline'!$F$67)</f>
        <v/>
      </c>
      <c r="S728" s="234" t="str">
        <f>IF(H728="","",P728/J728/'2. Baseline'!$F$67)</f>
        <v/>
      </c>
      <c r="T728" s="101"/>
      <c r="U728" s="102"/>
      <c r="V728" s="101"/>
      <c r="W728" s="101"/>
      <c r="X728" s="90" t="str">
        <f>IFERROR(P728/W728, "")</f>
        <v/>
      </c>
      <c r="Y728" s="456"/>
      <c r="Z728" s="450"/>
      <c r="AA728" s="453"/>
      <c r="AB728" s="480"/>
      <c r="AC728" s="483"/>
      <c r="AD728" s="467"/>
      <c r="AE728" s="486"/>
      <c r="AF728" s="467"/>
      <c r="AG728" s="470"/>
      <c r="AH728" s="470"/>
      <c r="AI728" s="473"/>
      <c r="AJ728" s="467"/>
      <c r="AK728" s="467"/>
      <c r="AL728" s="467"/>
      <c r="AM728" s="467"/>
      <c r="AN728" s="470"/>
      <c r="AO728" s="470"/>
      <c r="AP728" s="470"/>
      <c r="AQ728" s="473"/>
      <c r="AR728" s="42"/>
    </row>
    <row r="729" spans="2:44" ht="14.45" customHeight="1" x14ac:dyDescent="0.25">
      <c r="B729" s="476"/>
      <c r="C729" s="478"/>
      <c r="D729" s="478"/>
      <c r="E729" s="40"/>
      <c r="F729" s="489"/>
      <c r="G729" s="489"/>
      <c r="H729" s="50"/>
      <c r="I729" s="201" t="str">
        <f>IF(H729=0,"",H729/'2. Baseline'!$F$15)</f>
        <v/>
      </c>
      <c r="J729" s="87" t="str">
        <f>IF(I729="","",(I729/'2. Baseline'!$F$71/'2. Baseline'!$F$67))</f>
        <v/>
      </c>
      <c r="K729" s="73" t="str">
        <f t="shared" si="350"/>
        <v/>
      </c>
      <c r="L729" s="73" t="str">
        <f t="shared" si="354"/>
        <v/>
      </c>
      <c r="M729" s="81">
        <f t="shared" si="351"/>
        <v>285.71428571428572</v>
      </c>
      <c r="N729" s="81" t="e">
        <f>IF(M729="","",I729/M729)</f>
        <v>#VALUE!</v>
      </c>
      <c r="O729" s="82" t="str">
        <f>IFERROR(ROUND(IF(H729/'2. Baseline'!F$13=0,"",H729/'2. Baseline'!F$13),0),"")</f>
        <v/>
      </c>
      <c r="P729" s="83" t="str">
        <f>IFERROR(O729/'2. Baseline'!F$14,"")</f>
        <v/>
      </c>
      <c r="Q729" s="85"/>
      <c r="R729" s="82" t="str">
        <f>IF(H729="","",P729/'2. Baseline'!$F$67)</f>
        <v/>
      </c>
      <c r="S729" s="82" t="str">
        <f>IF(H729="","",P729/J729/'2. Baseline'!$F$67)</f>
        <v/>
      </c>
      <c r="T729" s="101"/>
      <c r="U729" s="102"/>
      <c r="V729" s="101"/>
      <c r="W729" s="101"/>
      <c r="X729" s="90" t="str">
        <f>IFERROR(P729/W729, "")</f>
        <v/>
      </c>
      <c r="Y729" s="457"/>
      <c r="Z729" s="451"/>
      <c r="AA729" s="454"/>
      <c r="AB729" s="481"/>
      <c r="AC729" s="484"/>
      <c r="AD729" s="468"/>
      <c r="AE729" s="487"/>
      <c r="AF729" s="468"/>
      <c r="AG729" s="471"/>
      <c r="AH729" s="471"/>
      <c r="AI729" s="474"/>
      <c r="AJ729" s="468"/>
      <c r="AK729" s="468"/>
      <c r="AL729" s="468"/>
      <c r="AM729" s="468"/>
      <c r="AN729" s="471"/>
      <c r="AO729" s="471"/>
      <c r="AP729" s="471"/>
      <c r="AQ729" s="474"/>
      <c r="AR729" s="42"/>
    </row>
    <row r="730" spans="2:44" ht="14.45" customHeight="1" x14ac:dyDescent="0.25">
      <c r="B730" s="162"/>
      <c r="C730" s="25" t="s">
        <v>35</v>
      </c>
      <c r="D730" s="25"/>
      <c r="E730" s="98">
        <f>COUNTA(E720:E729)</f>
        <v>0</v>
      </c>
      <c r="F730" s="458"/>
      <c r="G730" s="459"/>
      <c r="H730" s="22">
        <f>SUM(H720:H729)</f>
        <v>0</v>
      </c>
      <c r="I730" s="96">
        <f>SUM(I720:I729)</f>
        <v>0</v>
      </c>
      <c r="J730" s="96">
        <f>SUM(J720:J729)</f>
        <v>0</v>
      </c>
      <c r="K730" s="96">
        <f>SUM(K720:K729)</f>
        <v>0</v>
      </c>
      <c r="L730" s="96">
        <f>SUM(L720:L729)</f>
        <v>0</v>
      </c>
      <c r="M730" s="97"/>
      <c r="N730" s="97" t="e">
        <f>SUM(N720:N729)</f>
        <v>#VALUE!</v>
      </c>
      <c r="O730" s="23">
        <f>SUM(O720:O729)</f>
        <v>0</v>
      </c>
      <c r="P730" s="53">
        <f>IFERROR(O730/'2. Baseline'!F$14,"")</f>
        <v>0</v>
      </c>
      <c r="Q730" s="52" t="e">
        <f>SUM(Q720:Q728)*7</f>
        <v>#VALUE!</v>
      </c>
      <c r="R730" s="96">
        <f>SUM(R720:R729)</f>
        <v>0</v>
      </c>
      <c r="S730" s="97" t="e">
        <f>IF(H730="","",P730/J730/'2. Baseline'!$F$67)</f>
        <v>#DIV/0!</v>
      </c>
      <c r="T730" s="103"/>
      <c r="U730" s="103"/>
      <c r="V730" s="104"/>
      <c r="W730" s="104"/>
      <c r="X730" s="74"/>
      <c r="Y730" s="107"/>
      <c r="Z730" s="104"/>
      <c r="AA730" s="108"/>
      <c r="AB730" s="53"/>
      <c r="AC730" s="68">
        <f t="shared" ref="AC730:AQ730" si="355">SUM(AC720:AC729)</f>
        <v>0</v>
      </c>
      <c r="AD730" s="68">
        <f t="shared" si="355"/>
        <v>0</v>
      </c>
      <c r="AE730" s="296">
        <f t="shared" si="355"/>
        <v>0</v>
      </c>
      <c r="AF730" s="93">
        <f t="shared" si="355"/>
        <v>0</v>
      </c>
      <c r="AG730" s="93">
        <f t="shared" si="355"/>
        <v>0</v>
      </c>
      <c r="AH730" s="93">
        <f t="shared" si="355"/>
        <v>0</v>
      </c>
      <c r="AI730" s="93">
        <f t="shared" si="355"/>
        <v>0</v>
      </c>
      <c r="AJ730" s="93">
        <f t="shared" si="355"/>
        <v>0</v>
      </c>
      <c r="AK730" s="93">
        <f t="shared" si="355"/>
        <v>0</v>
      </c>
      <c r="AL730" s="93">
        <f t="shared" si="355"/>
        <v>0</v>
      </c>
      <c r="AM730" s="93">
        <f t="shared" si="355"/>
        <v>0</v>
      </c>
      <c r="AN730" s="93">
        <f t="shared" si="355"/>
        <v>0</v>
      </c>
      <c r="AO730" s="93">
        <f t="shared" si="355"/>
        <v>0</v>
      </c>
      <c r="AP730" s="93">
        <f t="shared" si="355"/>
        <v>0</v>
      </c>
      <c r="AQ730" s="93">
        <f t="shared" si="355"/>
        <v>0</v>
      </c>
      <c r="AR730" s="26"/>
    </row>
    <row r="731" spans="2:44" ht="14.45" customHeight="1" thickBot="1" x14ac:dyDescent="0.3">
      <c r="B731" s="163"/>
      <c r="C731" s="62"/>
      <c r="D731" s="62"/>
      <c r="E731" s="63"/>
      <c r="F731" s="460"/>
      <c r="G731" s="461"/>
      <c r="H731" s="64"/>
      <c r="I731" s="65" t="str">
        <f>IFERROR(IF(H731/#REF!=0," ",H731/#REF!),"")</f>
        <v/>
      </c>
      <c r="J731" s="66"/>
      <c r="K731" s="66"/>
      <c r="L731" s="66"/>
      <c r="M731" s="66"/>
      <c r="N731" s="66"/>
      <c r="O731" s="24"/>
      <c r="P731" s="54"/>
      <c r="Q731" s="55"/>
      <c r="R731" s="56"/>
      <c r="S731" s="56"/>
      <c r="T731" s="105"/>
      <c r="U731" s="105"/>
      <c r="V731" s="106"/>
      <c r="W731" s="106"/>
      <c r="X731" s="75"/>
      <c r="Y731" s="109"/>
      <c r="Z731" s="106"/>
      <c r="AA731" s="110"/>
      <c r="AB731" s="54"/>
      <c r="AC731" s="57"/>
      <c r="AD731" s="67"/>
      <c r="AE731" s="67"/>
      <c r="AF731" s="67"/>
      <c r="AG731" s="67"/>
      <c r="AH731" s="67"/>
      <c r="AI731" s="67"/>
      <c r="AJ731" s="67"/>
      <c r="AK731" s="67"/>
      <c r="AL731" s="67"/>
      <c r="AM731" s="67"/>
      <c r="AN731" s="67"/>
      <c r="AO731" s="67"/>
      <c r="AP731" s="67"/>
      <c r="AQ731" s="179"/>
      <c r="AR731" s="60"/>
    </row>
    <row r="732" spans="2:44" ht="14.45" customHeight="1" x14ac:dyDescent="0.25">
      <c r="B732" s="475" t="str">
        <f>IF(C732&lt;&gt;"",B720+1,"")</f>
        <v/>
      </c>
      <c r="C732" s="477"/>
      <c r="D732" s="477"/>
      <c r="E732" s="40"/>
      <c r="F732" s="492"/>
      <c r="G732" s="492"/>
      <c r="H732" s="49"/>
      <c r="I732" s="201" t="str">
        <f>IF(H732=0,"",H732/'2. Baseline'!$F$15)</f>
        <v/>
      </c>
      <c r="J732" s="86" t="str">
        <f>IF(I732="","",(I732/'2. Baseline'!$F$71/'2. Baseline'!$F$67))</f>
        <v/>
      </c>
      <c r="K732" s="72" t="str">
        <f t="shared" ref="K732:K741" si="356">IF(J732="","",ROUNDUP(J732,0))</f>
        <v/>
      </c>
      <c r="L732" s="295" t="str">
        <f>J732</f>
        <v/>
      </c>
      <c r="M732" s="77">
        <f t="shared" ref="M732:M741" si="357">IF(I732=0,"",$M$23*10)</f>
        <v>285.71428571428572</v>
      </c>
      <c r="N732" s="77" t="e">
        <f t="shared" ref="N732:N740" si="358">I732/M732</f>
        <v>#VALUE!</v>
      </c>
      <c r="O732" s="78" t="str">
        <f>IFERROR(ROUND(IF(H732/'2. Baseline'!F$13=0,"",H732/'2. Baseline'!F$13),0),"")</f>
        <v/>
      </c>
      <c r="P732" s="79" t="str">
        <f>IFERROR(O732/'2. Baseline'!F$14,"")</f>
        <v/>
      </c>
      <c r="Q732" s="80" t="e">
        <f t="shared" ref="Q732:Q740" si="359">O732/(J732/2)/7</f>
        <v>#VALUE!</v>
      </c>
      <c r="R732" s="233" t="str">
        <f>IF(H732="","",P732/'2. Baseline'!$F$67)</f>
        <v/>
      </c>
      <c r="S732" s="233" t="str">
        <f>IF(H732="","",P732/J732/'2. Baseline'!$F$67)</f>
        <v/>
      </c>
      <c r="T732" s="99"/>
      <c r="U732" s="100"/>
      <c r="V732" s="101"/>
      <c r="W732" s="101"/>
      <c r="X732" s="89" t="str">
        <f>IFERROR(S732/W732, "n/a")</f>
        <v>n/a</v>
      </c>
      <c r="Y732" s="455"/>
      <c r="Z732" s="449"/>
      <c r="AA732" s="452"/>
      <c r="AB732" s="479" t="e">
        <f>P742/AA732</f>
        <v>#DIV/0!</v>
      </c>
      <c r="AC732" s="482">
        <f>L742</f>
        <v>0</v>
      </c>
      <c r="AD732" s="466">
        <f>AC742</f>
        <v>0</v>
      </c>
      <c r="AE732" s="485">
        <f>AD742/'2. Baseline'!$F$73</f>
        <v>0</v>
      </c>
      <c r="AF732" s="466">
        <f>L742*'2. Baseline'!$F$58</f>
        <v>0</v>
      </c>
      <c r="AG732" s="469">
        <f>J742*'2. Baseline'!$F$61</f>
        <v>0</v>
      </c>
      <c r="AH732" s="469">
        <f>AE742*'2. Baseline'!F$59*('2. Baseline'!F$50+'2. Baseline'!F$51)</f>
        <v>0</v>
      </c>
      <c r="AI732" s="472">
        <f>IF(B732&lt;&gt;"",'2. Baseline'!$F$60+1,0)</f>
        <v>0</v>
      </c>
      <c r="AJ732" s="466">
        <f>2*(AC742*('2. Baseline'!$F$67+'2. Baseline'!$F$68))</f>
        <v>0</v>
      </c>
      <c r="AK732" s="466">
        <f>2*L742</f>
        <v>0</v>
      </c>
      <c r="AL732" s="466">
        <f>2*(J742*2)</f>
        <v>0</v>
      </c>
      <c r="AM732" s="466">
        <f>J742*('2. Baseline'!F$67+'2. Baseline'!F$68)</f>
        <v>0</v>
      </c>
      <c r="AN732" s="469">
        <f>J742*'2. Baseline'!$F$80</f>
        <v>0</v>
      </c>
      <c r="AO732" s="469">
        <f>2*J742</f>
        <v>0</v>
      </c>
      <c r="AP732" s="469">
        <f>AE742*'2. Baseline'!F$78*('2. Baseline'!F$67+'2. Baseline'!F$68)</f>
        <v>0</v>
      </c>
      <c r="AQ732" s="472">
        <f>IF(B732&lt;&gt;"",'2. Baseline'!$F$60+1,0)</f>
        <v>0</v>
      </c>
      <c r="AR732" s="41"/>
    </row>
    <row r="733" spans="2:44" ht="14.45" customHeight="1" x14ac:dyDescent="0.25">
      <c r="B733" s="475"/>
      <c r="C733" s="477"/>
      <c r="D733" s="477"/>
      <c r="E733" s="40"/>
      <c r="F733" s="489"/>
      <c r="G733" s="489"/>
      <c r="H733" s="49"/>
      <c r="I733" s="201" t="str">
        <f>IF(H733=0,"",H733/'2. Baseline'!$F$15)</f>
        <v/>
      </c>
      <c r="J733" s="87" t="str">
        <f>IF(I733="","",(I733/'2. Baseline'!$F$71/'2. Baseline'!$F$67))</f>
        <v/>
      </c>
      <c r="K733" s="73" t="str">
        <f t="shared" si="356"/>
        <v/>
      </c>
      <c r="L733" s="73" t="str">
        <f t="shared" ref="L733:L741" si="360">J733</f>
        <v/>
      </c>
      <c r="M733" s="81">
        <f t="shared" si="357"/>
        <v>285.71428571428572</v>
      </c>
      <c r="N733" s="81" t="e">
        <f t="shared" si="358"/>
        <v>#VALUE!</v>
      </c>
      <c r="O733" s="82" t="str">
        <f>IFERROR(ROUND(IF(H733/'2. Baseline'!F$13=0,"",H733/'2. Baseline'!F$13),0),"")</f>
        <v/>
      </c>
      <c r="P733" s="83" t="str">
        <f>IFERROR(O733/'2. Baseline'!F$14,"")</f>
        <v/>
      </c>
      <c r="Q733" s="84" t="e">
        <f t="shared" si="359"/>
        <v>#VALUE!</v>
      </c>
      <c r="R733" s="234" t="str">
        <f>IF(H733="","",P733/'2. Baseline'!$F$67)</f>
        <v/>
      </c>
      <c r="S733" s="234" t="str">
        <f>IF(H733="","",P733/J733/'2. Baseline'!$F$67)</f>
        <v/>
      </c>
      <c r="T733" s="101"/>
      <c r="U733" s="102"/>
      <c r="V733" s="101"/>
      <c r="W733" s="101"/>
      <c r="X733" s="90" t="str">
        <f>IFERROR(S733/W733, "")</f>
        <v/>
      </c>
      <c r="Y733" s="456"/>
      <c r="Z733" s="450"/>
      <c r="AA733" s="453"/>
      <c r="AB733" s="480"/>
      <c r="AC733" s="483"/>
      <c r="AD733" s="467"/>
      <c r="AE733" s="486"/>
      <c r="AF733" s="467"/>
      <c r="AG733" s="470"/>
      <c r="AH733" s="470"/>
      <c r="AI733" s="473"/>
      <c r="AJ733" s="467"/>
      <c r="AK733" s="467"/>
      <c r="AL733" s="467"/>
      <c r="AM733" s="467"/>
      <c r="AN733" s="470"/>
      <c r="AO733" s="470"/>
      <c r="AP733" s="470"/>
      <c r="AQ733" s="473"/>
      <c r="AR733" s="42"/>
    </row>
    <row r="734" spans="2:44" ht="14.45" customHeight="1" x14ac:dyDescent="0.25">
      <c r="B734" s="475"/>
      <c r="C734" s="477"/>
      <c r="D734" s="477"/>
      <c r="E734" s="40"/>
      <c r="F734" s="489"/>
      <c r="G734" s="489"/>
      <c r="H734" s="49"/>
      <c r="I734" s="201" t="str">
        <f>IF(H734=0,"",H734/'2. Baseline'!$F$15)</f>
        <v/>
      </c>
      <c r="J734" s="88" t="str">
        <f>IF(I734="","",(I734/'2. Baseline'!$F$71/'2. Baseline'!$F$67))</f>
        <v/>
      </c>
      <c r="K734" s="91" t="str">
        <f t="shared" si="356"/>
        <v/>
      </c>
      <c r="L734" s="91" t="str">
        <f t="shared" si="360"/>
        <v/>
      </c>
      <c r="M734" s="92">
        <f t="shared" si="357"/>
        <v>285.71428571428572</v>
      </c>
      <c r="N734" s="92" t="e">
        <f t="shared" si="358"/>
        <v>#VALUE!</v>
      </c>
      <c r="O734" s="82" t="str">
        <f>IFERROR(ROUND(IF(H734/'2. Baseline'!F$13=0,"",H734/'2. Baseline'!F$13),0),"")</f>
        <v/>
      </c>
      <c r="P734" s="83" t="str">
        <f>IFERROR(O734/'2. Baseline'!F$14,"")</f>
        <v/>
      </c>
      <c r="Q734" s="84" t="e">
        <f t="shared" si="359"/>
        <v>#VALUE!</v>
      </c>
      <c r="R734" s="234" t="str">
        <f>IF(H734="","",P734/'2. Baseline'!$F$67)</f>
        <v/>
      </c>
      <c r="S734" s="234" t="str">
        <f>IF(H734="","",P734/J734/'2. Baseline'!$F$67)</f>
        <v/>
      </c>
      <c r="T734" s="101"/>
      <c r="U734" s="102"/>
      <c r="V734" s="101"/>
      <c r="W734" s="101"/>
      <c r="X734" s="90" t="str">
        <f>IFERROR(S734/W734, "")</f>
        <v/>
      </c>
      <c r="Y734" s="456"/>
      <c r="Z734" s="450"/>
      <c r="AA734" s="453"/>
      <c r="AB734" s="480"/>
      <c r="AC734" s="483"/>
      <c r="AD734" s="467"/>
      <c r="AE734" s="486"/>
      <c r="AF734" s="467"/>
      <c r="AG734" s="470"/>
      <c r="AH734" s="470"/>
      <c r="AI734" s="473"/>
      <c r="AJ734" s="467"/>
      <c r="AK734" s="467"/>
      <c r="AL734" s="467"/>
      <c r="AM734" s="467"/>
      <c r="AN734" s="470"/>
      <c r="AO734" s="470"/>
      <c r="AP734" s="470"/>
      <c r="AQ734" s="473"/>
      <c r="AR734" s="42"/>
    </row>
    <row r="735" spans="2:44" ht="14.45" customHeight="1" x14ac:dyDescent="0.25">
      <c r="B735" s="475"/>
      <c r="C735" s="477"/>
      <c r="D735" s="477"/>
      <c r="E735" s="40"/>
      <c r="F735" s="489"/>
      <c r="G735" s="489"/>
      <c r="H735" s="49"/>
      <c r="I735" s="201" t="str">
        <f>IF(H735=0,"",H735/'2. Baseline'!$F$15)</f>
        <v/>
      </c>
      <c r="J735" s="87" t="str">
        <f>IF(I735="","",(I735/'2. Baseline'!$F$71/'2. Baseline'!$F$67))</f>
        <v/>
      </c>
      <c r="K735" s="73" t="str">
        <f t="shared" si="356"/>
        <v/>
      </c>
      <c r="L735" s="73" t="str">
        <f t="shared" si="360"/>
        <v/>
      </c>
      <c r="M735" s="81">
        <f t="shared" si="357"/>
        <v>285.71428571428572</v>
      </c>
      <c r="N735" s="81" t="e">
        <f t="shared" si="358"/>
        <v>#VALUE!</v>
      </c>
      <c r="O735" s="82" t="str">
        <f>IFERROR(ROUND(IF(H735/'2. Baseline'!F$13=0,"",H735/'2. Baseline'!F$13),0),"")</f>
        <v/>
      </c>
      <c r="P735" s="83" t="str">
        <f>IFERROR(O735/'2. Baseline'!F$14,"")</f>
        <v/>
      </c>
      <c r="Q735" s="84" t="e">
        <f t="shared" si="359"/>
        <v>#VALUE!</v>
      </c>
      <c r="R735" s="234" t="str">
        <f>IF(H735="","",P735/'2. Baseline'!$F$67)</f>
        <v/>
      </c>
      <c r="S735" s="234" t="str">
        <f>IF(H735="","",P735/J735/'2. Baseline'!$F$67)</f>
        <v/>
      </c>
      <c r="T735" s="101"/>
      <c r="U735" s="102"/>
      <c r="V735" s="101"/>
      <c r="W735" s="101"/>
      <c r="X735" s="90" t="str">
        <f>IFERROR(S735/W735, "")</f>
        <v/>
      </c>
      <c r="Y735" s="456"/>
      <c r="Z735" s="450"/>
      <c r="AA735" s="453"/>
      <c r="AB735" s="480"/>
      <c r="AC735" s="483"/>
      <c r="AD735" s="467"/>
      <c r="AE735" s="486"/>
      <c r="AF735" s="467"/>
      <c r="AG735" s="470"/>
      <c r="AH735" s="470"/>
      <c r="AI735" s="473"/>
      <c r="AJ735" s="467"/>
      <c r="AK735" s="467"/>
      <c r="AL735" s="467"/>
      <c r="AM735" s="467"/>
      <c r="AN735" s="470"/>
      <c r="AO735" s="470"/>
      <c r="AP735" s="470"/>
      <c r="AQ735" s="473"/>
      <c r="AR735" s="42"/>
    </row>
    <row r="736" spans="2:44" ht="14.45" customHeight="1" x14ac:dyDescent="0.25">
      <c r="B736" s="475"/>
      <c r="C736" s="477"/>
      <c r="D736" s="477"/>
      <c r="E736" s="40"/>
      <c r="F736" s="489"/>
      <c r="G736" s="489"/>
      <c r="H736" s="50"/>
      <c r="I736" s="201" t="str">
        <f>IF(H736=0,"",H736/'2. Baseline'!$F$15)</f>
        <v/>
      </c>
      <c r="J736" s="87" t="str">
        <f>IF(I736="","",(I736/'2. Baseline'!$F$71/'2. Baseline'!$F$67))</f>
        <v/>
      </c>
      <c r="K736" s="73" t="str">
        <f t="shared" si="356"/>
        <v/>
      </c>
      <c r="L736" s="73" t="str">
        <f t="shared" si="360"/>
        <v/>
      </c>
      <c r="M736" s="81">
        <f t="shared" si="357"/>
        <v>285.71428571428572</v>
      </c>
      <c r="N736" s="81" t="e">
        <f t="shared" si="358"/>
        <v>#VALUE!</v>
      </c>
      <c r="O736" s="82" t="str">
        <f>IFERROR(ROUND(IF(H736/'2. Baseline'!F$13=0,"",H736/'2. Baseline'!F$13),0),"")</f>
        <v/>
      </c>
      <c r="P736" s="83" t="str">
        <f>IFERROR(O736/'2. Baseline'!F$14,"")</f>
        <v/>
      </c>
      <c r="Q736" s="84" t="e">
        <f t="shared" si="359"/>
        <v>#VALUE!</v>
      </c>
      <c r="R736" s="234" t="str">
        <f>IF(H736="","",P736/'2. Baseline'!$F$67)</f>
        <v/>
      </c>
      <c r="S736" s="234" t="str">
        <f>IF(H736="","",P736/J736/'2. Baseline'!$F$67)</f>
        <v/>
      </c>
      <c r="T736" s="101"/>
      <c r="U736" s="102"/>
      <c r="V736" s="101"/>
      <c r="W736" s="101"/>
      <c r="X736" s="90" t="str">
        <f>IFERROR(S736/W736, "")</f>
        <v/>
      </c>
      <c r="Y736" s="456"/>
      <c r="Z736" s="450"/>
      <c r="AA736" s="453"/>
      <c r="AB736" s="480"/>
      <c r="AC736" s="483"/>
      <c r="AD736" s="467"/>
      <c r="AE736" s="486"/>
      <c r="AF736" s="467"/>
      <c r="AG736" s="470"/>
      <c r="AH736" s="470"/>
      <c r="AI736" s="473"/>
      <c r="AJ736" s="467"/>
      <c r="AK736" s="467"/>
      <c r="AL736" s="467"/>
      <c r="AM736" s="467"/>
      <c r="AN736" s="470"/>
      <c r="AO736" s="470"/>
      <c r="AP736" s="470"/>
      <c r="AQ736" s="473"/>
      <c r="AR736" s="42"/>
    </row>
    <row r="737" spans="2:44" ht="14.45" customHeight="1" x14ac:dyDescent="0.25">
      <c r="B737" s="475"/>
      <c r="C737" s="477"/>
      <c r="D737" s="477"/>
      <c r="E737" s="40"/>
      <c r="F737" s="489"/>
      <c r="G737" s="489"/>
      <c r="H737" s="50"/>
      <c r="I737" s="201" t="str">
        <f>IF(H737=0,"",H737/'2. Baseline'!$F$15)</f>
        <v/>
      </c>
      <c r="J737" s="87" t="str">
        <f>IF(I737="","",(I737/'2. Baseline'!$F$71/'2. Baseline'!$F$67))</f>
        <v/>
      </c>
      <c r="K737" s="73" t="str">
        <f t="shared" si="356"/>
        <v/>
      </c>
      <c r="L737" s="73" t="str">
        <f t="shared" si="360"/>
        <v/>
      </c>
      <c r="M737" s="81">
        <f t="shared" si="357"/>
        <v>285.71428571428572</v>
      </c>
      <c r="N737" s="81" t="e">
        <f t="shared" si="358"/>
        <v>#VALUE!</v>
      </c>
      <c r="O737" s="82" t="str">
        <f>IFERROR(ROUND(IF(H737/'2. Baseline'!F$13=0,"",H737/'2. Baseline'!F$13),0),"")</f>
        <v/>
      </c>
      <c r="P737" s="83" t="str">
        <f>IFERROR(O737/'2. Baseline'!F$14,"")</f>
        <v/>
      </c>
      <c r="Q737" s="84" t="e">
        <f t="shared" si="359"/>
        <v>#VALUE!</v>
      </c>
      <c r="R737" s="234" t="str">
        <f>IF(H737="","",P737/'2. Baseline'!$F$67)</f>
        <v/>
      </c>
      <c r="S737" s="234" t="str">
        <f>IF(H737="","",P737/J737/'2. Baseline'!$F$67)</f>
        <v/>
      </c>
      <c r="T737" s="101"/>
      <c r="U737" s="102"/>
      <c r="V737" s="101"/>
      <c r="W737" s="101"/>
      <c r="X737" s="90" t="str">
        <f>IFERROR(P737/W737, "")</f>
        <v/>
      </c>
      <c r="Y737" s="456"/>
      <c r="Z737" s="450"/>
      <c r="AA737" s="453"/>
      <c r="AB737" s="480"/>
      <c r="AC737" s="483"/>
      <c r="AD737" s="467"/>
      <c r="AE737" s="486"/>
      <c r="AF737" s="467"/>
      <c r="AG737" s="470"/>
      <c r="AH737" s="470"/>
      <c r="AI737" s="473"/>
      <c r="AJ737" s="467"/>
      <c r="AK737" s="467"/>
      <c r="AL737" s="467"/>
      <c r="AM737" s="467"/>
      <c r="AN737" s="470"/>
      <c r="AO737" s="470"/>
      <c r="AP737" s="470"/>
      <c r="AQ737" s="473"/>
      <c r="AR737" s="42"/>
    </row>
    <row r="738" spans="2:44" ht="14.45" customHeight="1" x14ac:dyDescent="0.25">
      <c r="B738" s="475"/>
      <c r="C738" s="477"/>
      <c r="D738" s="477"/>
      <c r="E738" s="40"/>
      <c r="F738" s="489"/>
      <c r="G738" s="489"/>
      <c r="H738" s="50"/>
      <c r="I738" s="201" t="str">
        <f>IF(H738=0,"",H738/'2. Baseline'!$F$15)</f>
        <v/>
      </c>
      <c r="J738" s="87" t="str">
        <f>IF(I738="","",(I738/'2. Baseline'!$F$71/'2. Baseline'!$F$67))</f>
        <v/>
      </c>
      <c r="K738" s="73" t="str">
        <f t="shared" si="356"/>
        <v/>
      </c>
      <c r="L738" s="73" t="str">
        <f t="shared" si="360"/>
        <v/>
      </c>
      <c r="M738" s="81">
        <f t="shared" si="357"/>
        <v>285.71428571428572</v>
      </c>
      <c r="N738" s="81" t="e">
        <f t="shared" si="358"/>
        <v>#VALUE!</v>
      </c>
      <c r="O738" s="82" t="str">
        <f>IFERROR(ROUND(IF(H738/'2. Baseline'!F$13=0,"",H738/'2. Baseline'!F$13),0),"")</f>
        <v/>
      </c>
      <c r="P738" s="83" t="str">
        <f>IFERROR(O738/'2. Baseline'!F$14,"")</f>
        <v/>
      </c>
      <c r="Q738" s="84" t="e">
        <f t="shared" si="359"/>
        <v>#VALUE!</v>
      </c>
      <c r="R738" s="234" t="str">
        <f>IF(H738="","",P738/'2. Baseline'!$F$67)</f>
        <v/>
      </c>
      <c r="S738" s="234" t="str">
        <f>IF(H738="","",P738/J738/'2. Baseline'!$F$67)</f>
        <v/>
      </c>
      <c r="T738" s="101"/>
      <c r="U738" s="102"/>
      <c r="V738" s="101"/>
      <c r="W738" s="101"/>
      <c r="X738" s="90" t="str">
        <f>IFERROR(P738/W738, "")</f>
        <v/>
      </c>
      <c r="Y738" s="456"/>
      <c r="Z738" s="450"/>
      <c r="AA738" s="453"/>
      <c r="AB738" s="480"/>
      <c r="AC738" s="483"/>
      <c r="AD738" s="467"/>
      <c r="AE738" s="486"/>
      <c r="AF738" s="467"/>
      <c r="AG738" s="470"/>
      <c r="AH738" s="470"/>
      <c r="AI738" s="473"/>
      <c r="AJ738" s="467"/>
      <c r="AK738" s="467"/>
      <c r="AL738" s="467"/>
      <c r="AM738" s="467"/>
      <c r="AN738" s="470"/>
      <c r="AO738" s="470"/>
      <c r="AP738" s="470"/>
      <c r="AQ738" s="473"/>
      <c r="AR738" s="42"/>
    </row>
    <row r="739" spans="2:44" ht="14.45" customHeight="1" x14ac:dyDescent="0.25">
      <c r="B739" s="475"/>
      <c r="C739" s="477"/>
      <c r="D739" s="477"/>
      <c r="E739" s="40"/>
      <c r="F739" s="489"/>
      <c r="G739" s="489"/>
      <c r="H739" s="50"/>
      <c r="I739" s="201" t="str">
        <f>IF(H739=0,"",H739/'2. Baseline'!$F$15)</f>
        <v/>
      </c>
      <c r="J739" s="87" t="str">
        <f>IF(I739="","",(I739/'2. Baseline'!$F$71/'2. Baseline'!$F$67))</f>
        <v/>
      </c>
      <c r="K739" s="73" t="str">
        <f t="shared" si="356"/>
        <v/>
      </c>
      <c r="L739" s="73" t="str">
        <f t="shared" si="360"/>
        <v/>
      </c>
      <c r="M739" s="81">
        <f t="shared" si="357"/>
        <v>285.71428571428572</v>
      </c>
      <c r="N739" s="81" t="e">
        <f t="shared" si="358"/>
        <v>#VALUE!</v>
      </c>
      <c r="O739" s="82" t="str">
        <f>IFERROR(ROUND(IF(H739/'2. Baseline'!F$13=0,"",H739/'2. Baseline'!F$13),0),"")</f>
        <v/>
      </c>
      <c r="P739" s="83" t="str">
        <f>IFERROR(O739/'2. Baseline'!F$14,"")</f>
        <v/>
      </c>
      <c r="Q739" s="84" t="e">
        <f t="shared" si="359"/>
        <v>#VALUE!</v>
      </c>
      <c r="R739" s="234" t="str">
        <f>IF(H739="","",P739/'2. Baseline'!$F$67)</f>
        <v/>
      </c>
      <c r="S739" s="234" t="str">
        <f>IF(H739="","",P739/J739/'2. Baseline'!$F$67)</f>
        <v/>
      </c>
      <c r="T739" s="101"/>
      <c r="U739" s="102"/>
      <c r="V739" s="101"/>
      <c r="W739" s="101"/>
      <c r="X739" s="90" t="str">
        <f>IFERROR(P739/W739, "")</f>
        <v/>
      </c>
      <c r="Y739" s="456"/>
      <c r="Z739" s="450"/>
      <c r="AA739" s="453"/>
      <c r="AB739" s="480"/>
      <c r="AC739" s="483"/>
      <c r="AD739" s="467"/>
      <c r="AE739" s="486"/>
      <c r="AF739" s="467"/>
      <c r="AG739" s="470"/>
      <c r="AH739" s="470"/>
      <c r="AI739" s="473"/>
      <c r="AJ739" s="467"/>
      <c r="AK739" s="467"/>
      <c r="AL739" s="467"/>
      <c r="AM739" s="467"/>
      <c r="AN739" s="470"/>
      <c r="AO739" s="470"/>
      <c r="AP739" s="470"/>
      <c r="AQ739" s="473"/>
      <c r="AR739" s="42"/>
    </row>
    <row r="740" spans="2:44" ht="14.45" customHeight="1" x14ac:dyDescent="0.25">
      <c r="B740" s="475"/>
      <c r="C740" s="477"/>
      <c r="D740" s="477"/>
      <c r="E740" s="40"/>
      <c r="F740" s="489"/>
      <c r="G740" s="489"/>
      <c r="H740" s="50"/>
      <c r="I740" s="201" t="str">
        <f>IF(H740=0,"",H740/'2. Baseline'!$F$15)</f>
        <v/>
      </c>
      <c r="J740" s="87" t="str">
        <f>IF(I740="","",(I740/'2. Baseline'!$F$71/'2. Baseline'!$F$67))</f>
        <v/>
      </c>
      <c r="K740" s="73" t="str">
        <f t="shared" si="356"/>
        <v/>
      </c>
      <c r="L740" s="73" t="str">
        <f t="shared" si="360"/>
        <v/>
      </c>
      <c r="M740" s="81">
        <f t="shared" si="357"/>
        <v>285.71428571428572</v>
      </c>
      <c r="N740" s="81" t="e">
        <f t="shared" si="358"/>
        <v>#VALUE!</v>
      </c>
      <c r="O740" s="82" t="str">
        <f>IFERROR(ROUND(IF(H740/'2. Baseline'!F$13=0,"",H740/'2. Baseline'!F$13),0),"")</f>
        <v/>
      </c>
      <c r="P740" s="83" t="str">
        <f>IFERROR(O740/'2. Baseline'!F$14,"")</f>
        <v/>
      </c>
      <c r="Q740" s="84" t="e">
        <f t="shared" si="359"/>
        <v>#VALUE!</v>
      </c>
      <c r="R740" s="234" t="str">
        <f>IF(H740="","",P740/'2. Baseline'!$F$67)</f>
        <v/>
      </c>
      <c r="S740" s="234" t="str">
        <f>IF(H740="","",P740/J740/'2. Baseline'!$F$67)</f>
        <v/>
      </c>
      <c r="T740" s="101"/>
      <c r="U740" s="102"/>
      <c r="V740" s="101"/>
      <c r="W740" s="101"/>
      <c r="X740" s="90" t="str">
        <f>IFERROR(P740/W740, "")</f>
        <v/>
      </c>
      <c r="Y740" s="456"/>
      <c r="Z740" s="450"/>
      <c r="AA740" s="453"/>
      <c r="AB740" s="480"/>
      <c r="AC740" s="483"/>
      <c r="AD740" s="467"/>
      <c r="AE740" s="486"/>
      <c r="AF740" s="467"/>
      <c r="AG740" s="470"/>
      <c r="AH740" s="470"/>
      <c r="AI740" s="473"/>
      <c r="AJ740" s="467"/>
      <c r="AK740" s="467"/>
      <c r="AL740" s="467"/>
      <c r="AM740" s="467"/>
      <c r="AN740" s="470"/>
      <c r="AO740" s="470"/>
      <c r="AP740" s="470"/>
      <c r="AQ740" s="473"/>
      <c r="AR740" s="42"/>
    </row>
    <row r="741" spans="2:44" ht="14.45" customHeight="1" x14ac:dyDescent="0.25">
      <c r="B741" s="476"/>
      <c r="C741" s="478"/>
      <c r="D741" s="478"/>
      <c r="E741" s="40"/>
      <c r="F741" s="489"/>
      <c r="G741" s="489"/>
      <c r="H741" s="50"/>
      <c r="I741" s="201" t="str">
        <f>IF(H741=0,"",H741/'2. Baseline'!$F$15)</f>
        <v/>
      </c>
      <c r="J741" s="87" t="str">
        <f>IF(I741="","",(I741/'2. Baseline'!$F$71/'2. Baseline'!$F$67))</f>
        <v/>
      </c>
      <c r="K741" s="73" t="str">
        <f t="shared" si="356"/>
        <v/>
      </c>
      <c r="L741" s="73" t="str">
        <f t="shared" si="360"/>
        <v/>
      </c>
      <c r="M741" s="81">
        <f t="shared" si="357"/>
        <v>285.71428571428572</v>
      </c>
      <c r="N741" s="81" t="e">
        <f>IF(M741="","",I741/M741)</f>
        <v>#VALUE!</v>
      </c>
      <c r="O741" s="82" t="str">
        <f>IFERROR(ROUND(IF(H741/'2. Baseline'!F$13=0,"",H741/'2. Baseline'!F$13),0),"")</f>
        <v/>
      </c>
      <c r="P741" s="83" t="str">
        <f>IFERROR(O741/'2. Baseline'!F$14,"")</f>
        <v/>
      </c>
      <c r="Q741" s="85"/>
      <c r="R741" s="82" t="str">
        <f>IF(H741="","",P741/'2. Baseline'!$F$67)</f>
        <v/>
      </c>
      <c r="S741" s="82" t="str">
        <f>IF(H741="","",P741/J741/'2. Baseline'!$F$67)</f>
        <v/>
      </c>
      <c r="T741" s="101"/>
      <c r="U741" s="102"/>
      <c r="V741" s="101"/>
      <c r="W741" s="101"/>
      <c r="X741" s="90" t="str">
        <f>IFERROR(P741/W741, "")</f>
        <v/>
      </c>
      <c r="Y741" s="457"/>
      <c r="Z741" s="451"/>
      <c r="AA741" s="454"/>
      <c r="AB741" s="481"/>
      <c r="AC741" s="484"/>
      <c r="AD741" s="468"/>
      <c r="AE741" s="487"/>
      <c r="AF741" s="468"/>
      <c r="AG741" s="471"/>
      <c r="AH741" s="471"/>
      <c r="AI741" s="474"/>
      <c r="AJ741" s="468"/>
      <c r="AK741" s="468"/>
      <c r="AL741" s="468"/>
      <c r="AM741" s="468"/>
      <c r="AN741" s="471"/>
      <c r="AO741" s="471"/>
      <c r="AP741" s="471"/>
      <c r="AQ741" s="474"/>
      <c r="AR741" s="42"/>
    </row>
    <row r="742" spans="2:44" ht="14.45" customHeight="1" x14ac:dyDescent="0.25">
      <c r="B742" s="51"/>
      <c r="C742" s="25" t="s">
        <v>35</v>
      </c>
      <c r="D742" s="25"/>
      <c r="E742" s="98">
        <f>COUNTA(E732:E741)</f>
        <v>0</v>
      </c>
      <c r="F742" s="458"/>
      <c r="G742" s="459"/>
      <c r="H742" s="22">
        <f>SUM(H732:H741)</f>
        <v>0</v>
      </c>
      <c r="I742" s="96">
        <f>SUM(I732:I741)</f>
        <v>0</v>
      </c>
      <c r="J742" s="96">
        <f>SUM(J732:J741)</f>
        <v>0</v>
      </c>
      <c r="K742" s="96">
        <f>SUM(K732:K741)</f>
        <v>0</v>
      </c>
      <c r="L742" s="96">
        <f>SUM(L732:L741)</f>
        <v>0</v>
      </c>
      <c r="M742" s="97"/>
      <c r="N742" s="97" t="e">
        <f>SUM(N732:N741)</f>
        <v>#VALUE!</v>
      </c>
      <c r="O742" s="23">
        <f>SUM(O732:O741)</f>
        <v>0</v>
      </c>
      <c r="P742" s="53">
        <f>IFERROR(O742/'2. Baseline'!F$14,"")</f>
        <v>0</v>
      </c>
      <c r="Q742" s="52" t="e">
        <f>SUM(Q732:Q740)*7</f>
        <v>#VALUE!</v>
      </c>
      <c r="R742" s="96">
        <f>SUM(R732:R741)</f>
        <v>0</v>
      </c>
      <c r="S742" s="97" t="e">
        <f>IF(H742="","",P742/J742/'2. Baseline'!$F$67)</f>
        <v>#DIV/0!</v>
      </c>
      <c r="T742" s="103"/>
      <c r="U742" s="103"/>
      <c r="V742" s="104"/>
      <c r="W742" s="104"/>
      <c r="X742" s="74"/>
      <c r="Y742" s="107"/>
      <c r="Z742" s="104"/>
      <c r="AA742" s="108"/>
      <c r="AB742" s="53"/>
      <c r="AC742" s="68">
        <f t="shared" ref="AC742:AQ742" si="361">SUM(AC732:AC741)</f>
        <v>0</v>
      </c>
      <c r="AD742" s="68">
        <f t="shared" si="361"/>
        <v>0</v>
      </c>
      <c r="AE742" s="296">
        <f t="shared" si="361"/>
        <v>0</v>
      </c>
      <c r="AF742" s="93">
        <f t="shared" si="361"/>
        <v>0</v>
      </c>
      <c r="AG742" s="93">
        <f t="shared" si="361"/>
        <v>0</v>
      </c>
      <c r="AH742" s="93">
        <f t="shared" si="361"/>
        <v>0</v>
      </c>
      <c r="AI742" s="93">
        <f t="shared" si="361"/>
        <v>0</v>
      </c>
      <c r="AJ742" s="93">
        <f t="shared" si="361"/>
        <v>0</v>
      </c>
      <c r="AK742" s="93">
        <f t="shared" si="361"/>
        <v>0</v>
      </c>
      <c r="AL742" s="93">
        <f t="shared" si="361"/>
        <v>0</v>
      </c>
      <c r="AM742" s="93">
        <f t="shared" si="361"/>
        <v>0</v>
      </c>
      <c r="AN742" s="93">
        <f t="shared" si="361"/>
        <v>0</v>
      </c>
      <c r="AO742" s="93">
        <f t="shared" si="361"/>
        <v>0</v>
      </c>
      <c r="AP742" s="93">
        <f t="shared" si="361"/>
        <v>0</v>
      </c>
      <c r="AQ742" s="93">
        <f t="shared" si="361"/>
        <v>0</v>
      </c>
      <c r="AR742" s="26"/>
    </row>
    <row r="743" spans="2:44" ht="14.45" customHeight="1" thickBot="1" x14ac:dyDescent="0.3">
      <c r="B743" s="61"/>
      <c r="C743" s="62"/>
      <c r="D743" s="62"/>
      <c r="E743" s="63"/>
      <c r="F743" s="460"/>
      <c r="G743" s="461"/>
      <c r="H743" s="64"/>
      <c r="I743" s="65" t="str">
        <f>IFERROR(IF(H743/#REF!=0," ",H743/#REF!),"")</f>
        <v/>
      </c>
      <c r="J743" s="66"/>
      <c r="K743" s="66"/>
      <c r="L743" s="66"/>
      <c r="M743" s="66"/>
      <c r="N743" s="66"/>
      <c r="O743" s="24"/>
      <c r="P743" s="54"/>
      <c r="Q743" s="55"/>
      <c r="R743" s="56"/>
      <c r="S743" s="56"/>
      <c r="T743" s="105"/>
      <c r="U743" s="105"/>
      <c r="V743" s="106"/>
      <c r="W743" s="106"/>
      <c r="X743" s="75"/>
      <c r="Y743" s="109"/>
      <c r="Z743" s="106"/>
      <c r="AA743" s="110"/>
      <c r="AB743" s="54"/>
      <c r="AC743" s="57"/>
      <c r="AD743" s="67"/>
      <c r="AE743" s="67"/>
      <c r="AF743" s="67"/>
      <c r="AG743" s="67"/>
      <c r="AH743" s="67"/>
      <c r="AI743" s="67"/>
      <c r="AJ743" s="67"/>
      <c r="AK743" s="67"/>
      <c r="AL743" s="67"/>
      <c r="AM743" s="67"/>
      <c r="AN743" s="67"/>
      <c r="AO743" s="67"/>
      <c r="AP743" s="67"/>
      <c r="AQ743" s="179"/>
      <c r="AR743" s="60"/>
    </row>
    <row r="744" spans="2:44" ht="14.45" customHeight="1" x14ac:dyDescent="0.25">
      <c r="B744" s="475" t="str">
        <f>IF(C744&lt;&gt;"",B732+1,"")</f>
        <v/>
      </c>
      <c r="C744" s="488"/>
      <c r="D744" s="488"/>
      <c r="E744" s="40"/>
      <c r="F744" s="493"/>
      <c r="G744" s="494"/>
      <c r="H744" s="49"/>
      <c r="I744" s="201" t="str">
        <f>IF(H744=0,"",H744/'2. Baseline'!$F$15)</f>
        <v/>
      </c>
      <c r="J744" s="86" t="str">
        <f>IF(I744="","",(I744/'2. Baseline'!$F$71/'2. Baseline'!$F$67))</f>
        <v/>
      </c>
      <c r="K744" s="72" t="str">
        <f t="shared" ref="K744:K753" si="362">IF(J744="","",ROUNDUP(J744,0))</f>
        <v/>
      </c>
      <c r="L744" s="295" t="str">
        <f>J744</f>
        <v/>
      </c>
      <c r="M744" s="77">
        <f t="shared" ref="M744:M753" si="363">IF(I744=0,"",$M$23*10)</f>
        <v>285.71428571428572</v>
      </c>
      <c r="N744" s="77" t="e">
        <f t="shared" ref="N744:N752" si="364">I744/M744</f>
        <v>#VALUE!</v>
      </c>
      <c r="O744" s="78" t="str">
        <f>IFERROR(ROUND(IF(H744/'2. Baseline'!F$13=0,"",H744/'2. Baseline'!F$13),0),"")</f>
        <v/>
      </c>
      <c r="P744" s="79" t="str">
        <f>IFERROR(O744/'2. Baseline'!F$14,"")</f>
        <v/>
      </c>
      <c r="Q744" s="80" t="e">
        <f t="shared" ref="Q744:Q752" si="365">O744/(J744/2)/7</f>
        <v>#VALUE!</v>
      </c>
      <c r="R744" s="233" t="str">
        <f>IF(H744="","",P744/'2. Baseline'!$F$67)</f>
        <v/>
      </c>
      <c r="S744" s="233" t="str">
        <f>IF(H744="","",P744/J744/'2. Baseline'!$F$67)</f>
        <v/>
      </c>
      <c r="T744" s="99"/>
      <c r="U744" s="100"/>
      <c r="V744" s="101"/>
      <c r="W744" s="101"/>
      <c r="X744" s="89" t="str">
        <f>IFERROR(S744/W744, "n/a")</f>
        <v>n/a</v>
      </c>
      <c r="Y744" s="455"/>
      <c r="Z744" s="449"/>
      <c r="AA744" s="452"/>
      <c r="AB744" s="479" t="e">
        <f>P754/AA744</f>
        <v>#DIV/0!</v>
      </c>
      <c r="AC744" s="482">
        <f>L754</f>
        <v>0</v>
      </c>
      <c r="AD744" s="466">
        <f>AC754</f>
        <v>0</v>
      </c>
      <c r="AE744" s="485">
        <f>AD754/'2. Baseline'!$F$73</f>
        <v>0</v>
      </c>
      <c r="AF744" s="466">
        <f>L754*'2. Baseline'!$F$58</f>
        <v>0</v>
      </c>
      <c r="AG744" s="469">
        <f>J754*'2. Baseline'!$F$61</f>
        <v>0</v>
      </c>
      <c r="AH744" s="469">
        <f>AE754*'2. Baseline'!F$59*('2. Baseline'!F$50+'2. Baseline'!F$51)</f>
        <v>0</v>
      </c>
      <c r="AI744" s="472">
        <f>IF(B744&lt;&gt;"",'2. Baseline'!$F$60+1,0)</f>
        <v>0</v>
      </c>
      <c r="AJ744" s="466">
        <f>2*(AC754*('2. Baseline'!$F$67+'2. Baseline'!$F$68))</f>
        <v>0</v>
      </c>
      <c r="AK744" s="466">
        <f>2*L754</f>
        <v>0</v>
      </c>
      <c r="AL744" s="466">
        <f>2*(J754*2)</f>
        <v>0</v>
      </c>
      <c r="AM744" s="466">
        <f>J754*('2. Baseline'!F$67+'2. Baseline'!F$68)</f>
        <v>0</v>
      </c>
      <c r="AN744" s="469">
        <f>J754*'2. Baseline'!$F$80</f>
        <v>0</v>
      </c>
      <c r="AO744" s="469">
        <f>2*J754</f>
        <v>0</v>
      </c>
      <c r="AP744" s="469">
        <f>AE754*'2. Baseline'!F$78*('2. Baseline'!F$67+'2. Baseline'!F$68)</f>
        <v>0</v>
      </c>
      <c r="AQ744" s="472">
        <f>IF(B744&lt;&gt;"",'2. Baseline'!$F$60+1,0)</f>
        <v>0</v>
      </c>
      <c r="AR744" s="41"/>
    </row>
    <row r="745" spans="2:44" ht="14.45" customHeight="1" x14ac:dyDescent="0.25">
      <c r="B745" s="475"/>
      <c r="C745" s="477"/>
      <c r="D745" s="477"/>
      <c r="E745" s="40"/>
      <c r="F745" s="490"/>
      <c r="G745" s="491"/>
      <c r="H745" s="49"/>
      <c r="I745" s="201" t="str">
        <f>IF(H745=0,"",H745/'2. Baseline'!$F$15)</f>
        <v/>
      </c>
      <c r="J745" s="87" t="str">
        <f>IF(I745="","",(I745/'2. Baseline'!$F$71/'2. Baseline'!$F$67))</f>
        <v/>
      </c>
      <c r="K745" s="73" t="str">
        <f t="shared" si="362"/>
        <v/>
      </c>
      <c r="L745" s="73" t="str">
        <f t="shared" ref="L745:L753" si="366">J745</f>
        <v/>
      </c>
      <c r="M745" s="81">
        <f t="shared" si="363"/>
        <v>285.71428571428572</v>
      </c>
      <c r="N745" s="81" t="e">
        <f t="shared" si="364"/>
        <v>#VALUE!</v>
      </c>
      <c r="O745" s="82" t="str">
        <f>IFERROR(ROUND(IF(H745/'2. Baseline'!F$13=0,"",H745/'2. Baseline'!F$13),0),"")</f>
        <v/>
      </c>
      <c r="P745" s="83" t="str">
        <f>IFERROR(O745/'2. Baseline'!F$14,"")</f>
        <v/>
      </c>
      <c r="Q745" s="84" t="e">
        <f t="shared" si="365"/>
        <v>#VALUE!</v>
      </c>
      <c r="R745" s="234" t="str">
        <f>IF(H745="","",P745/'2. Baseline'!$F$67)</f>
        <v/>
      </c>
      <c r="S745" s="234" t="str">
        <f>IF(H745="","",P745/J745/'2. Baseline'!$F$67)</f>
        <v/>
      </c>
      <c r="T745" s="101"/>
      <c r="U745" s="102"/>
      <c r="V745" s="101"/>
      <c r="W745" s="101"/>
      <c r="X745" s="90" t="str">
        <f>IFERROR(S745/W745, "")</f>
        <v/>
      </c>
      <c r="Y745" s="456"/>
      <c r="Z745" s="450"/>
      <c r="AA745" s="453"/>
      <c r="AB745" s="480"/>
      <c r="AC745" s="483"/>
      <c r="AD745" s="467"/>
      <c r="AE745" s="486"/>
      <c r="AF745" s="467"/>
      <c r="AG745" s="470"/>
      <c r="AH745" s="470"/>
      <c r="AI745" s="473"/>
      <c r="AJ745" s="467"/>
      <c r="AK745" s="467"/>
      <c r="AL745" s="467"/>
      <c r="AM745" s="467"/>
      <c r="AN745" s="470"/>
      <c r="AO745" s="470"/>
      <c r="AP745" s="470"/>
      <c r="AQ745" s="473"/>
      <c r="AR745" s="42"/>
    </row>
    <row r="746" spans="2:44" ht="14.45" customHeight="1" x14ac:dyDescent="0.25">
      <c r="B746" s="475"/>
      <c r="C746" s="477"/>
      <c r="D746" s="477"/>
      <c r="E746" s="40"/>
      <c r="F746" s="490"/>
      <c r="G746" s="491"/>
      <c r="H746" s="49"/>
      <c r="I746" s="201" t="str">
        <f>IF(H746=0,"",H746/'2. Baseline'!$F$15)</f>
        <v/>
      </c>
      <c r="J746" s="87" t="str">
        <f>IF(I746="","",(I746/'2. Baseline'!$F$71/'2. Baseline'!$F$67))</f>
        <v/>
      </c>
      <c r="K746" s="91" t="str">
        <f t="shared" si="362"/>
        <v/>
      </c>
      <c r="L746" s="91" t="str">
        <f t="shared" si="366"/>
        <v/>
      </c>
      <c r="M746" s="92">
        <f t="shared" si="363"/>
        <v>285.71428571428572</v>
      </c>
      <c r="N746" s="92" t="e">
        <f t="shared" si="364"/>
        <v>#VALUE!</v>
      </c>
      <c r="O746" s="82" t="str">
        <f>IFERROR(ROUND(IF(H746/'2. Baseline'!F$13=0,"",H746/'2. Baseline'!F$13),0),"")</f>
        <v/>
      </c>
      <c r="P746" s="83" t="str">
        <f>IFERROR(O746/'2. Baseline'!F$14,"")</f>
        <v/>
      </c>
      <c r="Q746" s="84" t="e">
        <f t="shared" si="365"/>
        <v>#VALUE!</v>
      </c>
      <c r="R746" s="234" t="str">
        <f>IF(H746="","",P746/'2. Baseline'!$F$67)</f>
        <v/>
      </c>
      <c r="S746" s="234" t="str">
        <f>IF(H746="","",P746/J746/'2. Baseline'!$F$67)</f>
        <v/>
      </c>
      <c r="T746" s="101"/>
      <c r="U746" s="102"/>
      <c r="V746" s="101"/>
      <c r="W746" s="101"/>
      <c r="X746" s="90" t="str">
        <f>IFERROR(S746/W746, "")</f>
        <v/>
      </c>
      <c r="Y746" s="456"/>
      <c r="Z746" s="450"/>
      <c r="AA746" s="453"/>
      <c r="AB746" s="480"/>
      <c r="AC746" s="483"/>
      <c r="AD746" s="467"/>
      <c r="AE746" s="486"/>
      <c r="AF746" s="467"/>
      <c r="AG746" s="470"/>
      <c r="AH746" s="470"/>
      <c r="AI746" s="473"/>
      <c r="AJ746" s="467"/>
      <c r="AK746" s="467"/>
      <c r="AL746" s="467"/>
      <c r="AM746" s="467"/>
      <c r="AN746" s="470"/>
      <c r="AO746" s="470"/>
      <c r="AP746" s="470"/>
      <c r="AQ746" s="473"/>
      <c r="AR746" s="42"/>
    </row>
    <row r="747" spans="2:44" ht="14.45" customHeight="1" x14ac:dyDescent="0.25">
      <c r="B747" s="475"/>
      <c r="C747" s="477"/>
      <c r="D747" s="477"/>
      <c r="E747" s="40"/>
      <c r="F747" s="490"/>
      <c r="G747" s="491"/>
      <c r="H747" s="49"/>
      <c r="I747" s="201" t="str">
        <f>IF(H747=0,"",H747/'2. Baseline'!$F$15)</f>
        <v/>
      </c>
      <c r="J747" s="87" t="str">
        <f>IF(I747="","",(I747/'2. Baseline'!$F$71/'2. Baseline'!$F$67))</f>
        <v/>
      </c>
      <c r="K747" s="73" t="str">
        <f t="shared" si="362"/>
        <v/>
      </c>
      <c r="L747" s="73" t="str">
        <f t="shared" si="366"/>
        <v/>
      </c>
      <c r="M747" s="81">
        <f t="shared" si="363"/>
        <v>285.71428571428572</v>
      </c>
      <c r="N747" s="81" t="e">
        <f t="shared" si="364"/>
        <v>#VALUE!</v>
      </c>
      <c r="O747" s="82" t="str">
        <f>IFERROR(ROUND(IF(H747/'2. Baseline'!F$13=0,"",H747/'2. Baseline'!F$13),0),"")</f>
        <v/>
      </c>
      <c r="P747" s="83" t="str">
        <f>IFERROR(O747/'2. Baseline'!F$14,"")</f>
        <v/>
      </c>
      <c r="Q747" s="84" t="e">
        <f t="shared" si="365"/>
        <v>#VALUE!</v>
      </c>
      <c r="R747" s="234" t="str">
        <f>IF(H747="","",P747/'2. Baseline'!$F$67)</f>
        <v/>
      </c>
      <c r="S747" s="234" t="str">
        <f>IF(H747="","",P747/J747/'2. Baseline'!$F$67)</f>
        <v/>
      </c>
      <c r="T747" s="101"/>
      <c r="U747" s="102"/>
      <c r="V747" s="101"/>
      <c r="W747" s="101"/>
      <c r="X747" s="90" t="str">
        <f>IFERROR(S747/W747, "")</f>
        <v/>
      </c>
      <c r="Y747" s="456"/>
      <c r="Z747" s="450"/>
      <c r="AA747" s="453"/>
      <c r="AB747" s="480"/>
      <c r="AC747" s="483"/>
      <c r="AD747" s="467"/>
      <c r="AE747" s="486"/>
      <c r="AF747" s="467"/>
      <c r="AG747" s="470"/>
      <c r="AH747" s="470"/>
      <c r="AI747" s="473"/>
      <c r="AJ747" s="467"/>
      <c r="AK747" s="467"/>
      <c r="AL747" s="467"/>
      <c r="AM747" s="467"/>
      <c r="AN747" s="470"/>
      <c r="AO747" s="470"/>
      <c r="AP747" s="470"/>
      <c r="AQ747" s="473"/>
      <c r="AR747" s="42"/>
    </row>
    <row r="748" spans="2:44" ht="14.45" customHeight="1" x14ac:dyDescent="0.25">
      <c r="B748" s="475"/>
      <c r="C748" s="477"/>
      <c r="D748" s="477"/>
      <c r="E748" s="40"/>
      <c r="F748" s="490"/>
      <c r="G748" s="491"/>
      <c r="H748" s="50"/>
      <c r="I748" s="201" t="str">
        <f>IF(H748=0,"",H748/'2. Baseline'!$F$15)</f>
        <v/>
      </c>
      <c r="J748" s="87" t="str">
        <f>IF(I748="","",(I748/'2. Baseline'!$F$71/'2. Baseline'!$F$67))</f>
        <v/>
      </c>
      <c r="K748" s="73" t="str">
        <f t="shared" si="362"/>
        <v/>
      </c>
      <c r="L748" s="73" t="str">
        <f t="shared" si="366"/>
        <v/>
      </c>
      <c r="M748" s="81">
        <f t="shared" si="363"/>
        <v>285.71428571428572</v>
      </c>
      <c r="N748" s="81" t="e">
        <f t="shared" si="364"/>
        <v>#VALUE!</v>
      </c>
      <c r="O748" s="82" t="str">
        <f>IFERROR(ROUND(IF(H748/'2. Baseline'!F$13=0,"",H748/'2. Baseline'!F$13),0),"")</f>
        <v/>
      </c>
      <c r="P748" s="83" t="str">
        <f>IFERROR(O748/'2. Baseline'!F$14,"")</f>
        <v/>
      </c>
      <c r="Q748" s="84" t="e">
        <f t="shared" si="365"/>
        <v>#VALUE!</v>
      </c>
      <c r="R748" s="234" t="str">
        <f>IF(H748="","",P748/'2. Baseline'!$F$67)</f>
        <v/>
      </c>
      <c r="S748" s="234" t="str">
        <f>IF(H748="","",P748/J748/'2. Baseline'!$F$67)</f>
        <v/>
      </c>
      <c r="T748" s="101"/>
      <c r="U748" s="102"/>
      <c r="V748" s="101"/>
      <c r="W748" s="101"/>
      <c r="X748" s="90" t="str">
        <f>IFERROR(S748/W748, "")</f>
        <v/>
      </c>
      <c r="Y748" s="456"/>
      <c r="Z748" s="450"/>
      <c r="AA748" s="453"/>
      <c r="AB748" s="480"/>
      <c r="AC748" s="483"/>
      <c r="AD748" s="467"/>
      <c r="AE748" s="486"/>
      <c r="AF748" s="467"/>
      <c r="AG748" s="470"/>
      <c r="AH748" s="470"/>
      <c r="AI748" s="473"/>
      <c r="AJ748" s="467"/>
      <c r="AK748" s="467"/>
      <c r="AL748" s="467"/>
      <c r="AM748" s="467"/>
      <c r="AN748" s="470"/>
      <c r="AO748" s="470"/>
      <c r="AP748" s="470"/>
      <c r="AQ748" s="473"/>
      <c r="AR748" s="42"/>
    </row>
    <row r="749" spans="2:44" ht="14.45" customHeight="1" x14ac:dyDescent="0.25">
      <c r="B749" s="475"/>
      <c r="C749" s="477"/>
      <c r="D749" s="477"/>
      <c r="E749" s="40"/>
      <c r="F749" s="490"/>
      <c r="G749" s="491"/>
      <c r="H749" s="50"/>
      <c r="I749" s="201" t="str">
        <f>IF(H749=0,"",H749/'2. Baseline'!$F$15)</f>
        <v/>
      </c>
      <c r="J749" s="87" t="str">
        <f>IF(I749="","",(I749/'2. Baseline'!$F$71/'2. Baseline'!$F$67))</f>
        <v/>
      </c>
      <c r="K749" s="73" t="str">
        <f t="shared" si="362"/>
        <v/>
      </c>
      <c r="L749" s="73" t="str">
        <f t="shared" si="366"/>
        <v/>
      </c>
      <c r="M749" s="81">
        <f t="shared" si="363"/>
        <v>285.71428571428572</v>
      </c>
      <c r="N749" s="81" t="e">
        <f t="shared" si="364"/>
        <v>#VALUE!</v>
      </c>
      <c r="O749" s="82" t="str">
        <f>IFERROR(ROUND(IF(H749/'2. Baseline'!F$13=0,"",H749/'2. Baseline'!F$13),0),"")</f>
        <v/>
      </c>
      <c r="P749" s="83" t="str">
        <f>IFERROR(O749/'2. Baseline'!F$14,"")</f>
        <v/>
      </c>
      <c r="Q749" s="84" t="e">
        <f t="shared" si="365"/>
        <v>#VALUE!</v>
      </c>
      <c r="R749" s="234" t="str">
        <f>IF(H749="","",P749/'2. Baseline'!$F$67)</f>
        <v/>
      </c>
      <c r="S749" s="234" t="str">
        <f>IF(H749="","",P749/J749/'2. Baseline'!$F$67)</f>
        <v/>
      </c>
      <c r="T749" s="101"/>
      <c r="U749" s="102"/>
      <c r="V749" s="101"/>
      <c r="W749" s="101"/>
      <c r="X749" s="90" t="str">
        <f>IFERROR(P749/W749, "")</f>
        <v/>
      </c>
      <c r="Y749" s="456"/>
      <c r="Z749" s="450"/>
      <c r="AA749" s="453"/>
      <c r="AB749" s="480"/>
      <c r="AC749" s="483"/>
      <c r="AD749" s="467"/>
      <c r="AE749" s="486"/>
      <c r="AF749" s="467"/>
      <c r="AG749" s="470"/>
      <c r="AH749" s="470"/>
      <c r="AI749" s="473"/>
      <c r="AJ749" s="467"/>
      <c r="AK749" s="467"/>
      <c r="AL749" s="467"/>
      <c r="AM749" s="467"/>
      <c r="AN749" s="470"/>
      <c r="AO749" s="470"/>
      <c r="AP749" s="470"/>
      <c r="AQ749" s="473"/>
      <c r="AR749" s="42"/>
    </row>
    <row r="750" spans="2:44" ht="14.45" customHeight="1" x14ac:dyDescent="0.25">
      <c r="B750" s="475"/>
      <c r="C750" s="477"/>
      <c r="D750" s="477"/>
      <c r="E750" s="40"/>
      <c r="F750" s="490"/>
      <c r="G750" s="491"/>
      <c r="H750" s="49"/>
      <c r="I750" s="201" t="str">
        <f>IF(H750=0,"",H750/'2. Baseline'!$F$15)</f>
        <v/>
      </c>
      <c r="J750" s="87" t="str">
        <f>IF(I750="","",(I750/'2. Baseline'!$F$71/'2. Baseline'!$F$67))</f>
        <v/>
      </c>
      <c r="K750" s="73" t="str">
        <f t="shared" si="362"/>
        <v/>
      </c>
      <c r="L750" s="73" t="str">
        <f t="shared" si="366"/>
        <v/>
      </c>
      <c r="M750" s="81">
        <f t="shared" si="363"/>
        <v>285.71428571428572</v>
      </c>
      <c r="N750" s="81" t="e">
        <f t="shared" si="364"/>
        <v>#VALUE!</v>
      </c>
      <c r="O750" s="82" t="str">
        <f>IFERROR(ROUND(IF(H750/'2. Baseline'!F$13=0,"",H750/'2. Baseline'!F$13),0),"")</f>
        <v/>
      </c>
      <c r="P750" s="83" t="str">
        <f>IFERROR(O750/'2. Baseline'!F$14,"")</f>
        <v/>
      </c>
      <c r="Q750" s="84" t="e">
        <f t="shared" si="365"/>
        <v>#VALUE!</v>
      </c>
      <c r="R750" s="234" t="str">
        <f>IF(H750="","",P750/'2. Baseline'!$F$67)</f>
        <v/>
      </c>
      <c r="S750" s="234" t="str">
        <f>IF(H750="","",P750/J750/'2. Baseline'!$F$67)</f>
        <v/>
      </c>
      <c r="T750" s="101"/>
      <c r="U750" s="102"/>
      <c r="V750" s="101"/>
      <c r="W750" s="101"/>
      <c r="X750" s="90" t="str">
        <f>IFERROR(P750/W750, "")</f>
        <v/>
      </c>
      <c r="Y750" s="456"/>
      <c r="Z750" s="450"/>
      <c r="AA750" s="453"/>
      <c r="AB750" s="480"/>
      <c r="AC750" s="483"/>
      <c r="AD750" s="467"/>
      <c r="AE750" s="486"/>
      <c r="AF750" s="467"/>
      <c r="AG750" s="470"/>
      <c r="AH750" s="470"/>
      <c r="AI750" s="473"/>
      <c r="AJ750" s="467"/>
      <c r="AK750" s="467"/>
      <c r="AL750" s="467"/>
      <c r="AM750" s="467"/>
      <c r="AN750" s="470"/>
      <c r="AO750" s="470"/>
      <c r="AP750" s="470"/>
      <c r="AQ750" s="473"/>
      <c r="AR750" s="42"/>
    </row>
    <row r="751" spans="2:44" ht="14.45" customHeight="1" x14ac:dyDescent="0.25">
      <c r="B751" s="475"/>
      <c r="C751" s="477"/>
      <c r="D751" s="477"/>
      <c r="E751" s="40"/>
      <c r="F751" s="490"/>
      <c r="G751" s="491"/>
      <c r="H751" s="49"/>
      <c r="I751" s="201" t="str">
        <f>IF(H751=0,"",H751/'2. Baseline'!$F$15)</f>
        <v/>
      </c>
      <c r="J751" s="87" t="str">
        <f>IF(I751="","",(I751/'2. Baseline'!$F$71/'2. Baseline'!$F$67))</f>
        <v/>
      </c>
      <c r="K751" s="73" t="str">
        <f t="shared" si="362"/>
        <v/>
      </c>
      <c r="L751" s="73" t="str">
        <f t="shared" si="366"/>
        <v/>
      </c>
      <c r="M751" s="81">
        <f t="shared" si="363"/>
        <v>285.71428571428572</v>
      </c>
      <c r="N751" s="81" t="e">
        <f t="shared" si="364"/>
        <v>#VALUE!</v>
      </c>
      <c r="O751" s="82" t="str">
        <f>IFERROR(ROUND(IF(H751/'2. Baseline'!F$13=0,"",H751/'2. Baseline'!F$13),0),"")</f>
        <v/>
      </c>
      <c r="P751" s="83" t="str">
        <f>IFERROR(O751/'2. Baseline'!F$14,"")</f>
        <v/>
      </c>
      <c r="Q751" s="84" t="e">
        <f t="shared" si="365"/>
        <v>#VALUE!</v>
      </c>
      <c r="R751" s="234" t="str">
        <f>IF(H751="","",P751/'2. Baseline'!$F$67)</f>
        <v/>
      </c>
      <c r="S751" s="234" t="str">
        <f>IF(H751="","",P751/J751/'2. Baseline'!$F$67)</f>
        <v/>
      </c>
      <c r="T751" s="101"/>
      <c r="U751" s="102"/>
      <c r="V751" s="101"/>
      <c r="W751" s="101"/>
      <c r="X751" s="90" t="str">
        <f>IFERROR(P751/W751, "")</f>
        <v/>
      </c>
      <c r="Y751" s="456"/>
      <c r="Z751" s="450"/>
      <c r="AA751" s="453"/>
      <c r="AB751" s="480"/>
      <c r="AC751" s="483"/>
      <c r="AD751" s="467"/>
      <c r="AE751" s="486"/>
      <c r="AF751" s="467"/>
      <c r="AG751" s="470"/>
      <c r="AH751" s="470"/>
      <c r="AI751" s="473"/>
      <c r="AJ751" s="467"/>
      <c r="AK751" s="467"/>
      <c r="AL751" s="467"/>
      <c r="AM751" s="467"/>
      <c r="AN751" s="470"/>
      <c r="AO751" s="470"/>
      <c r="AP751" s="470"/>
      <c r="AQ751" s="473"/>
      <c r="AR751" s="42"/>
    </row>
    <row r="752" spans="2:44" ht="14.45" customHeight="1" x14ac:dyDescent="0.25">
      <c r="B752" s="475"/>
      <c r="C752" s="477"/>
      <c r="D752" s="477"/>
      <c r="E752" s="40"/>
      <c r="F752" s="490"/>
      <c r="G752" s="491"/>
      <c r="H752" s="49"/>
      <c r="I752" s="201" t="str">
        <f>IF(H752=0,"",H752/'2. Baseline'!$F$15)</f>
        <v/>
      </c>
      <c r="J752" s="87" t="str">
        <f>IF(I752="","",(I752/'2. Baseline'!$F$71/'2. Baseline'!$F$67))</f>
        <v/>
      </c>
      <c r="K752" s="73" t="str">
        <f t="shared" si="362"/>
        <v/>
      </c>
      <c r="L752" s="73" t="str">
        <f t="shared" si="366"/>
        <v/>
      </c>
      <c r="M752" s="81">
        <f t="shared" si="363"/>
        <v>285.71428571428572</v>
      </c>
      <c r="N752" s="81" t="e">
        <f t="shared" si="364"/>
        <v>#VALUE!</v>
      </c>
      <c r="O752" s="82" t="str">
        <f>IFERROR(ROUND(IF(H752/'2. Baseline'!F$13=0,"",H752/'2. Baseline'!F$13),0),"")</f>
        <v/>
      </c>
      <c r="P752" s="83" t="str">
        <f>IFERROR(O752/'2. Baseline'!F$14,"")</f>
        <v/>
      </c>
      <c r="Q752" s="84" t="e">
        <f t="shared" si="365"/>
        <v>#VALUE!</v>
      </c>
      <c r="R752" s="234" t="str">
        <f>IF(H752="","",P752/'2. Baseline'!$F$67)</f>
        <v/>
      </c>
      <c r="S752" s="234" t="str">
        <f>IF(H752="","",P752/J752/'2. Baseline'!$F$67)</f>
        <v/>
      </c>
      <c r="T752" s="101"/>
      <c r="U752" s="102"/>
      <c r="V752" s="101"/>
      <c r="W752" s="101"/>
      <c r="X752" s="90" t="str">
        <f>IFERROR(P752/W752, "")</f>
        <v/>
      </c>
      <c r="Y752" s="456"/>
      <c r="Z752" s="450"/>
      <c r="AA752" s="453"/>
      <c r="AB752" s="480"/>
      <c r="AC752" s="483"/>
      <c r="AD752" s="467"/>
      <c r="AE752" s="486"/>
      <c r="AF752" s="467"/>
      <c r="AG752" s="470"/>
      <c r="AH752" s="470"/>
      <c r="AI752" s="473"/>
      <c r="AJ752" s="467"/>
      <c r="AK752" s="467"/>
      <c r="AL752" s="467"/>
      <c r="AM752" s="467"/>
      <c r="AN752" s="470"/>
      <c r="AO752" s="470"/>
      <c r="AP752" s="470"/>
      <c r="AQ752" s="473"/>
      <c r="AR752" s="42"/>
    </row>
    <row r="753" spans="2:44" ht="14.45" customHeight="1" x14ac:dyDescent="0.25">
      <c r="B753" s="476"/>
      <c r="C753" s="478"/>
      <c r="D753" s="478"/>
      <c r="E753" s="40"/>
      <c r="F753" s="490"/>
      <c r="G753" s="491"/>
      <c r="H753" s="49"/>
      <c r="I753" s="201" t="str">
        <f>IF(H753=0,"",H753/'2. Baseline'!$F$15)</f>
        <v/>
      </c>
      <c r="J753" s="87" t="str">
        <f>IF(I753="","",(I753/'2. Baseline'!$F$71/'2. Baseline'!$F$67))</f>
        <v/>
      </c>
      <c r="K753" s="73" t="str">
        <f t="shared" si="362"/>
        <v/>
      </c>
      <c r="L753" s="73" t="str">
        <f t="shared" si="366"/>
        <v/>
      </c>
      <c r="M753" s="81">
        <f t="shared" si="363"/>
        <v>285.71428571428572</v>
      </c>
      <c r="N753" s="81" t="e">
        <f>IF(M753="","",I753/M753)</f>
        <v>#VALUE!</v>
      </c>
      <c r="O753" s="82" t="str">
        <f>IFERROR(ROUND(IF(H753/'2. Baseline'!F$13=0,"",H753/'2. Baseline'!F$13),0),"")</f>
        <v/>
      </c>
      <c r="P753" s="83" t="str">
        <f>IFERROR(O753/'2. Baseline'!F$14,"")</f>
        <v/>
      </c>
      <c r="Q753" s="85"/>
      <c r="R753" s="82" t="str">
        <f>IF(H753="","",P753/'2. Baseline'!$F$67)</f>
        <v/>
      </c>
      <c r="S753" s="82" t="str">
        <f>IF(H753="","",P753/J753/'2. Baseline'!$F$67)</f>
        <v/>
      </c>
      <c r="T753" s="101"/>
      <c r="U753" s="102"/>
      <c r="V753" s="101"/>
      <c r="W753" s="101"/>
      <c r="X753" s="90" t="str">
        <f>IFERROR(P753/W753, "")</f>
        <v/>
      </c>
      <c r="Y753" s="457"/>
      <c r="Z753" s="451"/>
      <c r="AA753" s="454"/>
      <c r="AB753" s="481"/>
      <c r="AC753" s="484"/>
      <c r="AD753" s="468"/>
      <c r="AE753" s="487"/>
      <c r="AF753" s="468"/>
      <c r="AG753" s="471"/>
      <c r="AH753" s="471"/>
      <c r="AI753" s="474"/>
      <c r="AJ753" s="468"/>
      <c r="AK753" s="468"/>
      <c r="AL753" s="468"/>
      <c r="AM753" s="468"/>
      <c r="AN753" s="471"/>
      <c r="AO753" s="471"/>
      <c r="AP753" s="471"/>
      <c r="AQ753" s="474"/>
      <c r="AR753" s="42"/>
    </row>
    <row r="754" spans="2:44" ht="14.45" customHeight="1" x14ac:dyDescent="0.25">
      <c r="B754" s="162"/>
      <c r="C754" s="25" t="s">
        <v>35</v>
      </c>
      <c r="D754" s="25"/>
      <c r="E754" s="98">
        <f>COUNTA(E744:E753)</f>
        <v>0</v>
      </c>
      <c r="F754" s="458"/>
      <c r="G754" s="459"/>
      <c r="H754" s="22">
        <f>SUM(H744:H753)</f>
        <v>0</v>
      </c>
      <c r="I754" s="96">
        <f>SUM(I744:I753)</f>
        <v>0</v>
      </c>
      <c r="J754" s="96">
        <f>SUM(J744:J753)</f>
        <v>0</v>
      </c>
      <c r="K754" s="96">
        <f>SUM(K744:K753)</f>
        <v>0</v>
      </c>
      <c r="L754" s="96">
        <f>SUM(L744:L753)</f>
        <v>0</v>
      </c>
      <c r="M754" s="97"/>
      <c r="N754" s="97" t="e">
        <f>SUM(N744:N753)</f>
        <v>#VALUE!</v>
      </c>
      <c r="O754" s="23">
        <f>SUM(O744:O753)</f>
        <v>0</v>
      </c>
      <c r="P754" s="53">
        <f>IFERROR(O754/'2. Baseline'!F$14,"")</f>
        <v>0</v>
      </c>
      <c r="Q754" s="52" t="e">
        <f>SUM(Q744:Q752)*7</f>
        <v>#VALUE!</v>
      </c>
      <c r="R754" s="96">
        <f>SUM(R744:R753)</f>
        <v>0</v>
      </c>
      <c r="S754" s="97" t="e">
        <f>IF(H754="","",P754/J754/'2. Baseline'!$F$67)</f>
        <v>#DIV/0!</v>
      </c>
      <c r="T754" s="103"/>
      <c r="U754" s="103"/>
      <c r="V754" s="104"/>
      <c r="W754" s="104"/>
      <c r="X754" s="74"/>
      <c r="Y754" s="107"/>
      <c r="Z754" s="104"/>
      <c r="AA754" s="108"/>
      <c r="AB754" s="53"/>
      <c r="AC754" s="68">
        <f t="shared" ref="AC754:AQ754" si="367">SUM(AC744:AC753)</f>
        <v>0</v>
      </c>
      <c r="AD754" s="68">
        <f t="shared" si="367"/>
        <v>0</v>
      </c>
      <c r="AE754" s="296">
        <f t="shared" si="367"/>
        <v>0</v>
      </c>
      <c r="AF754" s="93">
        <f t="shared" si="367"/>
        <v>0</v>
      </c>
      <c r="AG754" s="93">
        <f t="shared" si="367"/>
        <v>0</v>
      </c>
      <c r="AH754" s="93">
        <f t="shared" si="367"/>
        <v>0</v>
      </c>
      <c r="AI754" s="93">
        <f t="shared" si="367"/>
        <v>0</v>
      </c>
      <c r="AJ754" s="93">
        <f t="shared" si="367"/>
        <v>0</v>
      </c>
      <c r="AK754" s="93">
        <f t="shared" si="367"/>
        <v>0</v>
      </c>
      <c r="AL754" s="93">
        <f t="shared" si="367"/>
        <v>0</v>
      </c>
      <c r="AM754" s="93">
        <f t="shared" si="367"/>
        <v>0</v>
      </c>
      <c r="AN754" s="93">
        <f t="shared" si="367"/>
        <v>0</v>
      </c>
      <c r="AO754" s="93">
        <f t="shared" si="367"/>
        <v>0</v>
      </c>
      <c r="AP754" s="93">
        <f t="shared" si="367"/>
        <v>0</v>
      </c>
      <c r="AQ754" s="93">
        <f t="shared" si="367"/>
        <v>0</v>
      </c>
      <c r="AR754" s="26"/>
    </row>
    <row r="755" spans="2:44" ht="14.45" customHeight="1" thickBot="1" x14ac:dyDescent="0.3">
      <c r="B755" s="163"/>
      <c r="C755" s="62"/>
      <c r="D755" s="62"/>
      <c r="E755" s="63"/>
      <c r="F755" s="460"/>
      <c r="G755" s="461"/>
      <c r="H755" s="64"/>
      <c r="I755" s="65" t="str">
        <f>IFERROR(IF(H755/#REF!=0," ",H755/#REF!),"")</f>
        <v/>
      </c>
      <c r="J755" s="66"/>
      <c r="K755" s="66"/>
      <c r="L755" s="66"/>
      <c r="M755" s="66"/>
      <c r="N755" s="66"/>
      <c r="O755" s="24"/>
      <c r="P755" s="54"/>
      <c r="Q755" s="55"/>
      <c r="R755" s="56"/>
      <c r="S755" s="56"/>
      <c r="T755" s="105"/>
      <c r="U755" s="105"/>
      <c r="V755" s="106"/>
      <c r="W755" s="106"/>
      <c r="X755" s="75"/>
      <c r="Y755" s="109"/>
      <c r="Z755" s="106"/>
      <c r="AA755" s="110"/>
      <c r="AB755" s="54"/>
      <c r="AC755" s="57"/>
      <c r="AD755" s="67"/>
      <c r="AE755" s="67"/>
      <c r="AF755" s="67"/>
      <c r="AG755" s="67"/>
      <c r="AH755" s="67"/>
      <c r="AI755" s="67"/>
      <c r="AJ755" s="67"/>
      <c r="AK755" s="67"/>
      <c r="AL755" s="67"/>
      <c r="AM755" s="67"/>
      <c r="AN755" s="67"/>
      <c r="AO755" s="67"/>
      <c r="AP755" s="67"/>
      <c r="AQ755" s="179"/>
      <c r="AR755" s="60"/>
    </row>
    <row r="756" spans="2:44" ht="14.45" customHeight="1" x14ac:dyDescent="0.25">
      <c r="B756" s="475" t="str">
        <f>IF(C756&lt;&gt;"",B744+1,"")</f>
        <v/>
      </c>
      <c r="C756" s="477"/>
      <c r="D756" s="477"/>
      <c r="E756" s="40"/>
      <c r="F756" s="492"/>
      <c r="G756" s="492"/>
      <c r="H756" s="49"/>
      <c r="I756" s="201" t="str">
        <f>IF(H756=0,"",H756/'2. Baseline'!$F$15)</f>
        <v/>
      </c>
      <c r="J756" s="86" t="str">
        <f>IF(I756="","",(I756/'2. Baseline'!$F$71/'2. Baseline'!$F$67))</f>
        <v/>
      </c>
      <c r="K756" s="72" t="str">
        <f t="shared" ref="K756:K765" si="368">IF(J756="","",ROUNDUP(J756,0))</f>
        <v/>
      </c>
      <c r="L756" s="295" t="str">
        <f>J756</f>
        <v/>
      </c>
      <c r="M756" s="77">
        <f t="shared" ref="M756:M765" si="369">IF(I756=0,"",$M$23*10)</f>
        <v>285.71428571428572</v>
      </c>
      <c r="N756" s="77" t="e">
        <f t="shared" ref="N756:N764" si="370">I756/M756</f>
        <v>#VALUE!</v>
      </c>
      <c r="O756" s="78" t="str">
        <f>IFERROR(ROUND(IF(H756/'2. Baseline'!F$13=0,"",H756/'2. Baseline'!F$13),0),"")</f>
        <v/>
      </c>
      <c r="P756" s="79" t="str">
        <f>IFERROR(O756/'2. Baseline'!F$14,"")</f>
        <v/>
      </c>
      <c r="Q756" s="80" t="e">
        <f t="shared" ref="Q756:Q764" si="371">O756/(J756/2)/7</f>
        <v>#VALUE!</v>
      </c>
      <c r="R756" s="233" t="str">
        <f>IF(H756="","",P756/'2. Baseline'!$F$67)</f>
        <v/>
      </c>
      <c r="S756" s="233" t="str">
        <f>IF(H756="","",P756/J756/'2. Baseline'!$F$67)</f>
        <v/>
      </c>
      <c r="T756" s="99"/>
      <c r="U756" s="100"/>
      <c r="V756" s="101"/>
      <c r="W756" s="101"/>
      <c r="X756" s="89" t="str">
        <f>IFERROR(S756/W756, "n/a")</f>
        <v>n/a</v>
      </c>
      <c r="Y756" s="455"/>
      <c r="Z756" s="449"/>
      <c r="AA756" s="452"/>
      <c r="AB756" s="479" t="e">
        <f>P766/AA756</f>
        <v>#DIV/0!</v>
      </c>
      <c r="AC756" s="482">
        <f>L766</f>
        <v>0</v>
      </c>
      <c r="AD756" s="466">
        <f>AC766</f>
        <v>0</v>
      </c>
      <c r="AE756" s="485">
        <f>AD766/'2. Baseline'!$F$73</f>
        <v>0</v>
      </c>
      <c r="AF756" s="466">
        <f>L766*'2. Baseline'!$F$58</f>
        <v>0</v>
      </c>
      <c r="AG756" s="469">
        <f>J766*'2. Baseline'!$F$61</f>
        <v>0</v>
      </c>
      <c r="AH756" s="469">
        <f>AE766*'2. Baseline'!F$59*('2. Baseline'!F$50+'2. Baseline'!F$51)</f>
        <v>0</v>
      </c>
      <c r="AI756" s="472">
        <f>IF(B756&lt;&gt;"",'2. Baseline'!$F$60+1,0)</f>
        <v>0</v>
      </c>
      <c r="AJ756" s="466">
        <f>2*(AC766*('2. Baseline'!$F$67+'2. Baseline'!$F$68))</f>
        <v>0</v>
      </c>
      <c r="AK756" s="466">
        <f>2*L766</f>
        <v>0</v>
      </c>
      <c r="AL756" s="466">
        <f>2*(J766*2)</f>
        <v>0</v>
      </c>
      <c r="AM756" s="466">
        <f>J766*('2. Baseline'!F$67+'2. Baseline'!F$68)</f>
        <v>0</v>
      </c>
      <c r="AN756" s="469">
        <f>J766*'2. Baseline'!$F$80</f>
        <v>0</v>
      </c>
      <c r="AO756" s="469">
        <f>2*J766</f>
        <v>0</v>
      </c>
      <c r="AP756" s="469">
        <f>AE766*'2. Baseline'!F$78*('2. Baseline'!F$67+'2. Baseline'!F$68)</f>
        <v>0</v>
      </c>
      <c r="AQ756" s="472">
        <f>IF(B756&lt;&gt;"",'2. Baseline'!$F$60+1,0)</f>
        <v>0</v>
      </c>
      <c r="AR756" s="41"/>
    </row>
    <row r="757" spans="2:44" ht="14.45" customHeight="1" x14ac:dyDescent="0.25">
      <c r="B757" s="475"/>
      <c r="C757" s="477"/>
      <c r="D757" s="477"/>
      <c r="E757" s="40"/>
      <c r="F757" s="489"/>
      <c r="G757" s="489"/>
      <c r="H757" s="49"/>
      <c r="I757" s="201" t="str">
        <f>IF(H757=0,"",H757/'2. Baseline'!$F$15)</f>
        <v/>
      </c>
      <c r="J757" s="87" t="str">
        <f>IF(I757="","",(I757/'2. Baseline'!$F$71/'2. Baseline'!$F$67))</f>
        <v/>
      </c>
      <c r="K757" s="73" t="str">
        <f t="shared" si="368"/>
        <v/>
      </c>
      <c r="L757" s="73" t="str">
        <f t="shared" ref="L757:L765" si="372">J757</f>
        <v/>
      </c>
      <c r="M757" s="81">
        <f t="shared" si="369"/>
        <v>285.71428571428572</v>
      </c>
      <c r="N757" s="81" t="e">
        <f t="shared" si="370"/>
        <v>#VALUE!</v>
      </c>
      <c r="O757" s="82" t="str">
        <f>IFERROR(ROUND(IF(H757/'2. Baseline'!F$13=0,"",H757/'2. Baseline'!F$13),0),"")</f>
        <v/>
      </c>
      <c r="P757" s="83" t="str">
        <f>IFERROR(O757/'2. Baseline'!F$14,"")</f>
        <v/>
      </c>
      <c r="Q757" s="84" t="e">
        <f t="shared" si="371"/>
        <v>#VALUE!</v>
      </c>
      <c r="R757" s="234" t="str">
        <f>IF(H757="","",P757/'2. Baseline'!$F$67)</f>
        <v/>
      </c>
      <c r="S757" s="234" t="str">
        <f>IF(H757="","",P757/J757/'2. Baseline'!$F$67)</f>
        <v/>
      </c>
      <c r="T757" s="101"/>
      <c r="U757" s="102"/>
      <c r="V757" s="101"/>
      <c r="W757" s="101"/>
      <c r="X757" s="90" t="str">
        <f>IFERROR(S757/W757, "")</f>
        <v/>
      </c>
      <c r="Y757" s="456"/>
      <c r="Z757" s="450"/>
      <c r="AA757" s="453"/>
      <c r="AB757" s="480"/>
      <c r="AC757" s="483"/>
      <c r="AD757" s="467"/>
      <c r="AE757" s="486"/>
      <c r="AF757" s="467"/>
      <c r="AG757" s="470"/>
      <c r="AH757" s="470"/>
      <c r="AI757" s="473"/>
      <c r="AJ757" s="467"/>
      <c r="AK757" s="467"/>
      <c r="AL757" s="467"/>
      <c r="AM757" s="467"/>
      <c r="AN757" s="470"/>
      <c r="AO757" s="470"/>
      <c r="AP757" s="470"/>
      <c r="AQ757" s="473"/>
      <c r="AR757" s="42"/>
    </row>
    <row r="758" spans="2:44" ht="14.45" customHeight="1" x14ac:dyDescent="0.25">
      <c r="B758" s="475"/>
      <c r="C758" s="477"/>
      <c r="D758" s="477"/>
      <c r="E758" s="40"/>
      <c r="F758" s="489"/>
      <c r="G758" s="489"/>
      <c r="H758" s="49"/>
      <c r="I758" s="201" t="str">
        <f>IF(H758=0,"",H758/'2. Baseline'!$F$15)</f>
        <v/>
      </c>
      <c r="J758" s="88" t="str">
        <f>IF(I758="","",(I758/'2. Baseline'!$F$71/'2. Baseline'!$F$67))</f>
        <v/>
      </c>
      <c r="K758" s="91" t="str">
        <f t="shared" si="368"/>
        <v/>
      </c>
      <c r="L758" s="91" t="str">
        <f t="shared" si="372"/>
        <v/>
      </c>
      <c r="M758" s="92">
        <f t="shared" si="369"/>
        <v>285.71428571428572</v>
      </c>
      <c r="N758" s="92" t="e">
        <f t="shared" si="370"/>
        <v>#VALUE!</v>
      </c>
      <c r="O758" s="82" t="str">
        <f>IFERROR(ROUND(IF(H758/'2. Baseline'!F$13=0,"",H758/'2. Baseline'!F$13),0),"")</f>
        <v/>
      </c>
      <c r="P758" s="83" t="str">
        <f>IFERROR(O758/'2. Baseline'!F$14,"")</f>
        <v/>
      </c>
      <c r="Q758" s="84" t="e">
        <f t="shared" si="371"/>
        <v>#VALUE!</v>
      </c>
      <c r="R758" s="234" t="str">
        <f>IF(H758="","",P758/'2. Baseline'!$F$67)</f>
        <v/>
      </c>
      <c r="S758" s="234" t="str">
        <f>IF(H758="","",P758/J758/'2. Baseline'!$F$67)</f>
        <v/>
      </c>
      <c r="T758" s="101"/>
      <c r="U758" s="102"/>
      <c r="V758" s="101"/>
      <c r="W758" s="101"/>
      <c r="X758" s="90" t="str">
        <f>IFERROR(S758/W758, "")</f>
        <v/>
      </c>
      <c r="Y758" s="456"/>
      <c r="Z758" s="450"/>
      <c r="AA758" s="453"/>
      <c r="AB758" s="480"/>
      <c r="AC758" s="483"/>
      <c r="AD758" s="467"/>
      <c r="AE758" s="486"/>
      <c r="AF758" s="467"/>
      <c r="AG758" s="470"/>
      <c r="AH758" s="470"/>
      <c r="AI758" s="473"/>
      <c r="AJ758" s="467"/>
      <c r="AK758" s="467"/>
      <c r="AL758" s="467"/>
      <c r="AM758" s="467"/>
      <c r="AN758" s="470"/>
      <c r="AO758" s="470"/>
      <c r="AP758" s="470"/>
      <c r="AQ758" s="473"/>
      <c r="AR758" s="42"/>
    </row>
    <row r="759" spans="2:44" ht="14.45" customHeight="1" x14ac:dyDescent="0.25">
      <c r="B759" s="475"/>
      <c r="C759" s="477"/>
      <c r="D759" s="477"/>
      <c r="E759" s="40"/>
      <c r="F759" s="489"/>
      <c r="G759" s="489"/>
      <c r="H759" s="49"/>
      <c r="I759" s="201" t="str">
        <f>IF(H759=0,"",H759/'2. Baseline'!$F$15)</f>
        <v/>
      </c>
      <c r="J759" s="87" t="str">
        <f>IF(I759="","",(I759/'2. Baseline'!$F$71/'2. Baseline'!$F$67))</f>
        <v/>
      </c>
      <c r="K759" s="73" t="str">
        <f t="shared" si="368"/>
        <v/>
      </c>
      <c r="L759" s="73" t="str">
        <f t="shared" si="372"/>
        <v/>
      </c>
      <c r="M759" s="81">
        <f t="shared" si="369"/>
        <v>285.71428571428572</v>
      </c>
      <c r="N759" s="81" t="e">
        <f t="shared" si="370"/>
        <v>#VALUE!</v>
      </c>
      <c r="O759" s="82" t="str">
        <f>IFERROR(ROUND(IF(H759/'2. Baseline'!F$13=0,"",H759/'2. Baseline'!F$13),0),"")</f>
        <v/>
      </c>
      <c r="P759" s="83" t="str">
        <f>IFERROR(O759/'2. Baseline'!F$14,"")</f>
        <v/>
      </c>
      <c r="Q759" s="84" t="e">
        <f t="shared" si="371"/>
        <v>#VALUE!</v>
      </c>
      <c r="R759" s="234" t="str">
        <f>IF(H759="","",P759/'2. Baseline'!$F$67)</f>
        <v/>
      </c>
      <c r="S759" s="234" t="str">
        <f>IF(H759="","",P759/J759/'2. Baseline'!$F$67)</f>
        <v/>
      </c>
      <c r="T759" s="101"/>
      <c r="U759" s="102"/>
      <c r="V759" s="101"/>
      <c r="W759" s="101"/>
      <c r="X759" s="90" t="str">
        <f>IFERROR(S759/W759, "")</f>
        <v/>
      </c>
      <c r="Y759" s="456"/>
      <c r="Z759" s="450"/>
      <c r="AA759" s="453"/>
      <c r="AB759" s="480"/>
      <c r="AC759" s="483"/>
      <c r="AD759" s="467"/>
      <c r="AE759" s="486"/>
      <c r="AF759" s="467"/>
      <c r="AG759" s="470"/>
      <c r="AH759" s="470"/>
      <c r="AI759" s="473"/>
      <c r="AJ759" s="467"/>
      <c r="AK759" s="467"/>
      <c r="AL759" s="467"/>
      <c r="AM759" s="467"/>
      <c r="AN759" s="470"/>
      <c r="AO759" s="470"/>
      <c r="AP759" s="470"/>
      <c r="AQ759" s="473"/>
      <c r="AR759" s="42"/>
    </row>
    <row r="760" spans="2:44" ht="14.45" customHeight="1" x14ac:dyDescent="0.25">
      <c r="B760" s="475"/>
      <c r="C760" s="477"/>
      <c r="D760" s="477"/>
      <c r="E760" s="40"/>
      <c r="F760" s="489"/>
      <c r="G760" s="489"/>
      <c r="H760" s="50"/>
      <c r="I760" s="201" t="str">
        <f>IF(H760=0,"",H760/'2. Baseline'!$F$15)</f>
        <v/>
      </c>
      <c r="J760" s="87" t="str">
        <f>IF(I760="","",(I760/'2. Baseline'!$F$71/'2. Baseline'!$F$67))</f>
        <v/>
      </c>
      <c r="K760" s="73" t="str">
        <f t="shared" si="368"/>
        <v/>
      </c>
      <c r="L760" s="73" t="str">
        <f t="shared" si="372"/>
        <v/>
      </c>
      <c r="M760" s="81">
        <f t="shared" si="369"/>
        <v>285.71428571428572</v>
      </c>
      <c r="N760" s="81" t="e">
        <f t="shared" si="370"/>
        <v>#VALUE!</v>
      </c>
      <c r="O760" s="82" t="str">
        <f>IFERROR(ROUND(IF(H760/'2. Baseline'!F$13=0,"",H760/'2. Baseline'!F$13),0),"")</f>
        <v/>
      </c>
      <c r="P760" s="83" t="str">
        <f>IFERROR(O760/'2. Baseline'!F$14,"")</f>
        <v/>
      </c>
      <c r="Q760" s="84" t="e">
        <f t="shared" si="371"/>
        <v>#VALUE!</v>
      </c>
      <c r="R760" s="234" t="str">
        <f>IF(H760="","",P760/'2. Baseline'!$F$67)</f>
        <v/>
      </c>
      <c r="S760" s="234" t="str">
        <f>IF(H760="","",P760/J760/'2. Baseline'!$F$67)</f>
        <v/>
      </c>
      <c r="T760" s="101"/>
      <c r="U760" s="102"/>
      <c r="V760" s="101"/>
      <c r="W760" s="101"/>
      <c r="X760" s="90" t="str">
        <f>IFERROR(S760/W760, "")</f>
        <v/>
      </c>
      <c r="Y760" s="456"/>
      <c r="Z760" s="450"/>
      <c r="AA760" s="453"/>
      <c r="AB760" s="480"/>
      <c r="AC760" s="483"/>
      <c r="AD760" s="467"/>
      <c r="AE760" s="486"/>
      <c r="AF760" s="467"/>
      <c r="AG760" s="470"/>
      <c r="AH760" s="470"/>
      <c r="AI760" s="473"/>
      <c r="AJ760" s="467"/>
      <c r="AK760" s="467"/>
      <c r="AL760" s="467"/>
      <c r="AM760" s="467"/>
      <c r="AN760" s="470"/>
      <c r="AO760" s="470"/>
      <c r="AP760" s="470"/>
      <c r="AQ760" s="473"/>
      <c r="AR760" s="42"/>
    </row>
    <row r="761" spans="2:44" ht="14.45" customHeight="1" x14ac:dyDescent="0.25">
      <c r="B761" s="475"/>
      <c r="C761" s="477"/>
      <c r="D761" s="477"/>
      <c r="E761" s="40"/>
      <c r="F761" s="489"/>
      <c r="G761" s="489"/>
      <c r="H761" s="50"/>
      <c r="I761" s="201" t="str">
        <f>IF(H761=0,"",H761/'2. Baseline'!$F$15)</f>
        <v/>
      </c>
      <c r="J761" s="87" t="str">
        <f>IF(I761="","",(I761/'2. Baseline'!$F$71/'2. Baseline'!$F$67))</f>
        <v/>
      </c>
      <c r="K761" s="73" t="str">
        <f t="shared" si="368"/>
        <v/>
      </c>
      <c r="L761" s="73" t="str">
        <f t="shared" si="372"/>
        <v/>
      </c>
      <c r="M761" s="81">
        <f t="shared" si="369"/>
        <v>285.71428571428572</v>
      </c>
      <c r="N761" s="81" t="e">
        <f t="shared" si="370"/>
        <v>#VALUE!</v>
      </c>
      <c r="O761" s="82" t="str">
        <f>IFERROR(ROUND(IF(H761/'2. Baseline'!F$13=0,"",H761/'2. Baseline'!F$13),0),"")</f>
        <v/>
      </c>
      <c r="P761" s="83" t="str">
        <f>IFERROR(O761/'2. Baseline'!F$14,"")</f>
        <v/>
      </c>
      <c r="Q761" s="84" t="e">
        <f t="shared" si="371"/>
        <v>#VALUE!</v>
      </c>
      <c r="R761" s="234" t="str">
        <f>IF(H761="","",P761/'2. Baseline'!$F$67)</f>
        <v/>
      </c>
      <c r="S761" s="234" t="str">
        <f>IF(H761="","",P761/J761/'2. Baseline'!$F$67)</f>
        <v/>
      </c>
      <c r="T761" s="101"/>
      <c r="U761" s="102"/>
      <c r="V761" s="101"/>
      <c r="W761" s="101"/>
      <c r="X761" s="90" t="str">
        <f>IFERROR(P761/W761, "")</f>
        <v/>
      </c>
      <c r="Y761" s="456"/>
      <c r="Z761" s="450"/>
      <c r="AA761" s="453"/>
      <c r="AB761" s="480"/>
      <c r="AC761" s="483"/>
      <c r="AD761" s="467"/>
      <c r="AE761" s="486"/>
      <c r="AF761" s="467"/>
      <c r="AG761" s="470"/>
      <c r="AH761" s="470"/>
      <c r="AI761" s="473"/>
      <c r="AJ761" s="467"/>
      <c r="AK761" s="467"/>
      <c r="AL761" s="467"/>
      <c r="AM761" s="467"/>
      <c r="AN761" s="470"/>
      <c r="AO761" s="470"/>
      <c r="AP761" s="470"/>
      <c r="AQ761" s="473"/>
      <c r="AR761" s="42"/>
    </row>
    <row r="762" spans="2:44" ht="14.45" customHeight="1" x14ac:dyDescent="0.25">
      <c r="B762" s="475"/>
      <c r="C762" s="477"/>
      <c r="D762" s="477"/>
      <c r="E762" s="40"/>
      <c r="F762" s="489"/>
      <c r="G762" s="489"/>
      <c r="H762" s="50"/>
      <c r="I762" s="201" t="str">
        <f>IF(H762=0,"",H762/'2. Baseline'!$F$15)</f>
        <v/>
      </c>
      <c r="J762" s="87" t="str">
        <f>IF(I762="","",(I762/'2. Baseline'!$F$71/'2. Baseline'!$F$67))</f>
        <v/>
      </c>
      <c r="K762" s="73" t="str">
        <f t="shared" si="368"/>
        <v/>
      </c>
      <c r="L762" s="73" t="str">
        <f t="shared" si="372"/>
        <v/>
      </c>
      <c r="M762" s="81">
        <f t="shared" si="369"/>
        <v>285.71428571428572</v>
      </c>
      <c r="N762" s="81" t="e">
        <f t="shared" si="370"/>
        <v>#VALUE!</v>
      </c>
      <c r="O762" s="82" t="str">
        <f>IFERROR(ROUND(IF(H762/'2. Baseline'!F$13=0,"",H762/'2. Baseline'!F$13),0),"")</f>
        <v/>
      </c>
      <c r="P762" s="83" t="str">
        <f>IFERROR(O762/'2. Baseline'!F$14,"")</f>
        <v/>
      </c>
      <c r="Q762" s="84" t="e">
        <f t="shared" si="371"/>
        <v>#VALUE!</v>
      </c>
      <c r="R762" s="234" t="str">
        <f>IF(H762="","",P762/'2. Baseline'!$F$67)</f>
        <v/>
      </c>
      <c r="S762" s="234" t="str">
        <f>IF(H762="","",P762/J762/'2. Baseline'!$F$67)</f>
        <v/>
      </c>
      <c r="T762" s="101"/>
      <c r="U762" s="102"/>
      <c r="V762" s="101"/>
      <c r="W762" s="101"/>
      <c r="X762" s="90" t="str">
        <f>IFERROR(P762/W762, "")</f>
        <v/>
      </c>
      <c r="Y762" s="456"/>
      <c r="Z762" s="450"/>
      <c r="AA762" s="453"/>
      <c r="AB762" s="480"/>
      <c r="AC762" s="483"/>
      <c r="AD762" s="467"/>
      <c r="AE762" s="486"/>
      <c r="AF762" s="467"/>
      <c r="AG762" s="470"/>
      <c r="AH762" s="470"/>
      <c r="AI762" s="473"/>
      <c r="AJ762" s="467"/>
      <c r="AK762" s="467"/>
      <c r="AL762" s="467"/>
      <c r="AM762" s="467"/>
      <c r="AN762" s="470"/>
      <c r="AO762" s="470"/>
      <c r="AP762" s="470"/>
      <c r="AQ762" s="473"/>
      <c r="AR762" s="42"/>
    </row>
    <row r="763" spans="2:44" ht="14.45" customHeight="1" x14ac:dyDescent="0.25">
      <c r="B763" s="475"/>
      <c r="C763" s="477"/>
      <c r="D763" s="477"/>
      <c r="E763" s="40"/>
      <c r="F763" s="489"/>
      <c r="G763" s="489"/>
      <c r="H763" s="50"/>
      <c r="I763" s="201" t="str">
        <f>IF(H763=0,"",H763/'2. Baseline'!$F$15)</f>
        <v/>
      </c>
      <c r="J763" s="87" t="str">
        <f>IF(I763="","",(I763/'2. Baseline'!$F$71/'2. Baseline'!$F$67))</f>
        <v/>
      </c>
      <c r="K763" s="73" t="str">
        <f t="shared" si="368"/>
        <v/>
      </c>
      <c r="L763" s="73" t="str">
        <f t="shared" si="372"/>
        <v/>
      </c>
      <c r="M763" s="81">
        <f t="shared" si="369"/>
        <v>285.71428571428572</v>
      </c>
      <c r="N763" s="81" t="e">
        <f t="shared" si="370"/>
        <v>#VALUE!</v>
      </c>
      <c r="O763" s="82" t="str">
        <f>IFERROR(ROUND(IF(H763/'2. Baseline'!F$13=0,"",H763/'2. Baseline'!F$13),0),"")</f>
        <v/>
      </c>
      <c r="P763" s="83" t="str">
        <f>IFERROR(O763/'2. Baseline'!F$14,"")</f>
        <v/>
      </c>
      <c r="Q763" s="84" t="e">
        <f t="shared" si="371"/>
        <v>#VALUE!</v>
      </c>
      <c r="R763" s="234" t="str">
        <f>IF(H763="","",P763/'2. Baseline'!$F$67)</f>
        <v/>
      </c>
      <c r="S763" s="234" t="str">
        <f>IF(H763="","",P763/J763/'2. Baseline'!$F$67)</f>
        <v/>
      </c>
      <c r="T763" s="101"/>
      <c r="U763" s="102"/>
      <c r="V763" s="101"/>
      <c r="W763" s="101"/>
      <c r="X763" s="90" t="str">
        <f>IFERROR(P763/W763, "")</f>
        <v/>
      </c>
      <c r="Y763" s="456"/>
      <c r="Z763" s="450"/>
      <c r="AA763" s="453"/>
      <c r="AB763" s="480"/>
      <c r="AC763" s="483"/>
      <c r="AD763" s="467"/>
      <c r="AE763" s="486"/>
      <c r="AF763" s="467"/>
      <c r="AG763" s="470"/>
      <c r="AH763" s="470"/>
      <c r="AI763" s="473"/>
      <c r="AJ763" s="467"/>
      <c r="AK763" s="467"/>
      <c r="AL763" s="467"/>
      <c r="AM763" s="467"/>
      <c r="AN763" s="470"/>
      <c r="AO763" s="470"/>
      <c r="AP763" s="470"/>
      <c r="AQ763" s="473"/>
      <c r="AR763" s="42"/>
    </row>
    <row r="764" spans="2:44" ht="14.45" customHeight="1" x14ac:dyDescent="0.25">
      <c r="B764" s="475"/>
      <c r="C764" s="477"/>
      <c r="D764" s="477"/>
      <c r="E764" s="40"/>
      <c r="F764" s="489"/>
      <c r="G764" s="489"/>
      <c r="H764" s="50"/>
      <c r="I764" s="201" t="str">
        <f>IF(H764=0,"",H764/'2. Baseline'!$F$15)</f>
        <v/>
      </c>
      <c r="J764" s="87" t="str">
        <f>IF(I764="","",(I764/'2. Baseline'!$F$71/'2. Baseline'!$F$67))</f>
        <v/>
      </c>
      <c r="K764" s="73" t="str">
        <f t="shared" si="368"/>
        <v/>
      </c>
      <c r="L764" s="73" t="str">
        <f t="shared" si="372"/>
        <v/>
      </c>
      <c r="M764" s="81">
        <f t="shared" si="369"/>
        <v>285.71428571428572</v>
      </c>
      <c r="N764" s="81" t="e">
        <f t="shared" si="370"/>
        <v>#VALUE!</v>
      </c>
      <c r="O764" s="82" t="str">
        <f>IFERROR(ROUND(IF(H764/'2. Baseline'!F$13=0,"",H764/'2. Baseline'!F$13),0),"")</f>
        <v/>
      </c>
      <c r="P764" s="83" t="str">
        <f>IFERROR(O764/'2. Baseline'!F$14,"")</f>
        <v/>
      </c>
      <c r="Q764" s="84" t="e">
        <f t="shared" si="371"/>
        <v>#VALUE!</v>
      </c>
      <c r="R764" s="234" t="str">
        <f>IF(H764="","",P764/'2. Baseline'!$F$67)</f>
        <v/>
      </c>
      <c r="S764" s="234" t="str">
        <f>IF(H764="","",P764/J764/'2. Baseline'!$F$67)</f>
        <v/>
      </c>
      <c r="T764" s="101"/>
      <c r="U764" s="102"/>
      <c r="V764" s="101"/>
      <c r="W764" s="101"/>
      <c r="X764" s="90" t="str">
        <f>IFERROR(P764/W764, "")</f>
        <v/>
      </c>
      <c r="Y764" s="456"/>
      <c r="Z764" s="450"/>
      <c r="AA764" s="453"/>
      <c r="AB764" s="480"/>
      <c r="AC764" s="483"/>
      <c r="AD764" s="467"/>
      <c r="AE764" s="486"/>
      <c r="AF764" s="467"/>
      <c r="AG764" s="470"/>
      <c r="AH764" s="470"/>
      <c r="AI764" s="473"/>
      <c r="AJ764" s="467"/>
      <c r="AK764" s="467"/>
      <c r="AL764" s="467"/>
      <c r="AM764" s="467"/>
      <c r="AN764" s="470"/>
      <c r="AO764" s="470"/>
      <c r="AP764" s="470"/>
      <c r="AQ764" s="473"/>
      <c r="AR764" s="42"/>
    </row>
    <row r="765" spans="2:44" ht="14.45" customHeight="1" x14ac:dyDescent="0.25">
      <c r="B765" s="476"/>
      <c r="C765" s="478"/>
      <c r="D765" s="478"/>
      <c r="E765" s="40"/>
      <c r="F765" s="489"/>
      <c r="G765" s="489"/>
      <c r="H765" s="50"/>
      <c r="I765" s="201" t="str">
        <f>IF(H765=0,"",H765/'2. Baseline'!$F$15)</f>
        <v/>
      </c>
      <c r="J765" s="87" t="str">
        <f>IF(I765="","",(I765/'2. Baseline'!$F$71/'2. Baseline'!$F$67))</f>
        <v/>
      </c>
      <c r="K765" s="73" t="str">
        <f t="shared" si="368"/>
        <v/>
      </c>
      <c r="L765" s="73" t="str">
        <f t="shared" si="372"/>
        <v/>
      </c>
      <c r="M765" s="81">
        <f t="shared" si="369"/>
        <v>285.71428571428572</v>
      </c>
      <c r="N765" s="81" t="e">
        <f>IF(M765="","",I765/M765)</f>
        <v>#VALUE!</v>
      </c>
      <c r="O765" s="82" t="str">
        <f>IFERROR(ROUND(IF(H765/'2. Baseline'!F$13=0,"",H765/'2. Baseline'!F$13),0),"")</f>
        <v/>
      </c>
      <c r="P765" s="83" t="str">
        <f>IFERROR(O765/'2. Baseline'!F$14,"")</f>
        <v/>
      </c>
      <c r="Q765" s="85"/>
      <c r="R765" s="82" t="str">
        <f>IF(H765="","",P765/'2. Baseline'!$F$67)</f>
        <v/>
      </c>
      <c r="S765" s="82" t="str">
        <f>IF(H765="","",P765/J765/'2. Baseline'!$F$67)</f>
        <v/>
      </c>
      <c r="T765" s="101"/>
      <c r="U765" s="102"/>
      <c r="V765" s="101"/>
      <c r="W765" s="101"/>
      <c r="X765" s="90" t="str">
        <f>IFERROR(P765/W765, "")</f>
        <v/>
      </c>
      <c r="Y765" s="457"/>
      <c r="Z765" s="451"/>
      <c r="AA765" s="454"/>
      <c r="AB765" s="481"/>
      <c r="AC765" s="484"/>
      <c r="AD765" s="468"/>
      <c r="AE765" s="487"/>
      <c r="AF765" s="468"/>
      <c r="AG765" s="471"/>
      <c r="AH765" s="471"/>
      <c r="AI765" s="474"/>
      <c r="AJ765" s="468"/>
      <c r="AK765" s="468"/>
      <c r="AL765" s="468"/>
      <c r="AM765" s="468"/>
      <c r="AN765" s="471"/>
      <c r="AO765" s="471"/>
      <c r="AP765" s="471"/>
      <c r="AQ765" s="474"/>
      <c r="AR765" s="42"/>
    </row>
    <row r="766" spans="2:44" ht="14.45" customHeight="1" x14ac:dyDescent="0.25">
      <c r="B766" s="162"/>
      <c r="C766" s="25" t="s">
        <v>35</v>
      </c>
      <c r="D766" s="25"/>
      <c r="E766" s="98">
        <f>COUNTA(E756:E765)</f>
        <v>0</v>
      </c>
      <c r="F766" s="458"/>
      <c r="G766" s="459"/>
      <c r="H766" s="22">
        <f>SUM(H756:H765)</f>
        <v>0</v>
      </c>
      <c r="I766" s="96">
        <f>SUM(I756:I765)</f>
        <v>0</v>
      </c>
      <c r="J766" s="96">
        <f>SUM(J756:J765)</f>
        <v>0</v>
      </c>
      <c r="K766" s="96">
        <f>SUM(K756:K765)</f>
        <v>0</v>
      </c>
      <c r="L766" s="96">
        <f>SUM(L756:L765)</f>
        <v>0</v>
      </c>
      <c r="M766" s="97"/>
      <c r="N766" s="97" t="e">
        <f>SUM(N756:N765)</f>
        <v>#VALUE!</v>
      </c>
      <c r="O766" s="23">
        <f>SUM(O756:O765)</f>
        <v>0</v>
      </c>
      <c r="P766" s="53">
        <f>IFERROR(O766/'2. Baseline'!F$14,"")</f>
        <v>0</v>
      </c>
      <c r="Q766" s="52" t="e">
        <f>SUM(Q756:Q764)*7</f>
        <v>#VALUE!</v>
      </c>
      <c r="R766" s="96">
        <f>SUM(R756:R765)</f>
        <v>0</v>
      </c>
      <c r="S766" s="97" t="e">
        <f>IF(H766="","",P766/J766/'2. Baseline'!$F$67)</f>
        <v>#DIV/0!</v>
      </c>
      <c r="T766" s="103"/>
      <c r="U766" s="103"/>
      <c r="V766" s="104"/>
      <c r="W766" s="104"/>
      <c r="X766" s="74"/>
      <c r="Y766" s="107"/>
      <c r="Z766" s="104"/>
      <c r="AA766" s="108"/>
      <c r="AB766" s="53"/>
      <c r="AC766" s="68">
        <f t="shared" ref="AC766:AQ766" si="373">SUM(AC756:AC765)</f>
        <v>0</v>
      </c>
      <c r="AD766" s="68">
        <f t="shared" si="373"/>
        <v>0</v>
      </c>
      <c r="AE766" s="296">
        <f t="shared" si="373"/>
        <v>0</v>
      </c>
      <c r="AF766" s="93">
        <f t="shared" si="373"/>
        <v>0</v>
      </c>
      <c r="AG766" s="93">
        <f t="shared" si="373"/>
        <v>0</v>
      </c>
      <c r="AH766" s="93">
        <f t="shared" si="373"/>
        <v>0</v>
      </c>
      <c r="AI766" s="93">
        <f t="shared" si="373"/>
        <v>0</v>
      </c>
      <c r="AJ766" s="93">
        <f t="shared" si="373"/>
        <v>0</v>
      </c>
      <c r="AK766" s="93">
        <f t="shared" si="373"/>
        <v>0</v>
      </c>
      <c r="AL766" s="93">
        <f t="shared" si="373"/>
        <v>0</v>
      </c>
      <c r="AM766" s="93">
        <f t="shared" si="373"/>
        <v>0</v>
      </c>
      <c r="AN766" s="93">
        <f t="shared" si="373"/>
        <v>0</v>
      </c>
      <c r="AO766" s="93">
        <f t="shared" si="373"/>
        <v>0</v>
      </c>
      <c r="AP766" s="93">
        <f t="shared" si="373"/>
        <v>0</v>
      </c>
      <c r="AQ766" s="93">
        <f t="shared" si="373"/>
        <v>0</v>
      </c>
      <c r="AR766" s="26"/>
    </row>
    <row r="767" spans="2:44" ht="14.45" customHeight="1" thickBot="1" x14ac:dyDescent="0.3">
      <c r="B767" s="163"/>
      <c r="C767" s="62"/>
      <c r="D767" s="62"/>
      <c r="E767" s="63"/>
      <c r="F767" s="460"/>
      <c r="G767" s="461"/>
      <c r="H767" s="64"/>
      <c r="I767" s="65" t="str">
        <f>IFERROR(IF(H767/#REF!=0," ",H767/#REF!),"")</f>
        <v/>
      </c>
      <c r="J767" s="66"/>
      <c r="K767" s="66"/>
      <c r="L767" s="66"/>
      <c r="M767" s="66"/>
      <c r="N767" s="66"/>
      <c r="O767" s="24"/>
      <c r="P767" s="54"/>
      <c r="Q767" s="55"/>
      <c r="R767" s="56"/>
      <c r="S767" s="56"/>
      <c r="T767" s="105"/>
      <c r="U767" s="105"/>
      <c r="V767" s="106"/>
      <c r="W767" s="106"/>
      <c r="X767" s="75"/>
      <c r="Y767" s="109"/>
      <c r="Z767" s="106"/>
      <c r="AA767" s="110"/>
      <c r="AB767" s="54"/>
      <c r="AC767" s="57"/>
      <c r="AD767" s="67"/>
      <c r="AE767" s="67"/>
      <c r="AF767" s="67"/>
      <c r="AG767" s="67"/>
      <c r="AH767" s="67"/>
      <c r="AI767" s="67"/>
      <c r="AJ767" s="67"/>
      <c r="AK767" s="67"/>
      <c r="AL767" s="67"/>
      <c r="AM767" s="67"/>
      <c r="AN767" s="67"/>
      <c r="AO767" s="67"/>
      <c r="AP767" s="67"/>
      <c r="AQ767" s="179"/>
      <c r="AR767" s="60"/>
    </row>
    <row r="768" spans="2:44" ht="14.45" customHeight="1" x14ac:dyDescent="0.25">
      <c r="B768" s="475" t="str">
        <f>IF(C768&lt;&gt;"",B756+1,"")</f>
        <v/>
      </c>
      <c r="C768" s="477"/>
      <c r="D768" s="477"/>
      <c r="E768" s="40"/>
      <c r="F768" s="492"/>
      <c r="G768" s="492"/>
      <c r="H768" s="49"/>
      <c r="I768" s="201" t="str">
        <f>IF(H768=0,"",H768/'2. Baseline'!$F$15)</f>
        <v/>
      </c>
      <c r="J768" s="86" t="str">
        <f>IF(I768="","",(I768/'2. Baseline'!$F$71/'2. Baseline'!$F$67))</f>
        <v/>
      </c>
      <c r="K768" s="72" t="str">
        <f t="shared" ref="K768:K777" si="374">IF(J768="","",ROUNDUP(J768,0))</f>
        <v/>
      </c>
      <c r="L768" s="295" t="str">
        <f>J768</f>
        <v/>
      </c>
      <c r="M768" s="77">
        <f t="shared" ref="M768:M777" si="375">IF(I768=0,"",$M$23*10)</f>
        <v>285.71428571428572</v>
      </c>
      <c r="N768" s="77" t="e">
        <f t="shared" ref="N768:N776" si="376">I768/M768</f>
        <v>#VALUE!</v>
      </c>
      <c r="O768" s="78" t="str">
        <f>IFERROR(ROUND(IF(H768/'2. Baseline'!F$13=0,"",H768/'2. Baseline'!F$13),0),"")</f>
        <v/>
      </c>
      <c r="P768" s="79" t="str">
        <f>IFERROR(O768/'2. Baseline'!F$14,"")</f>
        <v/>
      </c>
      <c r="Q768" s="80" t="e">
        <f t="shared" ref="Q768:Q776" si="377">O768/(J768/2)/7</f>
        <v>#VALUE!</v>
      </c>
      <c r="R768" s="233" t="str">
        <f>IF(H768="","",P768/'2. Baseline'!$F$67)</f>
        <v/>
      </c>
      <c r="S768" s="233" t="str">
        <f>IF(H768="","",P768/J768/'2. Baseline'!$F$67)</f>
        <v/>
      </c>
      <c r="T768" s="99"/>
      <c r="U768" s="100"/>
      <c r="V768" s="101"/>
      <c r="W768" s="101"/>
      <c r="X768" s="89" t="str">
        <f>IFERROR(S768/W768, "n/a")</f>
        <v>n/a</v>
      </c>
      <c r="Y768" s="455"/>
      <c r="Z768" s="449"/>
      <c r="AA768" s="452"/>
      <c r="AB768" s="479" t="e">
        <f>P778/AA768</f>
        <v>#DIV/0!</v>
      </c>
      <c r="AC768" s="482">
        <f>L778</f>
        <v>0</v>
      </c>
      <c r="AD768" s="466">
        <f>AC778</f>
        <v>0</v>
      </c>
      <c r="AE768" s="485">
        <f>AD778/'2. Baseline'!$F$73</f>
        <v>0</v>
      </c>
      <c r="AF768" s="466">
        <f>L778*'2. Baseline'!$F$58</f>
        <v>0</v>
      </c>
      <c r="AG768" s="469">
        <f>J778*'2. Baseline'!$F$61</f>
        <v>0</v>
      </c>
      <c r="AH768" s="469">
        <f>AE778*'2. Baseline'!F$59*('2. Baseline'!F$50+'2. Baseline'!F$51)</f>
        <v>0</v>
      </c>
      <c r="AI768" s="472">
        <f>IF(B768&lt;&gt;"",'2. Baseline'!$F$60+1,0)</f>
        <v>0</v>
      </c>
      <c r="AJ768" s="466">
        <f>2*(AC778*('2. Baseline'!$F$67+'2. Baseline'!$F$68))</f>
        <v>0</v>
      </c>
      <c r="AK768" s="466">
        <f>2*L778</f>
        <v>0</v>
      </c>
      <c r="AL768" s="466">
        <f>2*(J778*2)</f>
        <v>0</v>
      </c>
      <c r="AM768" s="466">
        <f>J778*('2. Baseline'!F$67+'2. Baseline'!F$68)</f>
        <v>0</v>
      </c>
      <c r="AN768" s="469">
        <f>J778*'2. Baseline'!$F$80</f>
        <v>0</v>
      </c>
      <c r="AO768" s="469">
        <f>2*J778</f>
        <v>0</v>
      </c>
      <c r="AP768" s="469">
        <f>AE778*'2. Baseline'!F$78*('2. Baseline'!F$67+'2. Baseline'!F$68)</f>
        <v>0</v>
      </c>
      <c r="AQ768" s="472">
        <f>IF(B768&lt;&gt;"",'2. Baseline'!$F$60+1,0)</f>
        <v>0</v>
      </c>
      <c r="AR768" s="41"/>
    </row>
    <row r="769" spans="2:44" ht="14.45" customHeight="1" x14ac:dyDescent="0.25">
      <c r="B769" s="475"/>
      <c r="C769" s="477"/>
      <c r="D769" s="477"/>
      <c r="E769" s="40"/>
      <c r="F769" s="489"/>
      <c r="G769" s="489"/>
      <c r="H769" s="49"/>
      <c r="I769" s="201" t="str">
        <f>IF(H769=0,"",H769/'2. Baseline'!$F$15)</f>
        <v/>
      </c>
      <c r="J769" s="87" t="str">
        <f>IF(I769="","",(I769/'2. Baseline'!$F$71/'2. Baseline'!$F$67))</f>
        <v/>
      </c>
      <c r="K769" s="73" t="str">
        <f t="shared" si="374"/>
        <v/>
      </c>
      <c r="L769" s="73" t="str">
        <f t="shared" ref="L769:L777" si="378">J769</f>
        <v/>
      </c>
      <c r="M769" s="81">
        <f t="shared" si="375"/>
        <v>285.71428571428572</v>
      </c>
      <c r="N769" s="81" t="e">
        <f t="shared" si="376"/>
        <v>#VALUE!</v>
      </c>
      <c r="O769" s="82" t="str">
        <f>IFERROR(ROUND(IF(H769/'2. Baseline'!F$13=0,"",H769/'2. Baseline'!F$13),0),"")</f>
        <v/>
      </c>
      <c r="P769" s="83" t="str">
        <f>IFERROR(O769/'2. Baseline'!F$14,"")</f>
        <v/>
      </c>
      <c r="Q769" s="84" t="e">
        <f t="shared" si="377"/>
        <v>#VALUE!</v>
      </c>
      <c r="R769" s="234" t="str">
        <f>IF(H769="","",P769/'2. Baseline'!$F$67)</f>
        <v/>
      </c>
      <c r="S769" s="234" t="str">
        <f>IF(H769="","",P769/J769/'2. Baseline'!$F$67)</f>
        <v/>
      </c>
      <c r="T769" s="101"/>
      <c r="U769" s="102"/>
      <c r="V769" s="101"/>
      <c r="W769" s="101"/>
      <c r="X769" s="90" t="str">
        <f>IFERROR(S769/W769, "")</f>
        <v/>
      </c>
      <c r="Y769" s="456"/>
      <c r="Z769" s="450"/>
      <c r="AA769" s="453"/>
      <c r="AB769" s="480"/>
      <c r="AC769" s="483"/>
      <c r="AD769" s="467"/>
      <c r="AE769" s="486"/>
      <c r="AF769" s="467"/>
      <c r="AG769" s="470"/>
      <c r="AH769" s="470"/>
      <c r="AI769" s="473"/>
      <c r="AJ769" s="467"/>
      <c r="AK769" s="467"/>
      <c r="AL769" s="467"/>
      <c r="AM769" s="467"/>
      <c r="AN769" s="470"/>
      <c r="AO769" s="470"/>
      <c r="AP769" s="470"/>
      <c r="AQ769" s="473"/>
      <c r="AR769" s="42"/>
    </row>
    <row r="770" spans="2:44" ht="14.45" customHeight="1" x14ac:dyDescent="0.25">
      <c r="B770" s="475"/>
      <c r="C770" s="477"/>
      <c r="D770" s="477"/>
      <c r="E770" s="40"/>
      <c r="F770" s="489"/>
      <c r="G770" s="489"/>
      <c r="H770" s="49"/>
      <c r="I770" s="201" t="str">
        <f>IF(H770=0,"",H770/'2. Baseline'!$F$15)</f>
        <v/>
      </c>
      <c r="J770" s="88" t="str">
        <f>IF(I770="","",(I770/'2. Baseline'!$F$71/'2. Baseline'!$F$67))</f>
        <v/>
      </c>
      <c r="K770" s="91" t="str">
        <f t="shared" si="374"/>
        <v/>
      </c>
      <c r="L770" s="91" t="str">
        <f t="shared" si="378"/>
        <v/>
      </c>
      <c r="M770" s="92">
        <f t="shared" si="375"/>
        <v>285.71428571428572</v>
      </c>
      <c r="N770" s="92" t="e">
        <f t="shared" si="376"/>
        <v>#VALUE!</v>
      </c>
      <c r="O770" s="82" t="str">
        <f>IFERROR(ROUND(IF(H770/'2. Baseline'!F$13=0,"",H770/'2. Baseline'!F$13),0),"")</f>
        <v/>
      </c>
      <c r="P770" s="83" t="str">
        <f>IFERROR(O770/'2. Baseline'!F$14,"")</f>
        <v/>
      </c>
      <c r="Q770" s="84" t="e">
        <f t="shared" si="377"/>
        <v>#VALUE!</v>
      </c>
      <c r="R770" s="234" t="str">
        <f>IF(H770="","",P770/'2. Baseline'!$F$67)</f>
        <v/>
      </c>
      <c r="S770" s="234" t="str">
        <f>IF(H770="","",P770/J770/'2. Baseline'!$F$67)</f>
        <v/>
      </c>
      <c r="T770" s="101"/>
      <c r="U770" s="102"/>
      <c r="V770" s="101"/>
      <c r="W770" s="101"/>
      <c r="X770" s="90" t="str">
        <f>IFERROR(S770/W770, "")</f>
        <v/>
      </c>
      <c r="Y770" s="456"/>
      <c r="Z770" s="450"/>
      <c r="AA770" s="453"/>
      <c r="AB770" s="480"/>
      <c r="AC770" s="483"/>
      <c r="AD770" s="467"/>
      <c r="AE770" s="486"/>
      <c r="AF770" s="467"/>
      <c r="AG770" s="470"/>
      <c r="AH770" s="470"/>
      <c r="AI770" s="473"/>
      <c r="AJ770" s="467"/>
      <c r="AK770" s="467"/>
      <c r="AL770" s="467"/>
      <c r="AM770" s="467"/>
      <c r="AN770" s="470"/>
      <c r="AO770" s="470"/>
      <c r="AP770" s="470"/>
      <c r="AQ770" s="473"/>
      <c r="AR770" s="42"/>
    </row>
    <row r="771" spans="2:44" ht="14.45" customHeight="1" x14ac:dyDescent="0.25">
      <c r="B771" s="475"/>
      <c r="C771" s="477"/>
      <c r="D771" s="477"/>
      <c r="E771" s="40"/>
      <c r="F771" s="489"/>
      <c r="G771" s="489"/>
      <c r="H771" s="49"/>
      <c r="I771" s="201" t="str">
        <f>IF(H771=0,"",H771/'2. Baseline'!$F$15)</f>
        <v/>
      </c>
      <c r="J771" s="87" t="str">
        <f>IF(I771="","",(I771/'2. Baseline'!$F$71/'2. Baseline'!$F$67))</f>
        <v/>
      </c>
      <c r="K771" s="73" t="str">
        <f t="shared" si="374"/>
        <v/>
      </c>
      <c r="L771" s="73" t="str">
        <f t="shared" si="378"/>
        <v/>
      </c>
      <c r="M771" s="81">
        <f t="shared" si="375"/>
        <v>285.71428571428572</v>
      </c>
      <c r="N771" s="81" t="e">
        <f t="shared" si="376"/>
        <v>#VALUE!</v>
      </c>
      <c r="O771" s="82" t="str">
        <f>IFERROR(ROUND(IF(H771/'2. Baseline'!F$13=0,"",H771/'2. Baseline'!F$13),0),"")</f>
        <v/>
      </c>
      <c r="P771" s="83" t="str">
        <f>IFERROR(O771/'2. Baseline'!F$14,"")</f>
        <v/>
      </c>
      <c r="Q771" s="84" t="e">
        <f t="shared" si="377"/>
        <v>#VALUE!</v>
      </c>
      <c r="R771" s="234" t="str">
        <f>IF(H771="","",P771/'2. Baseline'!$F$67)</f>
        <v/>
      </c>
      <c r="S771" s="234" t="str">
        <f>IF(H771="","",P771/J771/'2. Baseline'!$F$67)</f>
        <v/>
      </c>
      <c r="T771" s="101"/>
      <c r="U771" s="102"/>
      <c r="V771" s="101"/>
      <c r="W771" s="101"/>
      <c r="X771" s="90" t="str">
        <f>IFERROR(S771/W771, "")</f>
        <v/>
      </c>
      <c r="Y771" s="456"/>
      <c r="Z771" s="450"/>
      <c r="AA771" s="453"/>
      <c r="AB771" s="480"/>
      <c r="AC771" s="483"/>
      <c r="AD771" s="467"/>
      <c r="AE771" s="486"/>
      <c r="AF771" s="467"/>
      <c r="AG771" s="470"/>
      <c r="AH771" s="470"/>
      <c r="AI771" s="473"/>
      <c r="AJ771" s="467"/>
      <c r="AK771" s="467"/>
      <c r="AL771" s="467"/>
      <c r="AM771" s="467"/>
      <c r="AN771" s="470"/>
      <c r="AO771" s="470"/>
      <c r="AP771" s="470"/>
      <c r="AQ771" s="473"/>
      <c r="AR771" s="42"/>
    </row>
    <row r="772" spans="2:44" ht="14.45" customHeight="1" x14ac:dyDescent="0.25">
      <c r="B772" s="475"/>
      <c r="C772" s="477"/>
      <c r="D772" s="477"/>
      <c r="E772" s="40"/>
      <c r="F772" s="489"/>
      <c r="G772" s="489"/>
      <c r="H772" s="50"/>
      <c r="I772" s="201" t="str">
        <f>IF(H772=0,"",H772/'2. Baseline'!$F$15)</f>
        <v/>
      </c>
      <c r="J772" s="87" t="str">
        <f>IF(I772="","",(I772/'2. Baseline'!$F$71/'2. Baseline'!$F$67))</f>
        <v/>
      </c>
      <c r="K772" s="73" t="str">
        <f t="shared" si="374"/>
        <v/>
      </c>
      <c r="L772" s="73" t="str">
        <f t="shared" si="378"/>
        <v/>
      </c>
      <c r="M772" s="81">
        <f t="shared" si="375"/>
        <v>285.71428571428572</v>
      </c>
      <c r="N772" s="81" t="e">
        <f t="shared" si="376"/>
        <v>#VALUE!</v>
      </c>
      <c r="O772" s="82" t="str">
        <f>IFERROR(ROUND(IF(H772/'2. Baseline'!F$13=0,"",H772/'2. Baseline'!F$13),0),"")</f>
        <v/>
      </c>
      <c r="P772" s="83" t="str">
        <f>IFERROR(O772/'2. Baseline'!F$14,"")</f>
        <v/>
      </c>
      <c r="Q772" s="84" t="e">
        <f t="shared" si="377"/>
        <v>#VALUE!</v>
      </c>
      <c r="R772" s="234" t="str">
        <f>IF(H772="","",P772/'2. Baseline'!$F$67)</f>
        <v/>
      </c>
      <c r="S772" s="234" t="str">
        <f>IF(H772="","",P772/J772/'2. Baseline'!$F$67)</f>
        <v/>
      </c>
      <c r="T772" s="101"/>
      <c r="U772" s="102"/>
      <c r="V772" s="101"/>
      <c r="W772" s="101"/>
      <c r="X772" s="90" t="str">
        <f>IFERROR(S772/W772, "")</f>
        <v/>
      </c>
      <c r="Y772" s="456"/>
      <c r="Z772" s="450"/>
      <c r="AA772" s="453"/>
      <c r="AB772" s="480"/>
      <c r="AC772" s="483"/>
      <c r="AD772" s="467"/>
      <c r="AE772" s="486"/>
      <c r="AF772" s="467"/>
      <c r="AG772" s="470"/>
      <c r="AH772" s="470"/>
      <c r="AI772" s="473"/>
      <c r="AJ772" s="467"/>
      <c r="AK772" s="467"/>
      <c r="AL772" s="467"/>
      <c r="AM772" s="467"/>
      <c r="AN772" s="470"/>
      <c r="AO772" s="470"/>
      <c r="AP772" s="470"/>
      <c r="AQ772" s="473"/>
      <c r="AR772" s="42"/>
    </row>
    <row r="773" spans="2:44" ht="14.45" customHeight="1" x14ac:dyDescent="0.25">
      <c r="B773" s="475"/>
      <c r="C773" s="477"/>
      <c r="D773" s="477"/>
      <c r="E773" s="40"/>
      <c r="F773" s="489"/>
      <c r="G773" s="489"/>
      <c r="H773" s="50"/>
      <c r="I773" s="201" t="str">
        <f>IF(H773=0,"",H773/'2. Baseline'!$F$15)</f>
        <v/>
      </c>
      <c r="J773" s="87" t="str">
        <f>IF(I773="","",(I773/'2. Baseline'!$F$71/'2. Baseline'!$F$67))</f>
        <v/>
      </c>
      <c r="K773" s="73" t="str">
        <f t="shared" si="374"/>
        <v/>
      </c>
      <c r="L773" s="73" t="str">
        <f t="shared" si="378"/>
        <v/>
      </c>
      <c r="M773" s="81">
        <f t="shared" si="375"/>
        <v>285.71428571428572</v>
      </c>
      <c r="N773" s="81" t="e">
        <f t="shared" si="376"/>
        <v>#VALUE!</v>
      </c>
      <c r="O773" s="82" t="str">
        <f>IFERROR(ROUND(IF(H773/'2. Baseline'!F$13=0,"",H773/'2. Baseline'!F$13),0),"")</f>
        <v/>
      </c>
      <c r="P773" s="83" t="str">
        <f>IFERROR(O773/'2. Baseline'!F$14,"")</f>
        <v/>
      </c>
      <c r="Q773" s="84" t="e">
        <f t="shared" si="377"/>
        <v>#VALUE!</v>
      </c>
      <c r="R773" s="234" t="str">
        <f>IF(H773="","",P773/'2. Baseline'!$F$67)</f>
        <v/>
      </c>
      <c r="S773" s="234" t="str">
        <f>IF(H773="","",P773/J773/'2. Baseline'!$F$67)</f>
        <v/>
      </c>
      <c r="T773" s="101"/>
      <c r="U773" s="102"/>
      <c r="V773" s="101"/>
      <c r="W773" s="101"/>
      <c r="X773" s="90" t="str">
        <f>IFERROR(P773/W773, "")</f>
        <v/>
      </c>
      <c r="Y773" s="456"/>
      <c r="Z773" s="450"/>
      <c r="AA773" s="453"/>
      <c r="AB773" s="480"/>
      <c r="AC773" s="483"/>
      <c r="AD773" s="467"/>
      <c r="AE773" s="486"/>
      <c r="AF773" s="467"/>
      <c r="AG773" s="470"/>
      <c r="AH773" s="470"/>
      <c r="AI773" s="473"/>
      <c r="AJ773" s="467"/>
      <c r="AK773" s="467"/>
      <c r="AL773" s="467"/>
      <c r="AM773" s="467"/>
      <c r="AN773" s="470"/>
      <c r="AO773" s="470"/>
      <c r="AP773" s="470"/>
      <c r="AQ773" s="473"/>
      <c r="AR773" s="42"/>
    </row>
    <row r="774" spans="2:44" ht="14.45" customHeight="1" x14ac:dyDescent="0.25">
      <c r="B774" s="475"/>
      <c r="C774" s="477"/>
      <c r="D774" s="477"/>
      <c r="E774" s="40"/>
      <c r="F774" s="489"/>
      <c r="G774" s="489"/>
      <c r="H774" s="50"/>
      <c r="I774" s="201" t="str">
        <f>IF(H774=0,"",H774/'2. Baseline'!$F$15)</f>
        <v/>
      </c>
      <c r="J774" s="87" t="str">
        <f>IF(I774="","",(I774/'2. Baseline'!$F$71/'2. Baseline'!$F$67))</f>
        <v/>
      </c>
      <c r="K774" s="73" t="str">
        <f t="shared" si="374"/>
        <v/>
      </c>
      <c r="L774" s="73" t="str">
        <f t="shared" si="378"/>
        <v/>
      </c>
      <c r="M774" s="81">
        <f t="shared" si="375"/>
        <v>285.71428571428572</v>
      </c>
      <c r="N774" s="81" t="e">
        <f t="shared" si="376"/>
        <v>#VALUE!</v>
      </c>
      <c r="O774" s="82" t="str">
        <f>IFERROR(ROUND(IF(H774/'2. Baseline'!F$13=0,"",H774/'2. Baseline'!F$13),0),"")</f>
        <v/>
      </c>
      <c r="P774" s="83" t="str">
        <f>IFERROR(O774/'2. Baseline'!F$14,"")</f>
        <v/>
      </c>
      <c r="Q774" s="84" t="e">
        <f t="shared" si="377"/>
        <v>#VALUE!</v>
      </c>
      <c r="R774" s="234" t="str">
        <f>IF(H774="","",P774/'2. Baseline'!$F$67)</f>
        <v/>
      </c>
      <c r="S774" s="234" t="str">
        <f>IF(H774="","",P774/J774/'2. Baseline'!$F$67)</f>
        <v/>
      </c>
      <c r="T774" s="101"/>
      <c r="U774" s="102"/>
      <c r="V774" s="101"/>
      <c r="W774" s="101"/>
      <c r="X774" s="90" t="str">
        <f>IFERROR(P774/W774, "")</f>
        <v/>
      </c>
      <c r="Y774" s="456"/>
      <c r="Z774" s="450"/>
      <c r="AA774" s="453"/>
      <c r="AB774" s="480"/>
      <c r="AC774" s="483"/>
      <c r="AD774" s="467"/>
      <c r="AE774" s="486"/>
      <c r="AF774" s="467"/>
      <c r="AG774" s="470"/>
      <c r="AH774" s="470"/>
      <c r="AI774" s="473"/>
      <c r="AJ774" s="467"/>
      <c r="AK774" s="467"/>
      <c r="AL774" s="467"/>
      <c r="AM774" s="467"/>
      <c r="AN774" s="470"/>
      <c r="AO774" s="470"/>
      <c r="AP774" s="470"/>
      <c r="AQ774" s="473"/>
      <c r="AR774" s="42"/>
    </row>
    <row r="775" spans="2:44" ht="14.45" customHeight="1" x14ac:dyDescent="0.25">
      <c r="B775" s="475"/>
      <c r="C775" s="477"/>
      <c r="D775" s="477"/>
      <c r="E775" s="40"/>
      <c r="F775" s="489"/>
      <c r="G775" s="489"/>
      <c r="H775" s="50"/>
      <c r="I775" s="201" t="str">
        <f>IF(H775=0,"",H775/'2. Baseline'!$F$15)</f>
        <v/>
      </c>
      <c r="J775" s="87" t="str">
        <f>IF(I775="","",(I775/'2. Baseline'!$F$71/'2. Baseline'!$F$67))</f>
        <v/>
      </c>
      <c r="K775" s="73" t="str">
        <f t="shared" si="374"/>
        <v/>
      </c>
      <c r="L775" s="73" t="str">
        <f t="shared" si="378"/>
        <v/>
      </c>
      <c r="M775" s="81">
        <f t="shared" si="375"/>
        <v>285.71428571428572</v>
      </c>
      <c r="N775" s="81" t="e">
        <f t="shared" si="376"/>
        <v>#VALUE!</v>
      </c>
      <c r="O775" s="82" t="str">
        <f>IFERROR(ROUND(IF(H775/'2. Baseline'!F$13=0,"",H775/'2. Baseline'!F$13),0),"")</f>
        <v/>
      </c>
      <c r="P775" s="83" t="str">
        <f>IFERROR(O775/'2. Baseline'!F$14,"")</f>
        <v/>
      </c>
      <c r="Q775" s="84" t="e">
        <f t="shared" si="377"/>
        <v>#VALUE!</v>
      </c>
      <c r="R775" s="234" t="str">
        <f>IF(H775="","",P775/'2. Baseline'!$F$67)</f>
        <v/>
      </c>
      <c r="S775" s="234" t="str">
        <f>IF(H775="","",P775/J775/'2. Baseline'!$F$67)</f>
        <v/>
      </c>
      <c r="T775" s="101"/>
      <c r="U775" s="102"/>
      <c r="V775" s="101"/>
      <c r="W775" s="101"/>
      <c r="X775" s="90" t="str">
        <f>IFERROR(P775/W775, "")</f>
        <v/>
      </c>
      <c r="Y775" s="456"/>
      <c r="Z775" s="450"/>
      <c r="AA775" s="453"/>
      <c r="AB775" s="480"/>
      <c r="AC775" s="483"/>
      <c r="AD775" s="467"/>
      <c r="AE775" s="486"/>
      <c r="AF775" s="467"/>
      <c r="AG775" s="470"/>
      <c r="AH775" s="470"/>
      <c r="AI775" s="473"/>
      <c r="AJ775" s="467"/>
      <c r="AK775" s="467"/>
      <c r="AL775" s="467"/>
      <c r="AM775" s="467"/>
      <c r="AN775" s="470"/>
      <c r="AO775" s="470"/>
      <c r="AP775" s="470"/>
      <c r="AQ775" s="473"/>
      <c r="AR775" s="42"/>
    </row>
    <row r="776" spans="2:44" ht="14.45" customHeight="1" x14ac:dyDescent="0.25">
      <c r="B776" s="475"/>
      <c r="C776" s="477"/>
      <c r="D776" s="477"/>
      <c r="E776" s="40"/>
      <c r="F776" s="489"/>
      <c r="G776" s="489"/>
      <c r="H776" s="50"/>
      <c r="I776" s="201" t="str">
        <f>IF(H776=0,"",H776/'2. Baseline'!$F$15)</f>
        <v/>
      </c>
      <c r="J776" s="87" t="str">
        <f>IF(I776="","",(I776/'2. Baseline'!$F$71/'2. Baseline'!$F$67))</f>
        <v/>
      </c>
      <c r="K776" s="73" t="str">
        <f t="shared" si="374"/>
        <v/>
      </c>
      <c r="L776" s="73" t="str">
        <f t="shared" si="378"/>
        <v/>
      </c>
      <c r="M776" s="81">
        <f t="shared" si="375"/>
        <v>285.71428571428572</v>
      </c>
      <c r="N776" s="81" t="e">
        <f t="shared" si="376"/>
        <v>#VALUE!</v>
      </c>
      <c r="O776" s="82" t="str">
        <f>IFERROR(ROUND(IF(H776/'2. Baseline'!F$13=0,"",H776/'2. Baseline'!F$13),0),"")</f>
        <v/>
      </c>
      <c r="P776" s="83" t="str">
        <f>IFERROR(O776/'2. Baseline'!F$14,"")</f>
        <v/>
      </c>
      <c r="Q776" s="84" t="e">
        <f t="shared" si="377"/>
        <v>#VALUE!</v>
      </c>
      <c r="R776" s="234" t="str">
        <f>IF(H776="","",P776/'2. Baseline'!$F$67)</f>
        <v/>
      </c>
      <c r="S776" s="234" t="str">
        <f>IF(H776="","",P776/J776/'2. Baseline'!$F$67)</f>
        <v/>
      </c>
      <c r="T776" s="101"/>
      <c r="U776" s="102"/>
      <c r="V776" s="101"/>
      <c r="W776" s="101"/>
      <c r="X776" s="90" t="str">
        <f>IFERROR(P776/W776, "")</f>
        <v/>
      </c>
      <c r="Y776" s="456"/>
      <c r="Z776" s="450"/>
      <c r="AA776" s="453"/>
      <c r="AB776" s="480"/>
      <c r="AC776" s="483"/>
      <c r="AD776" s="467"/>
      <c r="AE776" s="486"/>
      <c r="AF776" s="467"/>
      <c r="AG776" s="470"/>
      <c r="AH776" s="470"/>
      <c r="AI776" s="473"/>
      <c r="AJ776" s="467"/>
      <c r="AK776" s="467"/>
      <c r="AL776" s="467"/>
      <c r="AM776" s="467"/>
      <c r="AN776" s="470"/>
      <c r="AO776" s="470"/>
      <c r="AP776" s="470"/>
      <c r="AQ776" s="473"/>
      <c r="AR776" s="42"/>
    </row>
    <row r="777" spans="2:44" ht="14.45" customHeight="1" x14ac:dyDescent="0.25">
      <c r="B777" s="476"/>
      <c r="C777" s="478"/>
      <c r="D777" s="478"/>
      <c r="E777" s="40"/>
      <c r="F777" s="489"/>
      <c r="G777" s="489"/>
      <c r="H777" s="50"/>
      <c r="I777" s="201" t="str">
        <f>IF(H777=0,"",H777/'2. Baseline'!$F$15)</f>
        <v/>
      </c>
      <c r="J777" s="87" t="str">
        <f>IF(I777="","",(I777/'2. Baseline'!$F$71/'2. Baseline'!$F$67))</f>
        <v/>
      </c>
      <c r="K777" s="73" t="str">
        <f t="shared" si="374"/>
        <v/>
      </c>
      <c r="L777" s="73" t="str">
        <f t="shared" si="378"/>
        <v/>
      </c>
      <c r="M777" s="81">
        <f t="shared" si="375"/>
        <v>285.71428571428572</v>
      </c>
      <c r="N777" s="81" t="e">
        <f>IF(M777="","",I777/M777)</f>
        <v>#VALUE!</v>
      </c>
      <c r="O777" s="82" t="str">
        <f>IFERROR(ROUND(IF(H777/'2. Baseline'!F$13=0,"",H777/'2. Baseline'!F$13),0),"")</f>
        <v/>
      </c>
      <c r="P777" s="83" t="str">
        <f>IFERROR(O777/'2. Baseline'!F$14,"")</f>
        <v/>
      </c>
      <c r="Q777" s="85"/>
      <c r="R777" s="82" t="str">
        <f>IF(H777="","",P777/'2. Baseline'!$F$67)</f>
        <v/>
      </c>
      <c r="S777" s="82" t="str">
        <f>IF(H777="","",P777/J777/'2. Baseline'!$F$67)</f>
        <v/>
      </c>
      <c r="T777" s="101"/>
      <c r="U777" s="102"/>
      <c r="V777" s="101"/>
      <c r="W777" s="101"/>
      <c r="X777" s="90" t="str">
        <f>IFERROR(P777/W777, "")</f>
        <v/>
      </c>
      <c r="Y777" s="457"/>
      <c r="Z777" s="451"/>
      <c r="AA777" s="454"/>
      <c r="AB777" s="481"/>
      <c r="AC777" s="484"/>
      <c r="AD777" s="468"/>
      <c r="AE777" s="487"/>
      <c r="AF777" s="468"/>
      <c r="AG777" s="471"/>
      <c r="AH777" s="471"/>
      <c r="AI777" s="474"/>
      <c r="AJ777" s="468"/>
      <c r="AK777" s="468"/>
      <c r="AL777" s="468"/>
      <c r="AM777" s="468"/>
      <c r="AN777" s="471"/>
      <c r="AO777" s="471"/>
      <c r="AP777" s="471"/>
      <c r="AQ777" s="474"/>
      <c r="AR777" s="42"/>
    </row>
    <row r="778" spans="2:44" ht="14.45" customHeight="1" x14ac:dyDescent="0.25">
      <c r="B778" s="51"/>
      <c r="C778" s="25" t="s">
        <v>35</v>
      </c>
      <c r="D778" s="25"/>
      <c r="E778" s="98">
        <f>COUNTA(E768:E777)</f>
        <v>0</v>
      </c>
      <c r="F778" s="458"/>
      <c r="G778" s="459"/>
      <c r="H778" s="22">
        <f>SUM(H768:H777)</f>
        <v>0</v>
      </c>
      <c r="I778" s="96">
        <f>SUM(I768:I777)</f>
        <v>0</v>
      </c>
      <c r="J778" s="96">
        <f>SUM(J768:J777)</f>
        <v>0</v>
      </c>
      <c r="K778" s="96">
        <f>SUM(K768:K777)</f>
        <v>0</v>
      </c>
      <c r="L778" s="96">
        <f>SUM(L768:L777)</f>
        <v>0</v>
      </c>
      <c r="M778" s="97"/>
      <c r="N778" s="97" t="e">
        <f>SUM(N768:N777)</f>
        <v>#VALUE!</v>
      </c>
      <c r="O778" s="23">
        <f>SUM(O768:O777)</f>
        <v>0</v>
      </c>
      <c r="P778" s="53">
        <f>IFERROR(O778/'2. Baseline'!F$14,"")</f>
        <v>0</v>
      </c>
      <c r="Q778" s="52" t="e">
        <f>SUM(Q768:Q776)*7</f>
        <v>#VALUE!</v>
      </c>
      <c r="R778" s="96">
        <f>SUM(R768:R777)</f>
        <v>0</v>
      </c>
      <c r="S778" s="97" t="e">
        <f>IF(H778="","",P778/J778/'2. Baseline'!$F$67)</f>
        <v>#DIV/0!</v>
      </c>
      <c r="T778" s="103"/>
      <c r="U778" s="103"/>
      <c r="V778" s="104"/>
      <c r="W778" s="104"/>
      <c r="X778" s="74"/>
      <c r="Y778" s="107"/>
      <c r="Z778" s="104"/>
      <c r="AA778" s="108"/>
      <c r="AB778" s="53"/>
      <c r="AC778" s="68">
        <f t="shared" ref="AC778:AQ778" si="379">SUM(AC768:AC777)</f>
        <v>0</v>
      </c>
      <c r="AD778" s="68">
        <f t="shared" si="379"/>
        <v>0</v>
      </c>
      <c r="AE778" s="296">
        <f t="shared" si="379"/>
        <v>0</v>
      </c>
      <c r="AF778" s="93">
        <f t="shared" si="379"/>
        <v>0</v>
      </c>
      <c r="AG778" s="93">
        <f t="shared" si="379"/>
        <v>0</v>
      </c>
      <c r="AH778" s="93">
        <f t="shared" si="379"/>
        <v>0</v>
      </c>
      <c r="AI778" s="93">
        <f t="shared" si="379"/>
        <v>0</v>
      </c>
      <c r="AJ778" s="93">
        <f t="shared" si="379"/>
        <v>0</v>
      </c>
      <c r="AK778" s="93">
        <f t="shared" si="379"/>
        <v>0</v>
      </c>
      <c r="AL778" s="93">
        <f t="shared" si="379"/>
        <v>0</v>
      </c>
      <c r="AM778" s="93">
        <f t="shared" si="379"/>
        <v>0</v>
      </c>
      <c r="AN778" s="93">
        <f t="shared" si="379"/>
        <v>0</v>
      </c>
      <c r="AO778" s="93">
        <f t="shared" si="379"/>
        <v>0</v>
      </c>
      <c r="AP778" s="93">
        <f t="shared" si="379"/>
        <v>0</v>
      </c>
      <c r="AQ778" s="93">
        <f t="shared" si="379"/>
        <v>0</v>
      </c>
      <c r="AR778" s="26"/>
    </row>
    <row r="779" spans="2:44" ht="14.45" customHeight="1" thickBot="1" x14ac:dyDescent="0.3">
      <c r="B779" s="61"/>
      <c r="C779" s="62"/>
      <c r="D779" s="62"/>
      <c r="E779" s="63"/>
      <c r="F779" s="460"/>
      <c r="G779" s="461"/>
      <c r="H779" s="64"/>
      <c r="I779" s="65" t="str">
        <f>IFERROR(IF(H779/#REF!=0," ",H779/#REF!),"")</f>
        <v/>
      </c>
      <c r="J779" s="66"/>
      <c r="K779" s="66"/>
      <c r="L779" s="66"/>
      <c r="M779" s="66"/>
      <c r="N779" s="66"/>
      <c r="O779" s="24"/>
      <c r="P779" s="54"/>
      <c r="Q779" s="55"/>
      <c r="R779" s="56"/>
      <c r="S779" s="56"/>
      <c r="T779" s="105"/>
      <c r="U779" s="105"/>
      <c r="V779" s="106"/>
      <c r="W779" s="106"/>
      <c r="X779" s="75"/>
      <c r="Y779" s="109"/>
      <c r="Z779" s="106"/>
      <c r="AA779" s="110"/>
      <c r="AB779" s="54"/>
      <c r="AC779" s="57"/>
      <c r="AD779" s="67"/>
      <c r="AE779" s="67"/>
      <c r="AF779" s="67"/>
      <c r="AG779" s="67"/>
      <c r="AH779" s="67"/>
      <c r="AI779" s="67"/>
      <c r="AJ779" s="67"/>
      <c r="AK779" s="67"/>
      <c r="AL779" s="67"/>
      <c r="AM779" s="67"/>
      <c r="AN779" s="67"/>
      <c r="AO779" s="67"/>
      <c r="AP779" s="67"/>
      <c r="AQ779" s="179"/>
      <c r="AR779" s="60"/>
    </row>
    <row r="780" spans="2:44" ht="14.45" customHeight="1" x14ac:dyDescent="0.25">
      <c r="B780" s="475" t="str">
        <f>IF(C780&lt;&gt;"",B768+1,"")</f>
        <v/>
      </c>
      <c r="C780" s="488"/>
      <c r="D780" s="488"/>
      <c r="E780" s="40"/>
      <c r="F780" s="493"/>
      <c r="G780" s="494"/>
      <c r="H780" s="49"/>
      <c r="I780" s="201" t="str">
        <f>IF(H780=0,"",H780/'2. Baseline'!$F$15)</f>
        <v/>
      </c>
      <c r="J780" s="86" t="str">
        <f>IF(I780="","",(I780/'2. Baseline'!$F$71/'2. Baseline'!$F$67))</f>
        <v/>
      </c>
      <c r="K780" s="72" t="str">
        <f t="shared" ref="K780:K789" si="380">IF(J780="","",ROUNDUP(J780,0))</f>
        <v/>
      </c>
      <c r="L780" s="295" t="str">
        <f>J780</f>
        <v/>
      </c>
      <c r="M780" s="77">
        <f t="shared" ref="M780:M789" si="381">IF(I780=0,"",$M$23*10)</f>
        <v>285.71428571428572</v>
      </c>
      <c r="N780" s="77" t="e">
        <f t="shared" ref="N780:N788" si="382">I780/M780</f>
        <v>#VALUE!</v>
      </c>
      <c r="O780" s="78" t="str">
        <f>IFERROR(ROUND(IF(H780/'2. Baseline'!F$13=0,"",H780/'2. Baseline'!F$13),0),"")</f>
        <v/>
      </c>
      <c r="P780" s="79" t="str">
        <f>IFERROR(O780/'2. Baseline'!F$14,"")</f>
        <v/>
      </c>
      <c r="Q780" s="80" t="e">
        <f t="shared" ref="Q780:Q788" si="383">O780/(J780/2)/7</f>
        <v>#VALUE!</v>
      </c>
      <c r="R780" s="233" t="str">
        <f>IF(H780="","",P780/'2. Baseline'!$F$67)</f>
        <v/>
      </c>
      <c r="S780" s="233" t="str">
        <f>IF(H780="","",P780/J780/'2. Baseline'!$F$67)</f>
        <v/>
      </c>
      <c r="T780" s="99"/>
      <c r="U780" s="100"/>
      <c r="V780" s="101"/>
      <c r="W780" s="101"/>
      <c r="X780" s="89" t="str">
        <f>IFERROR(S780/W780, "n/a")</f>
        <v>n/a</v>
      </c>
      <c r="Y780" s="455"/>
      <c r="Z780" s="449"/>
      <c r="AA780" s="452"/>
      <c r="AB780" s="479" t="e">
        <f>P790/AA780</f>
        <v>#DIV/0!</v>
      </c>
      <c r="AC780" s="482">
        <f>L790</f>
        <v>0</v>
      </c>
      <c r="AD780" s="466">
        <f>AC790</f>
        <v>0</v>
      </c>
      <c r="AE780" s="485">
        <f>AD790/'2. Baseline'!$F$73</f>
        <v>0</v>
      </c>
      <c r="AF780" s="466">
        <f>L790*'2. Baseline'!$F$58</f>
        <v>0</v>
      </c>
      <c r="AG780" s="469">
        <f>J790*'2. Baseline'!$F$61</f>
        <v>0</v>
      </c>
      <c r="AH780" s="469">
        <f>AE790*'2. Baseline'!F$59*('2. Baseline'!F$50+'2. Baseline'!F$51)</f>
        <v>0</v>
      </c>
      <c r="AI780" s="472">
        <f>IF(B780&lt;&gt;"",'2. Baseline'!$F$60+1,0)</f>
        <v>0</v>
      </c>
      <c r="AJ780" s="466">
        <f>2*(AC790*('2. Baseline'!$F$67+'2. Baseline'!$F$68))</f>
        <v>0</v>
      </c>
      <c r="AK780" s="466">
        <f>2*L790</f>
        <v>0</v>
      </c>
      <c r="AL780" s="466">
        <f>2*(J790*2)</f>
        <v>0</v>
      </c>
      <c r="AM780" s="466">
        <f>J790*('2. Baseline'!F$67+'2. Baseline'!F$68)</f>
        <v>0</v>
      </c>
      <c r="AN780" s="469">
        <f>J790*'2. Baseline'!$F$80</f>
        <v>0</v>
      </c>
      <c r="AO780" s="469">
        <f>2*J790</f>
        <v>0</v>
      </c>
      <c r="AP780" s="469">
        <f>AE790*'2. Baseline'!F$78*('2. Baseline'!F$67+'2. Baseline'!F$68)</f>
        <v>0</v>
      </c>
      <c r="AQ780" s="472">
        <f>IF(B780&lt;&gt;"",'2. Baseline'!$F$60+1,0)</f>
        <v>0</v>
      </c>
      <c r="AR780" s="41"/>
    </row>
    <row r="781" spans="2:44" ht="14.45" customHeight="1" x14ac:dyDescent="0.25">
      <c r="B781" s="475"/>
      <c r="C781" s="477"/>
      <c r="D781" s="477"/>
      <c r="E781" s="40"/>
      <c r="F781" s="490"/>
      <c r="G781" s="491"/>
      <c r="H781" s="49"/>
      <c r="I781" s="201" t="str">
        <f>IF(H781=0,"",H781/'2. Baseline'!$F$15)</f>
        <v/>
      </c>
      <c r="J781" s="87" t="str">
        <f>IF(I781="","",(I781/'2. Baseline'!$F$71/'2. Baseline'!$F$67))</f>
        <v/>
      </c>
      <c r="K781" s="73" t="str">
        <f t="shared" si="380"/>
        <v/>
      </c>
      <c r="L781" s="73" t="str">
        <f t="shared" ref="L781:L789" si="384">J781</f>
        <v/>
      </c>
      <c r="M781" s="81">
        <f t="shared" si="381"/>
        <v>285.71428571428572</v>
      </c>
      <c r="N781" s="81" t="e">
        <f t="shared" si="382"/>
        <v>#VALUE!</v>
      </c>
      <c r="O781" s="82" t="str">
        <f>IFERROR(ROUND(IF(H781/'2. Baseline'!F$13=0,"",H781/'2. Baseline'!F$13),0),"")</f>
        <v/>
      </c>
      <c r="P781" s="83" t="str">
        <f>IFERROR(O781/'2. Baseline'!F$14,"")</f>
        <v/>
      </c>
      <c r="Q781" s="84" t="e">
        <f t="shared" si="383"/>
        <v>#VALUE!</v>
      </c>
      <c r="R781" s="234" t="str">
        <f>IF(H781="","",P781/'2. Baseline'!$F$67)</f>
        <v/>
      </c>
      <c r="S781" s="234" t="str">
        <f>IF(H781="","",P781/J781/'2. Baseline'!$F$67)</f>
        <v/>
      </c>
      <c r="T781" s="101"/>
      <c r="U781" s="102"/>
      <c r="V781" s="101"/>
      <c r="W781" s="101"/>
      <c r="X781" s="90" t="str">
        <f>IFERROR(S781/W781, "")</f>
        <v/>
      </c>
      <c r="Y781" s="456"/>
      <c r="Z781" s="450"/>
      <c r="AA781" s="453"/>
      <c r="AB781" s="480"/>
      <c r="AC781" s="483"/>
      <c r="AD781" s="467"/>
      <c r="AE781" s="486"/>
      <c r="AF781" s="467"/>
      <c r="AG781" s="470"/>
      <c r="AH781" s="470"/>
      <c r="AI781" s="473"/>
      <c r="AJ781" s="467"/>
      <c r="AK781" s="467"/>
      <c r="AL781" s="467"/>
      <c r="AM781" s="467"/>
      <c r="AN781" s="470"/>
      <c r="AO781" s="470"/>
      <c r="AP781" s="470"/>
      <c r="AQ781" s="473"/>
      <c r="AR781" s="42"/>
    </row>
    <row r="782" spans="2:44" ht="14.45" customHeight="1" x14ac:dyDescent="0.25">
      <c r="B782" s="475"/>
      <c r="C782" s="477"/>
      <c r="D782" s="477"/>
      <c r="E782" s="40"/>
      <c r="F782" s="490"/>
      <c r="G782" s="491"/>
      <c r="H782" s="49"/>
      <c r="I782" s="201" t="str">
        <f>IF(H782=0,"",H782/'2. Baseline'!$F$15)</f>
        <v/>
      </c>
      <c r="J782" s="87" t="str">
        <f>IF(I782="","",(I782/'2. Baseline'!$F$71/'2. Baseline'!$F$67))</f>
        <v/>
      </c>
      <c r="K782" s="91" t="str">
        <f t="shared" si="380"/>
        <v/>
      </c>
      <c r="L782" s="91" t="str">
        <f t="shared" si="384"/>
        <v/>
      </c>
      <c r="M782" s="92">
        <f t="shared" si="381"/>
        <v>285.71428571428572</v>
      </c>
      <c r="N782" s="92" t="e">
        <f t="shared" si="382"/>
        <v>#VALUE!</v>
      </c>
      <c r="O782" s="82" t="str">
        <f>IFERROR(ROUND(IF(H782/'2. Baseline'!F$13=0,"",H782/'2. Baseline'!F$13),0),"")</f>
        <v/>
      </c>
      <c r="P782" s="83" t="str">
        <f>IFERROR(O782/'2. Baseline'!F$14,"")</f>
        <v/>
      </c>
      <c r="Q782" s="84" t="e">
        <f t="shared" si="383"/>
        <v>#VALUE!</v>
      </c>
      <c r="R782" s="234" t="str">
        <f>IF(H782="","",P782/'2. Baseline'!$F$67)</f>
        <v/>
      </c>
      <c r="S782" s="234" t="str">
        <f>IF(H782="","",P782/J782/'2. Baseline'!$F$67)</f>
        <v/>
      </c>
      <c r="T782" s="101"/>
      <c r="U782" s="102"/>
      <c r="V782" s="101"/>
      <c r="W782" s="101"/>
      <c r="X782" s="90" t="str">
        <f>IFERROR(S782/W782, "")</f>
        <v/>
      </c>
      <c r="Y782" s="456"/>
      <c r="Z782" s="450"/>
      <c r="AA782" s="453"/>
      <c r="AB782" s="480"/>
      <c r="AC782" s="483"/>
      <c r="AD782" s="467"/>
      <c r="AE782" s="486"/>
      <c r="AF782" s="467"/>
      <c r="AG782" s="470"/>
      <c r="AH782" s="470"/>
      <c r="AI782" s="473"/>
      <c r="AJ782" s="467"/>
      <c r="AK782" s="467"/>
      <c r="AL782" s="467"/>
      <c r="AM782" s="467"/>
      <c r="AN782" s="470"/>
      <c r="AO782" s="470"/>
      <c r="AP782" s="470"/>
      <c r="AQ782" s="473"/>
      <c r="AR782" s="42"/>
    </row>
    <row r="783" spans="2:44" ht="14.45" customHeight="1" x14ac:dyDescent="0.25">
      <c r="B783" s="475"/>
      <c r="C783" s="477"/>
      <c r="D783" s="477"/>
      <c r="E783" s="40"/>
      <c r="F783" s="490"/>
      <c r="G783" s="491"/>
      <c r="H783" s="49"/>
      <c r="I783" s="201" t="str">
        <f>IF(H783=0,"",H783/'2. Baseline'!$F$15)</f>
        <v/>
      </c>
      <c r="J783" s="87" t="str">
        <f>IF(I783="","",(I783/'2. Baseline'!$F$71/'2. Baseline'!$F$67))</f>
        <v/>
      </c>
      <c r="K783" s="73" t="str">
        <f t="shared" si="380"/>
        <v/>
      </c>
      <c r="L783" s="73" t="str">
        <f t="shared" si="384"/>
        <v/>
      </c>
      <c r="M783" s="81">
        <f t="shared" si="381"/>
        <v>285.71428571428572</v>
      </c>
      <c r="N783" s="81" t="e">
        <f t="shared" si="382"/>
        <v>#VALUE!</v>
      </c>
      <c r="O783" s="82" t="str">
        <f>IFERROR(ROUND(IF(H783/'2. Baseline'!F$13=0,"",H783/'2. Baseline'!F$13),0),"")</f>
        <v/>
      </c>
      <c r="P783" s="83" t="str">
        <f>IFERROR(O783/'2. Baseline'!F$14,"")</f>
        <v/>
      </c>
      <c r="Q783" s="84" t="e">
        <f t="shared" si="383"/>
        <v>#VALUE!</v>
      </c>
      <c r="R783" s="234" t="str">
        <f>IF(H783="","",P783/'2. Baseline'!$F$67)</f>
        <v/>
      </c>
      <c r="S783" s="234" t="str">
        <f>IF(H783="","",P783/J783/'2. Baseline'!$F$67)</f>
        <v/>
      </c>
      <c r="T783" s="101"/>
      <c r="U783" s="102"/>
      <c r="V783" s="101"/>
      <c r="W783" s="101"/>
      <c r="X783" s="90" t="str">
        <f>IFERROR(S783/W783, "")</f>
        <v/>
      </c>
      <c r="Y783" s="456"/>
      <c r="Z783" s="450"/>
      <c r="AA783" s="453"/>
      <c r="AB783" s="480"/>
      <c r="AC783" s="483"/>
      <c r="AD783" s="467"/>
      <c r="AE783" s="486"/>
      <c r="AF783" s="467"/>
      <c r="AG783" s="470"/>
      <c r="AH783" s="470"/>
      <c r="AI783" s="473"/>
      <c r="AJ783" s="467"/>
      <c r="AK783" s="467"/>
      <c r="AL783" s="467"/>
      <c r="AM783" s="467"/>
      <c r="AN783" s="470"/>
      <c r="AO783" s="470"/>
      <c r="AP783" s="470"/>
      <c r="AQ783" s="473"/>
      <c r="AR783" s="42"/>
    </row>
    <row r="784" spans="2:44" ht="14.45" customHeight="1" x14ac:dyDescent="0.25">
      <c r="B784" s="475"/>
      <c r="C784" s="477"/>
      <c r="D784" s="477"/>
      <c r="E784" s="40"/>
      <c r="F784" s="490"/>
      <c r="G784" s="491"/>
      <c r="H784" s="50"/>
      <c r="I784" s="201" t="str">
        <f>IF(H784=0,"",H784/'2. Baseline'!$F$15)</f>
        <v/>
      </c>
      <c r="J784" s="87" t="str">
        <f>IF(I784="","",(I784/'2. Baseline'!$F$71/'2. Baseline'!$F$67))</f>
        <v/>
      </c>
      <c r="K784" s="73" t="str">
        <f t="shared" si="380"/>
        <v/>
      </c>
      <c r="L784" s="73" t="str">
        <f t="shared" si="384"/>
        <v/>
      </c>
      <c r="M784" s="81">
        <f t="shared" si="381"/>
        <v>285.71428571428572</v>
      </c>
      <c r="N784" s="81" t="e">
        <f t="shared" si="382"/>
        <v>#VALUE!</v>
      </c>
      <c r="O784" s="82" t="str">
        <f>IFERROR(ROUND(IF(H784/'2. Baseline'!F$13=0,"",H784/'2. Baseline'!F$13),0),"")</f>
        <v/>
      </c>
      <c r="P784" s="83" t="str">
        <f>IFERROR(O784/'2. Baseline'!F$14,"")</f>
        <v/>
      </c>
      <c r="Q784" s="84" t="e">
        <f t="shared" si="383"/>
        <v>#VALUE!</v>
      </c>
      <c r="R784" s="234" t="str">
        <f>IF(H784="","",P784/'2. Baseline'!$F$67)</f>
        <v/>
      </c>
      <c r="S784" s="234" t="str">
        <f>IF(H784="","",P784/J784/'2. Baseline'!$F$67)</f>
        <v/>
      </c>
      <c r="T784" s="101"/>
      <c r="U784" s="102"/>
      <c r="V784" s="101"/>
      <c r="W784" s="101"/>
      <c r="X784" s="90" t="str">
        <f>IFERROR(S784/W784, "")</f>
        <v/>
      </c>
      <c r="Y784" s="456"/>
      <c r="Z784" s="450"/>
      <c r="AA784" s="453"/>
      <c r="AB784" s="480"/>
      <c r="AC784" s="483"/>
      <c r="AD784" s="467"/>
      <c r="AE784" s="486"/>
      <c r="AF784" s="467"/>
      <c r="AG784" s="470"/>
      <c r="AH784" s="470"/>
      <c r="AI784" s="473"/>
      <c r="AJ784" s="467"/>
      <c r="AK784" s="467"/>
      <c r="AL784" s="467"/>
      <c r="AM784" s="467"/>
      <c r="AN784" s="470"/>
      <c r="AO784" s="470"/>
      <c r="AP784" s="470"/>
      <c r="AQ784" s="473"/>
      <c r="AR784" s="42"/>
    </row>
    <row r="785" spans="2:44" ht="14.45" customHeight="1" x14ac:dyDescent="0.25">
      <c r="B785" s="475"/>
      <c r="C785" s="477"/>
      <c r="D785" s="477"/>
      <c r="E785" s="40"/>
      <c r="F785" s="490"/>
      <c r="G785" s="491"/>
      <c r="H785" s="50"/>
      <c r="I785" s="201" t="str">
        <f>IF(H785=0,"",H785/'2. Baseline'!$F$15)</f>
        <v/>
      </c>
      <c r="J785" s="87" t="str">
        <f>IF(I785="","",(I785/'2. Baseline'!$F$71/'2. Baseline'!$F$67))</f>
        <v/>
      </c>
      <c r="K785" s="73" t="str">
        <f t="shared" si="380"/>
        <v/>
      </c>
      <c r="L785" s="73" t="str">
        <f t="shared" si="384"/>
        <v/>
      </c>
      <c r="M785" s="81">
        <f t="shared" si="381"/>
        <v>285.71428571428572</v>
      </c>
      <c r="N785" s="81" t="e">
        <f t="shared" si="382"/>
        <v>#VALUE!</v>
      </c>
      <c r="O785" s="82" t="str">
        <f>IFERROR(ROUND(IF(H785/'2. Baseline'!F$13=0,"",H785/'2. Baseline'!F$13),0),"")</f>
        <v/>
      </c>
      <c r="P785" s="83" t="str">
        <f>IFERROR(O785/'2. Baseline'!F$14,"")</f>
        <v/>
      </c>
      <c r="Q785" s="84" t="e">
        <f t="shared" si="383"/>
        <v>#VALUE!</v>
      </c>
      <c r="R785" s="234" t="str">
        <f>IF(H785="","",P785/'2. Baseline'!$F$67)</f>
        <v/>
      </c>
      <c r="S785" s="234" t="str">
        <f>IF(H785="","",P785/J785/'2. Baseline'!$F$67)</f>
        <v/>
      </c>
      <c r="T785" s="101"/>
      <c r="U785" s="102"/>
      <c r="V785" s="101"/>
      <c r="W785" s="101"/>
      <c r="X785" s="90" t="str">
        <f>IFERROR(P785/W785, "")</f>
        <v/>
      </c>
      <c r="Y785" s="456"/>
      <c r="Z785" s="450"/>
      <c r="AA785" s="453"/>
      <c r="AB785" s="480"/>
      <c r="AC785" s="483"/>
      <c r="AD785" s="467"/>
      <c r="AE785" s="486"/>
      <c r="AF785" s="467"/>
      <c r="AG785" s="470"/>
      <c r="AH785" s="470"/>
      <c r="AI785" s="473"/>
      <c r="AJ785" s="467"/>
      <c r="AK785" s="467"/>
      <c r="AL785" s="467"/>
      <c r="AM785" s="467"/>
      <c r="AN785" s="470"/>
      <c r="AO785" s="470"/>
      <c r="AP785" s="470"/>
      <c r="AQ785" s="473"/>
      <c r="AR785" s="42"/>
    </row>
    <row r="786" spans="2:44" ht="14.45" customHeight="1" x14ac:dyDescent="0.25">
      <c r="B786" s="475"/>
      <c r="C786" s="477"/>
      <c r="D786" s="477"/>
      <c r="E786" s="40"/>
      <c r="F786" s="490"/>
      <c r="G786" s="491"/>
      <c r="H786" s="49"/>
      <c r="I786" s="201" t="str">
        <f>IF(H786=0,"",H786/'2. Baseline'!$F$15)</f>
        <v/>
      </c>
      <c r="J786" s="87" t="str">
        <f>IF(I786="","",(I786/'2. Baseline'!$F$71/'2. Baseline'!$F$67))</f>
        <v/>
      </c>
      <c r="K786" s="73" t="str">
        <f t="shared" si="380"/>
        <v/>
      </c>
      <c r="L786" s="73" t="str">
        <f t="shared" si="384"/>
        <v/>
      </c>
      <c r="M786" s="81">
        <f t="shared" si="381"/>
        <v>285.71428571428572</v>
      </c>
      <c r="N786" s="81" t="e">
        <f t="shared" si="382"/>
        <v>#VALUE!</v>
      </c>
      <c r="O786" s="82" t="str">
        <f>IFERROR(ROUND(IF(H786/'2. Baseline'!F$13=0,"",H786/'2. Baseline'!F$13),0),"")</f>
        <v/>
      </c>
      <c r="P786" s="83" t="str">
        <f>IFERROR(O786/'2. Baseline'!F$14,"")</f>
        <v/>
      </c>
      <c r="Q786" s="84" t="e">
        <f t="shared" si="383"/>
        <v>#VALUE!</v>
      </c>
      <c r="R786" s="234" t="str">
        <f>IF(H786="","",P786/'2. Baseline'!$F$67)</f>
        <v/>
      </c>
      <c r="S786" s="234" t="str">
        <f>IF(H786="","",P786/J786/'2. Baseline'!$F$67)</f>
        <v/>
      </c>
      <c r="T786" s="101"/>
      <c r="U786" s="102"/>
      <c r="V786" s="101"/>
      <c r="W786" s="101"/>
      <c r="X786" s="90" t="str">
        <f>IFERROR(P786/W786, "")</f>
        <v/>
      </c>
      <c r="Y786" s="456"/>
      <c r="Z786" s="450"/>
      <c r="AA786" s="453"/>
      <c r="AB786" s="480"/>
      <c r="AC786" s="483"/>
      <c r="AD786" s="467"/>
      <c r="AE786" s="486"/>
      <c r="AF786" s="467"/>
      <c r="AG786" s="470"/>
      <c r="AH786" s="470"/>
      <c r="AI786" s="473"/>
      <c r="AJ786" s="467"/>
      <c r="AK786" s="467"/>
      <c r="AL786" s="467"/>
      <c r="AM786" s="467"/>
      <c r="AN786" s="470"/>
      <c r="AO786" s="470"/>
      <c r="AP786" s="470"/>
      <c r="AQ786" s="473"/>
      <c r="AR786" s="42"/>
    </row>
    <row r="787" spans="2:44" ht="14.45" customHeight="1" x14ac:dyDescent="0.25">
      <c r="B787" s="475"/>
      <c r="C787" s="477"/>
      <c r="D787" s="477"/>
      <c r="E787" s="40"/>
      <c r="F787" s="490"/>
      <c r="G787" s="491"/>
      <c r="H787" s="49"/>
      <c r="I787" s="201" t="str">
        <f>IF(H787=0,"",H787/'2. Baseline'!$F$15)</f>
        <v/>
      </c>
      <c r="J787" s="87" t="str">
        <f>IF(I787="","",(I787/'2. Baseline'!$F$71/'2. Baseline'!$F$67))</f>
        <v/>
      </c>
      <c r="K787" s="73" t="str">
        <f t="shared" si="380"/>
        <v/>
      </c>
      <c r="L787" s="73" t="str">
        <f t="shared" si="384"/>
        <v/>
      </c>
      <c r="M787" s="81">
        <f t="shared" si="381"/>
        <v>285.71428571428572</v>
      </c>
      <c r="N787" s="81" t="e">
        <f t="shared" si="382"/>
        <v>#VALUE!</v>
      </c>
      <c r="O787" s="82" t="str">
        <f>IFERROR(ROUND(IF(H787/'2. Baseline'!F$13=0,"",H787/'2. Baseline'!F$13),0),"")</f>
        <v/>
      </c>
      <c r="P787" s="83" t="str">
        <f>IFERROR(O787/'2. Baseline'!F$14,"")</f>
        <v/>
      </c>
      <c r="Q787" s="84" t="e">
        <f t="shared" si="383"/>
        <v>#VALUE!</v>
      </c>
      <c r="R787" s="234" t="str">
        <f>IF(H787="","",P787/'2. Baseline'!$F$67)</f>
        <v/>
      </c>
      <c r="S787" s="234" t="str">
        <f>IF(H787="","",P787/J787/'2. Baseline'!$F$67)</f>
        <v/>
      </c>
      <c r="T787" s="101"/>
      <c r="U787" s="102"/>
      <c r="V787" s="101"/>
      <c r="W787" s="101"/>
      <c r="X787" s="90" t="str">
        <f>IFERROR(P787/W787, "")</f>
        <v/>
      </c>
      <c r="Y787" s="456"/>
      <c r="Z787" s="450"/>
      <c r="AA787" s="453"/>
      <c r="AB787" s="480"/>
      <c r="AC787" s="483"/>
      <c r="AD787" s="467"/>
      <c r="AE787" s="486"/>
      <c r="AF787" s="467"/>
      <c r="AG787" s="470"/>
      <c r="AH787" s="470"/>
      <c r="AI787" s="473"/>
      <c r="AJ787" s="467"/>
      <c r="AK787" s="467"/>
      <c r="AL787" s="467"/>
      <c r="AM787" s="467"/>
      <c r="AN787" s="470"/>
      <c r="AO787" s="470"/>
      <c r="AP787" s="470"/>
      <c r="AQ787" s="473"/>
      <c r="AR787" s="42"/>
    </row>
    <row r="788" spans="2:44" ht="14.45" customHeight="1" x14ac:dyDescent="0.25">
      <c r="B788" s="475"/>
      <c r="C788" s="477"/>
      <c r="D788" s="477"/>
      <c r="E788" s="40"/>
      <c r="F788" s="490"/>
      <c r="G788" s="491"/>
      <c r="H788" s="49"/>
      <c r="I788" s="201" t="str">
        <f>IF(H788=0,"",H788/'2. Baseline'!$F$15)</f>
        <v/>
      </c>
      <c r="J788" s="87" t="str">
        <f>IF(I788="","",(I788/'2. Baseline'!$F$71/'2. Baseline'!$F$67))</f>
        <v/>
      </c>
      <c r="K788" s="73" t="str">
        <f t="shared" si="380"/>
        <v/>
      </c>
      <c r="L788" s="73" t="str">
        <f t="shared" si="384"/>
        <v/>
      </c>
      <c r="M788" s="81">
        <f t="shared" si="381"/>
        <v>285.71428571428572</v>
      </c>
      <c r="N788" s="81" t="e">
        <f t="shared" si="382"/>
        <v>#VALUE!</v>
      </c>
      <c r="O788" s="82" t="str">
        <f>IFERROR(ROUND(IF(H788/'2. Baseline'!F$13=0,"",H788/'2. Baseline'!F$13),0),"")</f>
        <v/>
      </c>
      <c r="P788" s="83" t="str">
        <f>IFERROR(O788/'2. Baseline'!F$14,"")</f>
        <v/>
      </c>
      <c r="Q788" s="84" t="e">
        <f t="shared" si="383"/>
        <v>#VALUE!</v>
      </c>
      <c r="R788" s="234" t="str">
        <f>IF(H788="","",P788/'2. Baseline'!$F$67)</f>
        <v/>
      </c>
      <c r="S788" s="234" t="str">
        <f>IF(H788="","",P788/J788/'2. Baseline'!$F$67)</f>
        <v/>
      </c>
      <c r="T788" s="101"/>
      <c r="U788" s="102"/>
      <c r="V788" s="101"/>
      <c r="W788" s="101"/>
      <c r="X788" s="90" t="str">
        <f>IFERROR(P788/W788, "")</f>
        <v/>
      </c>
      <c r="Y788" s="456"/>
      <c r="Z788" s="450"/>
      <c r="AA788" s="453"/>
      <c r="AB788" s="480"/>
      <c r="AC788" s="483"/>
      <c r="AD788" s="467"/>
      <c r="AE788" s="486"/>
      <c r="AF788" s="467"/>
      <c r="AG788" s="470"/>
      <c r="AH788" s="470"/>
      <c r="AI788" s="473"/>
      <c r="AJ788" s="467"/>
      <c r="AK788" s="467"/>
      <c r="AL788" s="467"/>
      <c r="AM788" s="467"/>
      <c r="AN788" s="470"/>
      <c r="AO788" s="470"/>
      <c r="AP788" s="470"/>
      <c r="AQ788" s="473"/>
      <c r="AR788" s="42"/>
    </row>
    <row r="789" spans="2:44" ht="14.45" customHeight="1" x14ac:dyDescent="0.25">
      <c r="B789" s="476"/>
      <c r="C789" s="478"/>
      <c r="D789" s="478"/>
      <c r="E789" s="40"/>
      <c r="F789" s="490"/>
      <c r="G789" s="491"/>
      <c r="H789" s="49"/>
      <c r="I789" s="201" t="str">
        <f>IF(H789=0,"",H789/'2. Baseline'!$F$15)</f>
        <v/>
      </c>
      <c r="J789" s="87" t="str">
        <f>IF(I789="","",(I789/'2. Baseline'!$F$71/'2. Baseline'!$F$67))</f>
        <v/>
      </c>
      <c r="K789" s="73" t="str">
        <f t="shared" si="380"/>
        <v/>
      </c>
      <c r="L789" s="73" t="str">
        <f t="shared" si="384"/>
        <v/>
      </c>
      <c r="M789" s="81">
        <f t="shared" si="381"/>
        <v>285.71428571428572</v>
      </c>
      <c r="N789" s="81" t="e">
        <f>IF(M789="","",I789/M789)</f>
        <v>#VALUE!</v>
      </c>
      <c r="O789" s="82" t="str">
        <f>IFERROR(ROUND(IF(H789/'2. Baseline'!F$13=0,"",H789/'2. Baseline'!F$13),0),"")</f>
        <v/>
      </c>
      <c r="P789" s="83" t="str">
        <f>IFERROR(O789/'2. Baseline'!F$14,"")</f>
        <v/>
      </c>
      <c r="Q789" s="85"/>
      <c r="R789" s="82" t="str">
        <f>IF(H789="","",P789/'2. Baseline'!$F$67)</f>
        <v/>
      </c>
      <c r="S789" s="82" t="str">
        <f>IF(H789="","",P789/J789/'2. Baseline'!$F$67)</f>
        <v/>
      </c>
      <c r="T789" s="101"/>
      <c r="U789" s="102"/>
      <c r="V789" s="101"/>
      <c r="W789" s="101"/>
      <c r="X789" s="90" t="str">
        <f>IFERROR(P789/W789, "")</f>
        <v/>
      </c>
      <c r="Y789" s="457"/>
      <c r="Z789" s="451"/>
      <c r="AA789" s="454"/>
      <c r="AB789" s="481"/>
      <c r="AC789" s="484"/>
      <c r="AD789" s="468"/>
      <c r="AE789" s="487"/>
      <c r="AF789" s="468"/>
      <c r="AG789" s="471"/>
      <c r="AH789" s="471"/>
      <c r="AI789" s="474"/>
      <c r="AJ789" s="468"/>
      <c r="AK789" s="468"/>
      <c r="AL789" s="468"/>
      <c r="AM789" s="468"/>
      <c r="AN789" s="471"/>
      <c r="AO789" s="471"/>
      <c r="AP789" s="471"/>
      <c r="AQ789" s="474"/>
      <c r="AR789" s="42"/>
    </row>
    <row r="790" spans="2:44" ht="14.45" customHeight="1" x14ac:dyDescent="0.25">
      <c r="B790" s="162"/>
      <c r="C790" s="25" t="s">
        <v>35</v>
      </c>
      <c r="D790" s="25"/>
      <c r="E790" s="98">
        <f>COUNTA(E780:E789)</f>
        <v>0</v>
      </c>
      <c r="F790" s="458"/>
      <c r="G790" s="459"/>
      <c r="H790" s="22">
        <f>SUM(H780:H789)</f>
        <v>0</v>
      </c>
      <c r="I790" s="96">
        <f>SUM(I780:I789)</f>
        <v>0</v>
      </c>
      <c r="J790" s="96">
        <f>SUM(J780:J789)</f>
        <v>0</v>
      </c>
      <c r="K790" s="96">
        <f>SUM(K780:K789)</f>
        <v>0</v>
      </c>
      <c r="L790" s="96">
        <f>SUM(L780:L789)</f>
        <v>0</v>
      </c>
      <c r="M790" s="97"/>
      <c r="N790" s="97" t="e">
        <f>SUM(N780:N789)</f>
        <v>#VALUE!</v>
      </c>
      <c r="O790" s="23">
        <f>SUM(O780:O789)</f>
        <v>0</v>
      </c>
      <c r="P790" s="53">
        <f>IFERROR(O790/'2. Baseline'!F$14,"")</f>
        <v>0</v>
      </c>
      <c r="Q790" s="52" t="e">
        <f>SUM(Q780:Q788)*7</f>
        <v>#VALUE!</v>
      </c>
      <c r="R790" s="96">
        <f>SUM(R780:R789)</f>
        <v>0</v>
      </c>
      <c r="S790" s="97" t="e">
        <f>IF(H790="","",P790/J790/'2. Baseline'!$F$67)</f>
        <v>#DIV/0!</v>
      </c>
      <c r="T790" s="103"/>
      <c r="U790" s="103"/>
      <c r="V790" s="104"/>
      <c r="W790" s="104"/>
      <c r="X790" s="74"/>
      <c r="Y790" s="107"/>
      <c r="Z790" s="104"/>
      <c r="AA790" s="108"/>
      <c r="AB790" s="53"/>
      <c r="AC790" s="68">
        <f t="shared" ref="AC790:AQ790" si="385">SUM(AC780:AC789)</f>
        <v>0</v>
      </c>
      <c r="AD790" s="68">
        <f t="shared" si="385"/>
        <v>0</v>
      </c>
      <c r="AE790" s="296">
        <f t="shared" si="385"/>
        <v>0</v>
      </c>
      <c r="AF790" s="93">
        <f t="shared" si="385"/>
        <v>0</v>
      </c>
      <c r="AG790" s="93">
        <f t="shared" si="385"/>
        <v>0</v>
      </c>
      <c r="AH790" s="93">
        <f t="shared" si="385"/>
        <v>0</v>
      </c>
      <c r="AI790" s="93">
        <f t="shared" si="385"/>
        <v>0</v>
      </c>
      <c r="AJ790" s="93">
        <f t="shared" si="385"/>
        <v>0</v>
      </c>
      <c r="AK790" s="93">
        <f t="shared" si="385"/>
        <v>0</v>
      </c>
      <c r="AL790" s="93">
        <f t="shared" si="385"/>
        <v>0</v>
      </c>
      <c r="AM790" s="93">
        <f t="shared" si="385"/>
        <v>0</v>
      </c>
      <c r="AN790" s="93">
        <f t="shared" si="385"/>
        <v>0</v>
      </c>
      <c r="AO790" s="93">
        <f t="shared" si="385"/>
        <v>0</v>
      </c>
      <c r="AP790" s="93">
        <f t="shared" si="385"/>
        <v>0</v>
      </c>
      <c r="AQ790" s="93">
        <f t="shared" si="385"/>
        <v>0</v>
      </c>
      <c r="AR790" s="26"/>
    </row>
    <row r="791" spans="2:44" ht="14.45" customHeight="1" thickBot="1" x14ac:dyDescent="0.3">
      <c r="B791" s="163"/>
      <c r="C791" s="62"/>
      <c r="D791" s="62"/>
      <c r="E791" s="63"/>
      <c r="F791" s="460"/>
      <c r="G791" s="461"/>
      <c r="H791" s="64"/>
      <c r="I791" s="65" t="str">
        <f>IFERROR(IF(H791/#REF!=0," ",H791/#REF!),"")</f>
        <v/>
      </c>
      <c r="J791" s="66"/>
      <c r="K791" s="66"/>
      <c r="L791" s="66"/>
      <c r="M791" s="66"/>
      <c r="N791" s="66"/>
      <c r="O791" s="24"/>
      <c r="P791" s="54"/>
      <c r="Q791" s="55"/>
      <c r="R791" s="56"/>
      <c r="S791" s="56"/>
      <c r="T791" s="105"/>
      <c r="U791" s="105"/>
      <c r="V791" s="106"/>
      <c r="W791" s="106"/>
      <c r="X791" s="75"/>
      <c r="Y791" s="109"/>
      <c r="Z791" s="106"/>
      <c r="AA791" s="110"/>
      <c r="AB791" s="54"/>
      <c r="AC791" s="57"/>
      <c r="AD791" s="67"/>
      <c r="AE791" s="67"/>
      <c r="AF791" s="67"/>
      <c r="AG791" s="67"/>
      <c r="AH791" s="67"/>
      <c r="AI791" s="67"/>
      <c r="AJ791" s="67"/>
      <c r="AK791" s="67"/>
      <c r="AL791" s="67"/>
      <c r="AM791" s="67"/>
      <c r="AN791" s="67"/>
      <c r="AO791" s="67"/>
      <c r="AP791" s="67"/>
      <c r="AQ791" s="179"/>
      <c r="AR791" s="60"/>
    </row>
    <row r="792" spans="2:44" ht="14.45" customHeight="1" x14ac:dyDescent="0.25">
      <c r="B792" s="475" t="str">
        <f>IF(C792&lt;&gt;"",B780+1,"")</f>
        <v/>
      </c>
      <c r="C792" s="477"/>
      <c r="D792" s="477"/>
      <c r="E792" s="40"/>
      <c r="F792" s="492"/>
      <c r="G792" s="492"/>
      <c r="H792" s="49"/>
      <c r="I792" s="201" t="str">
        <f>IF(H792=0,"",H792/'2. Baseline'!$F$15)</f>
        <v/>
      </c>
      <c r="J792" s="86" t="str">
        <f>IF(I792="","",(I792/'2. Baseline'!$F$71/'2. Baseline'!$F$67))</f>
        <v/>
      </c>
      <c r="K792" s="72" t="str">
        <f t="shared" ref="K792:K801" si="386">IF(J792="","",ROUNDUP(J792,0))</f>
        <v/>
      </c>
      <c r="L792" s="295" t="str">
        <f>J792</f>
        <v/>
      </c>
      <c r="M792" s="77">
        <f t="shared" ref="M792:M801" si="387">IF(I792=0,"",$M$23*10)</f>
        <v>285.71428571428572</v>
      </c>
      <c r="N792" s="77" t="e">
        <f t="shared" ref="N792:N800" si="388">I792/M792</f>
        <v>#VALUE!</v>
      </c>
      <c r="O792" s="78" t="str">
        <f>IFERROR(ROUND(IF(H792/'2. Baseline'!F$13=0,"",H792/'2. Baseline'!F$13),0),"")</f>
        <v/>
      </c>
      <c r="P792" s="79" t="str">
        <f>IFERROR(O792/'2. Baseline'!F$14,"")</f>
        <v/>
      </c>
      <c r="Q792" s="80" t="e">
        <f t="shared" ref="Q792:Q800" si="389">O792/(J792/2)/7</f>
        <v>#VALUE!</v>
      </c>
      <c r="R792" s="233" t="str">
        <f>IF(H792="","",P792/'2. Baseline'!$F$67)</f>
        <v/>
      </c>
      <c r="S792" s="233" t="str">
        <f>IF(H792="","",P792/J792/'2. Baseline'!$F$67)</f>
        <v/>
      </c>
      <c r="T792" s="99"/>
      <c r="U792" s="100"/>
      <c r="V792" s="101"/>
      <c r="W792" s="101"/>
      <c r="X792" s="89" t="str">
        <f>IFERROR(S792/W792, "n/a")</f>
        <v>n/a</v>
      </c>
      <c r="Y792" s="455"/>
      <c r="Z792" s="449"/>
      <c r="AA792" s="452"/>
      <c r="AB792" s="479" t="e">
        <f>P802/AA792</f>
        <v>#DIV/0!</v>
      </c>
      <c r="AC792" s="482">
        <f>L802</f>
        <v>0</v>
      </c>
      <c r="AD792" s="466">
        <f>AC802</f>
        <v>0</v>
      </c>
      <c r="AE792" s="485">
        <f>AD802/'2. Baseline'!$F$73</f>
        <v>0</v>
      </c>
      <c r="AF792" s="466">
        <f>L802*'2. Baseline'!$F$58</f>
        <v>0</v>
      </c>
      <c r="AG792" s="469">
        <f>J802*'2. Baseline'!$F$61</f>
        <v>0</v>
      </c>
      <c r="AH792" s="469">
        <f>AE802*'2. Baseline'!F$59*('2. Baseline'!F$50+'2. Baseline'!F$51)</f>
        <v>0</v>
      </c>
      <c r="AI792" s="472">
        <f>IF(B792&lt;&gt;"",'2. Baseline'!$F$60+1,0)</f>
        <v>0</v>
      </c>
      <c r="AJ792" s="466">
        <f>2*(AC802*('2. Baseline'!$F$67+'2. Baseline'!$F$68))</f>
        <v>0</v>
      </c>
      <c r="AK792" s="466">
        <f>2*L802</f>
        <v>0</v>
      </c>
      <c r="AL792" s="466">
        <f>2*(J802*2)</f>
        <v>0</v>
      </c>
      <c r="AM792" s="466">
        <f>J802*('2. Baseline'!F$67+'2. Baseline'!F$68)</f>
        <v>0</v>
      </c>
      <c r="AN792" s="469">
        <f>J802*'2. Baseline'!$F$80</f>
        <v>0</v>
      </c>
      <c r="AO792" s="469">
        <f>2*J802</f>
        <v>0</v>
      </c>
      <c r="AP792" s="469">
        <f>AE802*'2. Baseline'!F$78*('2. Baseline'!F$67+'2. Baseline'!F$68)</f>
        <v>0</v>
      </c>
      <c r="AQ792" s="472">
        <f>IF(B792&lt;&gt;"",'2. Baseline'!$F$60+1,0)</f>
        <v>0</v>
      </c>
      <c r="AR792" s="41"/>
    </row>
    <row r="793" spans="2:44" ht="14.45" customHeight="1" x14ac:dyDescent="0.25">
      <c r="B793" s="475"/>
      <c r="C793" s="477"/>
      <c r="D793" s="477"/>
      <c r="E793" s="40"/>
      <c r="F793" s="489"/>
      <c r="G793" s="489"/>
      <c r="H793" s="49"/>
      <c r="I793" s="201" t="str">
        <f>IF(H793=0,"",H793/'2. Baseline'!$F$15)</f>
        <v/>
      </c>
      <c r="J793" s="87" t="str">
        <f>IF(I793="","",(I793/'2. Baseline'!$F$71/'2. Baseline'!$F$67))</f>
        <v/>
      </c>
      <c r="K793" s="73" t="str">
        <f t="shared" si="386"/>
        <v/>
      </c>
      <c r="L793" s="73" t="str">
        <f t="shared" ref="L793:L801" si="390">J793</f>
        <v/>
      </c>
      <c r="M793" s="81">
        <f t="shared" si="387"/>
        <v>285.71428571428572</v>
      </c>
      <c r="N793" s="81" t="e">
        <f t="shared" si="388"/>
        <v>#VALUE!</v>
      </c>
      <c r="O793" s="82" t="str">
        <f>IFERROR(ROUND(IF(H793/'2. Baseline'!F$13=0,"",H793/'2. Baseline'!F$13),0),"")</f>
        <v/>
      </c>
      <c r="P793" s="83" t="str">
        <f>IFERROR(O793/'2. Baseline'!F$14,"")</f>
        <v/>
      </c>
      <c r="Q793" s="84" t="e">
        <f t="shared" si="389"/>
        <v>#VALUE!</v>
      </c>
      <c r="R793" s="234" t="str">
        <f>IF(H793="","",P793/'2. Baseline'!$F$67)</f>
        <v/>
      </c>
      <c r="S793" s="234" t="str">
        <f>IF(H793="","",P793/J793/'2. Baseline'!$F$67)</f>
        <v/>
      </c>
      <c r="T793" s="101"/>
      <c r="U793" s="102"/>
      <c r="V793" s="101"/>
      <c r="W793" s="101"/>
      <c r="X793" s="90" t="str">
        <f>IFERROR(S793/W793, "")</f>
        <v/>
      </c>
      <c r="Y793" s="456"/>
      <c r="Z793" s="450"/>
      <c r="AA793" s="453"/>
      <c r="AB793" s="480"/>
      <c r="AC793" s="483"/>
      <c r="AD793" s="467"/>
      <c r="AE793" s="486"/>
      <c r="AF793" s="467"/>
      <c r="AG793" s="470"/>
      <c r="AH793" s="470"/>
      <c r="AI793" s="473"/>
      <c r="AJ793" s="467"/>
      <c r="AK793" s="467"/>
      <c r="AL793" s="467"/>
      <c r="AM793" s="467"/>
      <c r="AN793" s="470"/>
      <c r="AO793" s="470"/>
      <c r="AP793" s="470"/>
      <c r="AQ793" s="473"/>
      <c r="AR793" s="42"/>
    </row>
    <row r="794" spans="2:44" ht="14.45" customHeight="1" x14ac:dyDescent="0.25">
      <c r="B794" s="475"/>
      <c r="C794" s="477"/>
      <c r="D794" s="477"/>
      <c r="E794" s="40"/>
      <c r="F794" s="489"/>
      <c r="G794" s="489"/>
      <c r="H794" s="49"/>
      <c r="I794" s="201" t="str">
        <f>IF(H794=0,"",H794/'2. Baseline'!$F$15)</f>
        <v/>
      </c>
      <c r="J794" s="88" t="str">
        <f>IF(I794="","",(I794/'2. Baseline'!$F$71/'2. Baseline'!$F$67))</f>
        <v/>
      </c>
      <c r="K794" s="91" t="str">
        <f t="shared" si="386"/>
        <v/>
      </c>
      <c r="L794" s="91" t="str">
        <f t="shared" si="390"/>
        <v/>
      </c>
      <c r="M794" s="92">
        <f t="shared" si="387"/>
        <v>285.71428571428572</v>
      </c>
      <c r="N794" s="92" t="e">
        <f t="shared" si="388"/>
        <v>#VALUE!</v>
      </c>
      <c r="O794" s="82" t="str">
        <f>IFERROR(ROUND(IF(H794/'2. Baseline'!F$13=0,"",H794/'2. Baseline'!F$13),0),"")</f>
        <v/>
      </c>
      <c r="P794" s="83" t="str">
        <f>IFERROR(O794/'2. Baseline'!F$14,"")</f>
        <v/>
      </c>
      <c r="Q794" s="84" t="e">
        <f t="shared" si="389"/>
        <v>#VALUE!</v>
      </c>
      <c r="R794" s="234" t="str">
        <f>IF(H794="","",P794/'2. Baseline'!$F$67)</f>
        <v/>
      </c>
      <c r="S794" s="234" t="str">
        <f>IF(H794="","",P794/J794/'2. Baseline'!$F$67)</f>
        <v/>
      </c>
      <c r="T794" s="101"/>
      <c r="U794" s="102"/>
      <c r="V794" s="101"/>
      <c r="W794" s="101"/>
      <c r="X794" s="90" t="str">
        <f>IFERROR(S794/W794, "")</f>
        <v/>
      </c>
      <c r="Y794" s="456"/>
      <c r="Z794" s="450"/>
      <c r="AA794" s="453"/>
      <c r="AB794" s="480"/>
      <c r="AC794" s="483"/>
      <c r="AD794" s="467"/>
      <c r="AE794" s="486"/>
      <c r="AF794" s="467"/>
      <c r="AG794" s="470"/>
      <c r="AH794" s="470"/>
      <c r="AI794" s="473"/>
      <c r="AJ794" s="467"/>
      <c r="AK794" s="467"/>
      <c r="AL794" s="467"/>
      <c r="AM794" s="467"/>
      <c r="AN794" s="470"/>
      <c r="AO794" s="470"/>
      <c r="AP794" s="470"/>
      <c r="AQ794" s="473"/>
      <c r="AR794" s="42"/>
    </row>
    <row r="795" spans="2:44" ht="14.45" customHeight="1" x14ac:dyDescent="0.25">
      <c r="B795" s="475"/>
      <c r="C795" s="477"/>
      <c r="D795" s="477"/>
      <c r="E795" s="40"/>
      <c r="F795" s="489"/>
      <c r="G795" s="489"/>
      <c r="H795" s="49"/>
      <c r="I795" s="201" t="str">
        <f>IF(H795=0,"",H795/'2. Baseline'!$F$15)</f>
        <v/>
      </c>
      <c r="J795" s="87" t="str">
        <f>IF(I795="","",(I795/'2. Baseline'!$F$71/'2. Baseline'!$F$67))</f>
        <v/>
      </c>
      <c r="K795" s="73" t="str">
        <f t="shared" si="386"/>
        <v/>
      </c>
      <c r="L795" s="73" t="str">
        <f t="shared" si="390"/>
        <v/>
      </c>
      <c r="M795" s="81">
        <f t="shared" si="387"/>
        <v>285.71428571428572</v>
      </c>
      <c r="N795" s="81" t="e">
        <f t="shared" si="388"/>
        <v>#VALUE!</v>
      </c>
      <c r="O795" s="82" t="str">
        <f>IFERROR(ROUND(IF(H795/'2. Baseline'!F$13=0,"",H795/'2. Baseline'!F$13),0),"")</f>
        <v/>
      </c>
      <c r="P795" s="83" t="str">
        <f>IFERROR(O795/'2. Baseline'!F$14,"")</f>
        <v/>
      </c>
      <c r="Q795" s="84" t="e">
        <f t="shared" si="389"/>
        <v>#VALUE!</v>
      </c>
      <c r="R795" s="234" t="str">
        <f>IF(H795="","",P795/'2. Baseline'!$F$67)</f>
        <v/>
      </c>
      <c r="S795" s="234" t="str">
        <f>IF(H795="","",P795/J795/'2. Baseline'!$F$67)</f>
        <v/>
      </c>
      <c r="T795" s="101"/>
      <c r="U795" s="102"/>
      <c r="V795" s="101"/>
      <c r="W795" s="101"/>
      <c r="X795" s="90" t="str">
        <f>IFERROR(S795/W795, "")</f>
        <v/>
      </c>
      <c r="Y795" s="456"/>
      <c r="Z795" s="450"/>
      <c r="AA795" s="453"/>
      <c r="AB795" s="480"/>
      <c r="AC795" s="483"/>
      <c r="AD795" s="467"/>
      <c r="AE795" s="486"/>
      <c r="AF795" s="467"/>
      <c r="AG795" s="470"/>
      <c r="AH795" s="470"/>
      <c r="AI795" s="473"/>
      <c r="AJ795" s="467"/>
      <c r="AK795" s="467"/>
      <c r="AL795" s="467"/>
      <c r="AM795" s="467"/>
      <c r="AN795" s="470"/>
      <c r="AO795" s="470"/>
      <c r="AP795" s="470"/>
      <c r="AQ795" s="473"/>
      <c r="AR795" s="42"/>
    </row>
    <row r="796" spans="2:44" ht="14.45" customHeight="1" x14ac:dyDescent="0.25">
      <c r="B796" s="475"/>
      <c r="C796" s="477"/>
      <c r="D796" s="477"/>
      <c r="E796" s="40"/>
      <c r="F796" s="489"/>
      <c r="G796" s="489"/>
      <c r="H796" s="50"/>
      <c r="I796" s="201" t="str">
        <f>IF(H796=0,"",H796/'2. Baseline'!$F$15)</f>
        <v/>
      </c>
      <c r="J796" s="87" t="str">
        <f>IF(I796="","",(I796/'2. Baseline'!$F$71/'2. Baseline'!$F$67))</f>
        <v/>
      </c>
      <c r="K796" s="73" t="str">
        <f t="shared" si="386"/>
        <v/>
      </c>
      <c r="L796" s="73" t="str">
        <f t="shared" si="390"/>
        <v/>
      </c>
      <c r="M796" s="81">
        <f t="shared" si="387"/>
        <v>285.71428571428572</v>
      </c>
      <c r="N796" s="81" t="e">
        <f t="shared" si="388"/>
        <v>#VALUE!</v>
      </c>
      <c r="O796" s="82" t="str">
        <f>IFERROR(ROUND(IF(H796/'2. Baseline'!F$13=0,"",H796/'2. Baseline'!F$13),0),"")</f>
        <v/>
      </c>
      <c r="P796" s="83" t="str">
        <f>IFERROR(O796/'2. Baseline'!F$14,"")</f>
        <v/>
      </c>
      <c r="Q796" s="84" t="e">
        <f t="shared" si="389"/>
        <v>#VALUE!</v>
      </c>
      <c r="R796" s="234" t="str">
        <f>IF(H796="","",P796/'2. Baseline'!$F$67)</f>
        <v/>
      </c>
      <c r="S796" s="234" t="str">
        <f>IF(H796="","",P796/J796/'2. Baseline'!$F$67)</f>
        <v/>
      </c>
      <c r="T796" s="101"/>
      <c r="U796" s="102"/>
      <c r="V796" s="101"/>
      <c r="W796" s="101"/>
      <c r="X796" s="90" t="str">
        <f>IFERROR(S796/W796, "")</f>
        <v/>
      </c>
      <c r="Y796" s="456"/>
      <c r="Z796" s="450"/>
      <c r="AA796" s="453"/>
      <c r="AB796" s="480"/>
      <c r="AC796" s="483"/>
      <c r="AD796" s="467"/>
      <c r="AE796" s="486"/>
      <c r="AF796" s="467"/>
      <c r="AG796" s="470"/>
      <c r="AH796" s="470"/>
      <c r="AI796" s="473"/>
      <c r="AJ796" s="467"/>
      <c r="AK796" s="467"/>
      <c r="AL796" s="467"/>
      <c r="AM796" s="467"/>
      <c r="AN796" s="470"/>
      <c r="AO796" s="470"/>
      <c r="AP796" s="470"/>
      <c r="AQ796" s="473"/>
      <c r="AR796" s="42"/>
    </row>
    <row r="797" spans="2:44" ht="14.45" customHeight="1" x14ac:dyDescent="0.25">
      <c r="B797" s="475"/>
      <c r="C797" s="477"/>
      <c r="D797" s="477"/>
      <c r="E797" s="40"/>
      <c r="F797" s="489"/>
      <c r="G797" s="489"/>
      <c r="H797" s="50"/>
      <c r="I797" s="201" t="str">
        <f>IF(H797=0,"",H797/'2. Baseline'!$F$15)</f>
        <v/>
      </c>
      <c r="J797" s="87" t="str">
        <f>IF(I797="","",(I797/'2. Baseline'!$F$71/'2. Baseline'!$F$67))</f>
        <v/>
      </c>
      <c r="K797" s="73" t="str">
        <f t="shared" si="386"/>
        <v/>
      </c>
      <c r="L797" s="73" t="str">
        <f t="shared" si="390"/>
        <v/>
      </c>
      <c r="M797" s="81">
        <f t="shared" si="387"/>
        <v>285.71428571428572</v>
      </c>
      <c r="N797" s="81" t="e">
        <f t="shared" si="388"/>
        <v>#VALUE!</v>
      </c>
      <c r="O797" s="82" t="str">
        <f>IFERROR(ROUND(IF(H797/'2. Baseline'!F$13=0,"",H797/'2. Baseline'!F$13),0),"")</f>
        <v/>
      </c>
      <c r="P797" s="83" t="str">
        <f>IFERROR(O797/'2. Baseline'!F$14,"")</f>
        <v/>
      </c>
      <c r="Q797" s="84" t="e">
        <f t="shared" si="389"/>
        <v>#VALUE!</v>
      </c>
      <c r="R797" s="234" t="str">
        <f>IF(H797="","",P797/'2. Baseline'!$F$67)</f>
        <v/>
      </c>
      <c r="S797" s="234" t="str">
        <f>IF(H797="","",P797/J797/'2. Baseline'!$F$67)</f>
        <v/>
      </c>
      <c r="T797" s="101"/>
      <c r="U797" s="102"/>
      <c r="V797" s="101"/>
      <c r="W797" s="101"/>
      <c r="X797" s="90" t="str">
        <f>IFERROR(P797/W797, "")</f>
        <v/>
      </c>
      <c r="Y797" s="456"/>
      <c r="Z797" s="450"/>
      <c r="AA797" s="453"/>
      <c r="AB797" s="480"/>
      <c r="AC797" s="483"/>
      <c r="AD797" s="467"/>
      <c r="AE797" s="486"/>
      <c r="AF797" s="467"/>
      <c r="AG797" s="470"/>
      <c r="AH797" s="470"/>
      <c r="AI797" s="473"/>
      <c r="AJ797" s="467"/>
      <c r="AK797" s="467"/>
      <c r="AL797" s="467"/>
      <c r="AM797" s="467"/>
      <c r="AN797" s="470"/>
      <c r="AO797" s="470"/>
      <c r="AP797" s="470"/>
      <c r="AQ797" s="473"/>
      <c r="AR797" s="42"/>
    </row>
    <row r="798" spans="2:44" ht="14.45" customHeight="1" x14ac:dyDescent="0.25">
      <c r="B798" s="475"/>
      <c r="C798" s="477"/>
      <c r="D798" s="477"/>
      <c r="E798" s="40"/>
      <c r="F798" s="489"/>
      <c r="G798" s="489"/>
      <c r="H798" s="50"/>
      <c r="I798" s="201" t="str">
        <f>IF(H798=0,"",H798/'2. Baseline'!$F$15)</f>
        <v/>
      </c>
      <c r="J798" s="87" t="str">
        <f>IF(I798="","",(I798/'2. Baseline'!$F$71/'2. Baseline'!$F$67))</f>
        <v/>
      </c>
      <c r="K798" s="73" t="str">
        <f t="shared" si="386"/>
        <v/>
      </c>
      <c r="L798" s="73" t="str">
        <f t="shared" si="390"/>
        <v/>
      </c>
      <c r="M798" s="81">
        <f t="shared" si="387"/>
        <v>285.71428571428572</v>
      </c>
      <c r="N798" s="81" t="e">
        <f t="shared" si="388"/>
        <v>#VALUE!</v>
      </c>
      <c r="O798" s="82" t="str">
        <f>IFERROR(ROUND(IF(H798/'2. Baseline'!F$13=0,"",H798/'2. Baseline'!F$13),0),"")</f>
        <v/>
      </c>
      <c r="P798" s="83" t="str">
        <f>IFERROR(O798/'2. Baseline'!F$14,"")</f>
        <v/>
      </c>
      <c r="Q798" s="84" t="e">
        <f t="shared" si="389"/>
        <v>#VALUE!</v>
      </c>
      <c r="R798" s="234" t="str">
        <f>IF(H798="","",P798/'2. Baseline'!$F$67)</f>
        <v/>
      </c>
      <c r="S798" s="234" t="str">
        <f>IF(H798="","",P798/J798/'2. Baseline'!$F$67)</f>
        <v/>
      </c>
      <c r="T798" s="101"/>
      <c r="U798" s="102"/>
      <c r="V798" s="101"/>
      <c r="W798" s="101"/>
      <c r="X798" s="90" t="str">
        <f>IFERROR(P798/W798, "")</f>
        <v/>
      </c>
      <c r="Y798" s="456"/>
      <c r="Z798" s="450"/>
      <c r="AA798" s="453"/>
      <c r="AB798" s="480"/>
      <c r="AC798" s="483"/>
      <c r="AD798" s="467"/>
      <c r="AE798" s="486"/>
      <c r="AF798" s="467"/>
      <c r="AG798" s="470"/>
      <c r="AH798" s="470"/>
      <c r="AI798" s="473"/>
      <c r="AJ798" s="467"/>
      <c r="AK798" s="467"/>
      <c r="AL798" s="467"/>
      <c r="AM798" s="467"/>
      <c r="AN798" s="470"/>
      <c r="AO798" s="470"/>
      <c r="AP798" s="470"/>
      <c r="AQ798" s="473"/>
      <c r="AR798" s="42"/>
    </row>
    <row r="799" spans="2:44" ht="14.45" customHeight="1" x14ac:dyDescent="0.25">
      <c r="B799" s="475"/>
      <c r="C799" s="477"/>
      <c r="D799" s="477"/>
      <c r="E799" s="40"/>
      <c r="F799" s="489"/>
      <c r="G799" s="489"/>
      <c r="H799" s="50"/>
      <c r="I799" s="201" t="str">
        <f>IF(H799=0,"",H799/'2. Baseline'!$F$15)</f>
        <v/>
      </c>
      <c r="J799" s="87" t="str">
        <f>IF(I799="","",(I799/'2. Baseline'!$F$71/'2. Baseline'!$F$67))</f>
        <v/>
      </c>
      <c r="K799" s="73" t="str">
        <f t="shared" si="386"/>
        <v/>
      </c>
      <c r="L799" s="73" t="str">
        <f t="shared" si="390"/>
        <v/>
      </c>
      <c r="M799" s="81">
        <f t="shared" si="387"/>
        <v>285.71428571428572</v>
      </c>
      <c r="N799" s="81" t="e">
        <f t="shared" si="388"/>
        <v>#VALUE!</v>
      </c>
      <c r="O799" s="82" t="str">
        <f>IFERROR(ROUND(IF(H799/'2. Baseline'!F$13=0,"",H799/'2. Baseline'!F$13),0),"")</f>
        <v/>
      </c>
      <c r="P799" s="83" t="str">
        <f>IFERROR(O799/'2. Baseline'!F$14,"")</f>
        <v/>
      </c>
      <c r="Q799" s="84" t="e">
        <f t="shared" si="389"/>
        <v>#VALUE!</v>
      </c>
      <c r="R799" s="234" t="str">
        <f>IF(H799="","",P799/'2. Baseline'!$F$67)</f>
        <v/>
      </c>
      <c r="S799" s="234" t="str">
        <f>IF(H799="","",P799/J799/'2. Baseline'!$F$67)</f>
        <v/>
      </c>
      <c r="T799" s="101"/>
      <c r="U799" s="102"/>
      <c r="V799" s="101"/>
      <c r="W799" s="101"/>
      <c r="X799" s="90" t="str">
        <f>IFERROR(P799/W799, "")</f>
        <v/>
      </c>
      <c r="Y799" s="456"/>
      <c r="Z799" s="450"/>
      <c r="AA799" s="453"/>
      <c r="AB799" s="480"/>
      <c r="AC799" s="483"/>
      <c r="AD799" s="467"/>
      <c r="AE799" s="486"/>
      <c r="AF799" s="467"/>
      <c r="AG799" s="470"/>
      <c r="AH799" s="470"/>
      <c r="AI799" s="473"/>
      <c r="AJ799" s="467"/>
      <c r="AK799" s="467"/>
      <c r="AL799" s="467"/>
      <c r="AM799" s="467"/>
      <c r="AN799" s="470"/>
      <c r="AO799" s="470"/>
      <c r="AP799" s="470"/>
      <c r="AQ799" s="473"/>
      <c r="AR799" s="42"/>
    </row>
    <row r="800" spans="2:44" ht="14.45" customHeight="1" x14ac:dyDescent="0.25">
      <c r="B800" s="475"/>
      <c r="C800" s="477"/>
      <c r="D800" s="477"/>
      <c r="E800" s="40"/>
      <c r="F800" s="489"/>
      <c r="G800" s="489"/>
      <c r="H800" s="50"/>
      <c r="I800" s="201" t="str">
        <f>IF(H800=0,"",H800/'2. Baseline'!$F$15)</f>
        <v/>
      </c>
      <c r="J800" s="87" t="str">
        <f>IF(I800="","",(I800/'2. Baseline'!$F$71/'2. Baseline'!$F$67))</f>
        <v/>
      </c>
      <c r="K800" s="73" t="str">
        <f t="shared" si="386"/>
        <v/>
      </c>
      <c r="L800" s="73" t="str">
        <f t="shared" si="390"/>
        <v/>
      </c>
      <c r="M800" s="81">
        <f t="shared" si="387"/>
        <v>285.71428571428572</v>
      </c>
      <c r="N800" s="81" t="e">
        <f t="shared" si="388"/>
        <v>#VALUE!</v>
      </c>
      <c r="O800" s="82" t="str">
        <f>IFERROR(ROUND(IF(H800/'2. Baseline'!F$13=0,"",H800/'2. Baseline'!F$13),0),"")</f>
        <v/>
      </c>
      <c r="P800" s="83" t="str">
        <f>IFERROR(O800/'2. Baseline'!F$14,"")</f>
        <v/>
      </c>
      <c r="Q800" s="84" t="e">
        <f t="shared" si="389"/>
        <v>#VALUE!</v>
      </c>
      <c r="R800" s="234" t="str">
        <f>IF(H800="","",P800/'2. Baseline'!$F$67)</f>
        <v/>
      </c>
      <c r="S800" s="234" t="str">
        <f>IF(H800="","",P800/J800/'2. Baseline'!$F$67)</f>
        <v/>
      </c>
      <c r="T800" s="101"/>
      <c r="U800" s="102"/>
      <c r="V800" s="101"/>
      <c r="W800" s="101"/>
      <c r="X800" s="90" t="str">
        <f>IFERROR(P800/W800, "")</f>
        <v/>
      </c>
      <c r="Y800" s="456"/>
      <c r="Z800" s="450"/>
      <c r="AA800" s="453"/>
      <c r="AB800" s="480"/>
      <c r="AC800" s="483"/>
      <c r="AD800" s="467"/>
      <c r="AE800" s="486"/>
      <c r="AF800" s="467"/>
      <c r="AG800" s="470"/>
      <c r="AH800" s="470"/>
      <c r="AI800" s="473"/>
      <c r="AJ800" s="467"/>
      <c r="AK800" s="467"/>
      <c r="AL800" s="467"/>
      <c r="AM800" s="467"/>
      <c r="AN800" s="470"/>
      <c r="AO800" s="470"/>
      <c r="AP800" s="470"/>
      <c r="AQ800" s="473"/>
      <c r="AR800" s="42"/>
    </row>
    <row r="801" spans="2:44" ht="14.45" customHeight="1" x14ac:dyDescent="0.25">
      <c r="B801" s="476"/>
      <c r="C801" s="478"/>
      <c r="D801" s="478"/>
      <c r="E801" s="40"/>
      <c r="F801" s="489"/>
      <c r="G801" s="489"/>
      <c r="H801" s="50"/>
      <c r="I801" s="201" t="str">
        <f>IF(H801=0,"",H801/'2. Baseline'!$F$15)</f>
        <v/>
      </c>
      <c r="J801" s="87" t="str">
        <f>IF(I801="","",(I801/'2. Baseline'!$F$71/'2. Baseline'!$F$67))</f>
        <v/>
      </c>
      <c r="K801" s="73" t="str">
        <f t="shared" si="386"/>
        <v/>
      </c>
      <c r="L801" s="73" t="str">
        <f t="shared" si="390"/>
        <v/>
      </c>
      <c r="M801" s="81">
        <f t="shared" si="387"/>
        <v>285.71428571428572</v>
      </c>
      <c r="N801" s="81" t="e">
        <f>IF(M801="","",I801/M801)</f>
        <v>#VALUE!</v>
      </c>
      <c r="O801" s="82" t="str">
        <f>IFERROR(ROUND(IF(H801/'2. Baseline'!F$13=0,"",H801/'2. Baseline'!F$13),0),"")</f>
        <v/>
      </c>
      <c r="P801" s="83" t="str">
        <f>IFERROR(O801/'2. Baseline'!F$14,"")</f>
        <v/>
      </c>
      <c r="Q801" s="85"/>
      <c r="R801" s="82" t="str">
        <f>IF(H801="","",P801/'2. Baseline'!$F$67)</f>
        <v/>
      </c>
      <c r="S801" s="82" t="str">
        <f>IF(H801="","",P801/J801/'2. Baseline'!$F$67)</f>
        <v/>
      </c>
      <c r="T801" s="101"/>
      <c r="U801" s="102"/>
      <c r="V801" s="101"/>
      <c r="W801" s="101"/>
      <c r="X801" s="90" t="str">
        <f>IFERROR(P801/W801, "")</f>
        <v/>
      </c>
      <c r="Y801" s="457"/>
      <c r="Z801" s="451"/>
      <c r="AA801" s="454"/>
      <c r="AB801" s="481"/>
      <c r="AC801" s="484"/>
      <c r="AD801" s="468"/>
      <c r="AE801" s="487"/>
      <c r="AF801" s="468"/>
      <c r="AG801" s="471"/>
      <c r="AH801" s="471"/>
      <c r="AI801" s="474"/>
      <c r="AJ801" s="468"/>
      <c r="AK801" s="468"/>
      <c r="AL801" s="468"/>
      <c r="AM801" s="468"/>
      <c r="AN801" s="471"/>
      <c r="AO801" s="471"/>
      <c r="AP801" s="471"/>
      <c r="AQ801" s="474"/>
      <c r="AR801" s="42"/>
    </row>
    <row r="802" spans="2:44" ht="14.45" customHeight="1" x14ac:dyDescent="0.25">
      <c r="B802" s="162"/>
      <c r="C802" s="25" t="s">
        <v>35</v>
      </c>
      <c r="D802" s="25"/>
      <c r="E802" s="98">
        <f>COUNTA(E792:E801)</f>
        <v>0</v>
      </c>
      <c r="F802" s="458"/>
      <c r="G802" s="459"/>
      <c r="H802" s="22">
        <f>SUM(H792:H801)</f>
        <v>0</v>
      </c>
      <c r="I802" s="96">
        <f>SUM(I792:I801)</f>
        <v>0</v>
      </c>
      <c r="J802" s="96">
        <f>SUM(J792:J801)</f>
        <v>0</v>
      </c>
      <c r="K802" s="96">
        <f>SUM(K792:K801)</f>
        <v>0</v>
      </c>
      <c r="L802" s="96">
        <f>SUM(L792:L801)</f>
        <v>0</v>
      </c>
      <c r="M802" s="97"/>
      <c r="N802" s="97" t="e">
        <f>SUM(N792:N801)</f>
        <v>#VALUE!</v>
      </c>
      <c r="O802" s="23">
        <f>SUM(O792:O801)</f>
        <v>0</v>
      </c>
      <c r="P802" s="53">
        <f>IFERROR(O802/'2. Baseline'!F$14,"")</f>
        <v>0</v>
      </c>
      <c r="Q802" s="52" t="e">
        <f>SUM(Q792:Q800)*7</f>
        <v>#VALUE!</v>
      </c>
      <c r="R802" s="96">
        <f>SUM(R792:R801)</f>
        <v>0</v>
      </c>
      <c r="S802" s="97" t="e">
        <f>IF(H802="","",P802/J802/'2. Baseline'!$F$67)</f>
        <v>#DIV/0!</v>
      </c>
      <c r="T802" s="103"/>
      <c r="U802" s="103"/>
      <c r="V802" s="104"/>
      <c r="W802" s="104"/>
      <c r="X802" s="74"/>
      <c r="Y802" s="107"/>
      <c r="Z802" s="104"/>
      <c r="AA802" s="108"/>
      <c r="AB802" s="53"/>
      <c r="AC802" s="68">
        <f t="shared" ref="AC802:AQ802" si="391">SUM(AC792:AC801)</f>
        <v>0</v>
      </c>
      <c r="AD802" s="68">
        <f t="shared" si="391"/>
        <v>0</v>
      </c>
      <c r="AE802" s="296">
        <f t="shared" si="391"/>
        <v>0</v>
      </c>
      <c r="AF802" s="93">
        <f t="shared" si="391"/>
        <v>0</v>
      </c>
      <c r="AG802" s="93">
        <f t="shared" si="391"/>
        <v>0</v>
      </c>
      <c r="AH802" s="93">
        <f t="shared" si="391"/>
        <v>0</v>
      </c>
      <c r="AI802" s="93">
        <f t="shared" si="391"/>
        <v>0</v>
      </c>
      <c r="AJ802" s="93">
        <f t="shared" si="391"/>
        <v>0</v>
      </c>
      <c r="AK802" s="93">
        <f t="shared" si="391"/>
        <v>0</v>
      </c>
      <c r="AL802" s="93">
        <f t="shared" si="391"/>
        <v>0</v>
      </c>
      <c r="AM802" s="93">
        <f t="shared" si="391"/>
        <v>0</v>
      </c>
      <c r="AN802" s="93">
        <f t="shared" si="391"/>
        <v>0</v>
      </c>
      <c r="AO802" s="93">
        <f t="shared" si="391"/>
        <v>0</v>
      </c>
      <c r="AP802" s="93">
        <f t="shared" si="391"/>
        <v>0</v>
      </c>
      <c r="AQ802" s="93">
        <f t="shared" si="391"/>
        <v>0</v>
      </c>
      <c r="AR802" s="26"/>
    </row>
    <row r="803" spans="2:44" ht="14.45" customHeight="1" thickBot="1" x14ac:dyDescent="0.3">
      <c r="B803" s="163"/>
      <c r="C803" s="62"/>
      <c r="D803" s="62"/>
      <c r="E803" s="63"/>
      <c r="F803" s="460"/>
      <c r="G803" s="461"/>
      <c r="H803" s="64"/>
      <c r="I803" s="65" t="str">
        <f>IFERROR(IF(H803/#REF!=0," ",H803/#REF!),"")</f>
        <v/>
      </c>
      <c r="J803" s="66"/>
      <c r="K803" s="66"/>
      <c r="L803" s="66"/>
      <c r="M803" s="66"/>
      <c r="N803" s="66"/>
      <c r="O803" s="24"/>
      <c r="P803" s="54"/>
      <c r="Q803" s="55"/>
      <c r="R803" s="56"/>
      <c r="S803" s="56"/>
      <c r="T803" s="105"/>
      <c r="U803" s="105"/>
      <c r="V803" s="106"/>
      <c r="W803" s="106"/>
      <c r="X803" s="75"/>
      <c r="Y803" s="109"/>
      <c r="Z803" s="106"/>
      <c r="AA803" s="110"/>
      <c r="AB803" s="54"/>
      <c r="AC803" s="57"/>
      <c r="AD803" s="67"/>
      <c r="AE803" s="67"/>
      <c r="AF803" s="67"/>
      <c r="AG803" s="67"/>
      <c r="AH803" s="67"/>
      <c r="AI803" s="67"/>
      <c r="AJ803" s="67"/>
      <c r="AK803" s="67"/>
      <c r="AL803" s="67"/>
      <c r="AM803" s="67"/>
      <c r="AN803" s="67"/>
      <c r="AO803" s="67"/>
      <c r="AP803" s="67"/>
      <c r="AQ803" s="179"/>
      <c r="AR803" s="60"/>
    </row>
    <row r="804" spans="2:44" ht="14.45" customHeight="1" x14ac:dyDescent="0.25">
      <c r="B804" s="475" t="str">
        <f>IF(C804&lt;&gt;"",B792+1,"")</f>
        <v/>
      </c>
      <c r="C804" s="477"/>
      <c r="D804" s="477"/>
      <c r="E804" s="40"/>
      <c r="F804" s="492"/>
      <c r="G804" s="492"/>
      <c r="H804" s="49"/>
      <c r="I804" s="201" t="str">
        <f>IF(H804=0,"",H804/'2. Baseline'!$F$15)</f>
        <v/>
      </c>
      <c r="J804" s="86" t="str">
        <f>IF(I804="","",(I804/'2. Baseline'!$F$71/'2. Baseline'!$F$67))</f>
        <v/>
      </c>
      <c r="K804" s="72" t="str">
        <f t="shared" ref="K804:K813" si="392">IF(J804="","",ROUNDUP(J804,0))</f>
        <v/>
      </c>
      <c r="L804" s="295" t="str">
        <f>J804</f>
        <v/>
      </c>
      <c r="M804" s="77">
        <f t="shared" ref="M804:M813" si="393">IF(I804=0,"",$M$23*10)</f>
        <v>285.71428571428572</v>
      </c>
      <c r="N804" s="77" t="e">
        <f t="shared" ref="N804:N812" si="394">I804/M804</f>
        <v>#VALUE!</v>
      </c>
      <c r="O804" s="78" t="str">
        <f>IFERROR(ROUND(IF(H804/'2. Baseline'!F$13=0,"",H804/'2. Baseline'!F$13),0),"")</f>
        <v/>
      </c>
      <c r="P804" s="79" t="str">
        <f>IFERROR(O804/'2. Baseline'!F$14,"")</f>
        <v/>
      </c>
      <c r="Q804" s="80" t="e">
        <f t="shared" ref="Q804:Q812" si="395">O804/(J804/2)/7</f>
        <v>#VALUE!</v>
      </c>
      <c r="R804" s="233" t="str">
        <f>IF(H804="","",P804/'2. Baseline'!$F$67)</f>
        <v/>
      </c>
      <c r="S804" s="233" t="str">
        <f>IF(H804="","",P804/J804/'2. Baseline'!$F$67)</f>
        <v/>
      </c>
      <c r="T804" s="99"/>
      <c r="U804" s="100"/>
      <c r="V804" s="101"/>
      <c r="W804" s="101"/>
      <c r="X804" s="89" t="str">
        <f>IFERROR(S804/W804, "n/a")</f>
        <v>n/a</v>
      </c>
      <c r="Y804" s="455"/>
      <c r="Z804" s="449"/>
      <c r="AA804" s="452"/>
      <c r="AB804" s="479" t="e">
        <f>P814/AA804</f>
        <v>#DIV/0!</v>
      </c>
      <c r="AC804" s="482">
        <f>L814</f>
        <v>0</v>
      </c>
      <c r="AD804" s="466">
        <f>AC814</f>
        <v>0</v>
      </c>
      <c r="AE804" s="485">
        <f>AD814/'2. Baseline'!$F$73</f>
        <v>0</v>
      </c>
      <c r="AF804" s="466">
        <f>L814*'2. Baseline'!$F$58</f>
        <v>0</v>
      </c>
      <c r="AG804" s="469">
        <f>J814*'2. Baseline'!$F$61</f>
        <v>0</v>
      </c>
      <c r="AH804" s="469">
        <f>AE814*'2. Baseline'!F$59*('2. Baseline'!F$50+'2. Baseline'!F$51)</f>
        <v>0</v>
      </c>
      <c r="AI804" s="472">
        <f>IF(B804&lt;&gt;"",'2. Baseline'!$F$60+1,0)</f>
        <v>0</v>
      </c>
      <c r="AJ804" s="466">
        <f>2*(AC814*('2. Baseline'!$F$67+'2. Baseline'!$F$68))</f>
        <v>0</v>
      </c>
      <c r="AK804" s="466">
        <f>2*L814</f>
        <v>0</v>
      </c>
      <c r="AL804" s="466">
        <f>2*(J814*2)</f>
        <v>0</v>
      </c>
      <c r="AM804" s="466">
        <f>J814*('2. Baseline'!F$67+'2. Baseline'!F$68)</f>
        <v>0</v>
      </c>
      <c r="AN804" s="469">
        <f>J814*'2. Baseline'!$F$80</f>
        <v>0</v>
      </c>
      <c r="AO804" s="469">
        <f>2*J814</f>
        <v>0</v>
      </c>
      <c r="AP804" s="469">
        <f>AE814*'2. Baseline'!F$78*('2. Baseline'!F$67+'2. Baseline'!F$68)</f>
        <v>0</v>
      </c>
      <c r="AQ804" s="472">
        <f>IF(B804&lt;&gt;"",'2. Baseline'!$F$60+1,0)</f>
        <v>0</v>
      </c>
      <c r="AR804" s="41"/>
    </row>
    <row r="805" spans="2:44" ht="14.45" customHeight="1" x14ac:dyDescent="0.25">
      <c r="B805" s="475"/>
      <c r="C805" s="477"/>
      <c r="D805" s="477"/>
      <c r="E805" s="40"/>
      <c r="F805" s="489"/>
      <c r="G805" s="489"/>
      <c r="H805" s="49"/>
      <c r="I805" s="201" t="str">
        <f>IF(H805=0,"",H805/'2. Baseline'!$F$15)</f>
        <v/>
      </c>
      <c r="J805" s="87" t="str">
        <f>IF(I805="","",(I805/'2. Baseline'!$F$71/'2. Baseline'!$F$67))</f>
        <v/>
      </c>
      <c r="K805" s="73" t="str">
        <f t="shared" si="392"/>
        <v/>
      </c>
      <c r="L805" s="73" t="str">
        <f t="shared" ref="L805:L813" si="396">J805</f>
        <v/>
      </c>
      <c r="M805" s="81">
        <f t="shared" si="393"/>
        <v>285.71428571428572</v>
      </c>
      <c r="N805" s="81" t="e">
        <f t="shared" si="394"/>
        <v>#VALUE!</v>
      </c>
      <c r="O805" s="82" t="str">
        <f>IFERROR(ROUND(IF(H805/'2. Baseline'!F$13=0,"",H805/'2. Baseline'!F$13),0),"")</f>
        <v/>
      </c>
      <c r="P805" s="83" t="str">
        <f>IFERROR(O805/'2. Baseline'!F$14,"")</f>
        <v/>
      </c>
      <c r="Q805" s="84" t="e">
        <f t="shared" si="395"/>
        <v>#VALUE!</v>
      </c>
      <c r="R805" s="234" t="str">
        <f>IF(H805="","",P805/'2. Baseline'!$F$67)</f>
        <v/>
      </c>
      <c r="S805" s="234" t="str">
        <f>IF(H805="","",P805/J805/'2. Baseline'!$F$67)</f>
        <v/>
      </c>
      <c r="T805" s="101"/>
      <c r="U805" s="102"/>
      <c r="V805" s="101"/>
      <c r="W805" s="101"/>
      <c r="X805" s="90" t="str">
        <f>IFERROR(S805/W805, "")</f>
        <v/>
      </c>
      <c r="Y805" s="456"/>
      <c r="Z805" s="450"/>
      <c r="AA805" s="453"/>
      <c r="AB805" s="480"/>
      <c r="AC805" s="483"/>
      <c r="AD805" s="467"/>
      <c r="AE805" s="486"/>
      <c r="AF805" s="467"/>
      <c r="AG805" s="470"/>
      <c r="AH805" s="470"/>
      <c r="AI805" s="473"/>
      <c r="AJ805" s="467"/>
      <c r="AK805" s="467"/>
      <c r="AL805" s="467"/>
      <c r="AM805" s="467"/>
      <c r="AN805" s="470"/>
      <c r="AO805" s="470"/>
      <c r="AP805" s="470"/>
      <c r="AQ805" s="473"/>
      <c r="AR805" s="42"/>
    </row>
    <row r="806" spans="2:44" ht="14.45" customHeight="1" x14ac:dyDescent="0.25">
      <c r="B806" s="475"/>
      <c r="C806" s="477"/>
      <c r="D806" s="477"/>
      <c r="E806" s="40"/>
      <c r="F806" s="489"/>
      <c r="G806" s="489"/>
      <c r="H806" s="49"/>
      <c r="I806" s="201" t="str">
        <f>IF(H806=0,"",H806/'2. Baseline'!$F$15)</f>
        <v/>
      </c>
      <c r="J806" s="88" t="str">
        <f>IF(I806="","",(I806/'2. Baseline'!$F$71/'2. Baseline'!$F$67))</f>
        <v/>
      </c>
      <c r="K806" s="91" t="str">
        <f t="shared" si="392"/>
        <v/>
      </c>
      <c r="L806" s="91" t="str">
        <f t="shared" si="396"/>
        <v/>
      </c>
      <c r="M806" s="92">
        <f t="shared" si="393"/>
        <v>285.71428571428572</v>
      </c>
      <c r="N806" s="92" t="e">
        <f t="shared" si="394"/>
        <v>#VALUE!</v>
      </c>
      <c r="O806" s="82" t="str">
        <f>IFERROR(ROUND(IF(H806/'2. Baseline'!F$13=0,"",H806/'2. Baseline'!F$13),0),"")</f>
        <v/>
      </c>
      <c r="P806" s="83" t="str">
        <f>IFERROR(O806/'2. Baseline'!F$14,"")</f>
        <v/>
      </c>
      <c r="Q806" s="84" t="e">
        <f t="shared" si="395"/>
        <v>#VALUE!</v>
      </c>
      <c r="R806" s="234" t="str">
        <f>IF(H806="","",P806/'2. Baseline'!$F$67)</f>
        <v/>
      </c>
      <c r="S806" s="234" t="str">
        <f>IF(H806="","",P806/J806/'2. Baseline'!$F$67)</f>
        <v/>
      </c>
      <c r="T806" s="101"/>
      <c r="U806" s="102"/>
      <c r="V806" s="101"/>
      <c r="W806" s="101"/>
      <c r="X806" s="90" t="str">
        <f>IFERROR(S806/W806, "")</f>
        <v/>
      </c>
      <c r="Y806" s="456"/>
      <c r="Z806" s="450"/>
      <c r="AA806" s="453"/>
      <c r="AB806" s="480"/>
      <c r="AC806" s="483"/>
      <c r="AD806" s="467"/>
      <c r="AE806" s="486"/>
      <c r="AF806" s="467"/>
      <c r="AG806" s="470"/>
      <c r="AH806" s="470"/>
      <c r="AI806" s="473"/>
      <c r="AJ806" s="467"/>
      <c r="AK806" s="467"/>
      <c r="AL806" s="467"/>
      <c r="AM806" s="467"/>
      <c r="AN806" s="470"/>
      <c r="AO806" s="470"/>
      <c r="AP806" s="470"/>
      <c r="AQ806" s="473"/>
      <c r="AR806" s="42"/>
    </row>
    <row r="807" spans="2:44" ht="14.45" customHeight="1" x14ac:dyDescent="0.25">
      <c r="B807" s="475"/>
      <c r="C807" s="477"/>
      <c r="D807" s="477"/>
      <c r="E807" s="40"/>
      <c r="F807" s="489"/>
      <c r="G807" s="489"/>
      <c r="H807" s="49"/>
      <c r="I807" s="201" t="str">
        <f>IF(H807=0,"",H807/'2. Baseline'!$F$15)</f>
        <v/>
      </c>
      <c r="J807" s="87" t="str">
        <f>IF(I807="","",(I807/'2. Baseline'!$F$71/'2. Baseline'!$F$67))</f>
        <v/>
      </c>
      <c r="K807" s="73" t="str">
        <f t="shared" si="392"/>
        <v/>
      </c>
      <c r="L807" s="73" t="str">
        <f t="shared" si="396"/>
        <v/>
      </c>
      <c r="M807" s="81">
        <f t="shared" si="393"/>
        <v>285.71428571428572</v>
      </c>
      <c r="N807" s="81" t="e">
        <f t="shared" si="394"/>
        <v>#VALUE!</v>
      </c>
      <c r="O807" s="82" t="str">
        <f>IFERROR(ROUND(IF(H807/'2. Baseline'!F$13=0,"",H807/'2. Baseline'!F$13),0),"")</f>
        <v/>
      </c>
      <c r="P807" s="83" t="str">
        <f>IFERROR(O807/'2. Baseline'!F$14,"")</f>
        <v/>
      </c>
      <c r="Q807" s="84" t="e">
        <f t="shared" si="395"/>
        <v>#VALUE!</v>
      </c>
      <c r="R807" s="234" t="str">
        <f>IF(H807="","",P807/'2. Baseline'!$F$67)</f>
        <v/>
      </c>
      <c r="S807" s="234" t="str">
        <f>IF(H807="","",P807/J807/'2. Baseline'!$F$67)</f>
        <v/>
      </c>
      <c r="T807" s="101"/>
      <c r="U807" s="102"/>
      <c r="V807" s="101"/>
      <c r="W807" s="101"/>
      <c r="X807" s="90" t="str">
        <f>IFERROR(S807/W807, "")</f>
        <v/>
      </c>
      <c r="Y807" s="456"/>
      <c r="Z807" s="450"/>
      <c r="AA807" s="453"/>
      <c r="AB807" s="480"/>
      <c r="AC807" s="483"/>
      <c r="AD807" s="467"/>
      <c r="AE807" s="486"/>
      <c r="AF807" s="467"/>
      <c r="AG807" s="470"/>
      <c r="AH807" s="470"/>
      <c r="AI807" s="473"/>
      <c r="AJ807" s="467"/>
      <c r="AK807" s="467"/>
      <c r="AL807" s="467"/>
      <c r="AM807" s="467"/>
      <c r="AN807" s="470"/>
      <c r="AO807" s="470"/>
      <c r="AP807" s="470"/>
      <c r="AQ807" s="473"/>
      <c r="AR807" s="42"/>
    </row>
    <row r="808" spans="2:44" ht="14.45" customHeight="1" x14ac:dyDescent="0.25">
      <c r="B808" s="475"/>
      <c r="C808" s="477"/>
      <c r="D808" s="477"/>
      <c r="E808" s="40"/>
      <c r="F808" s="489"/>
      <c r="G808" s="489"/>
      <c r="H808" s="50"/>
      <c r="I808" s="201" t="str">
        <f>IF(H808=0,"",H808/'2. Baseline'!$F$15)</f>
        <v/>
      </c>
      <c r="J808" s="87" t="str">
        <f>IF(I808="","",(I808/'2. Baseline'!$F$71/'2. Baseline'!$F$67))</f>
        <v/>
      </c>
      <c r="K808" s="73" t="str">
        <f t="shared" si="392"/>
        <v/>
      </c>
      <c r="L808" s="73" t="str">
        <f t="shared" si="396"/>
        <v/>
      </c>
      <c r="M808" s="81">
        <f t="shared" si="393"/>
        <v>285.71428571428572</v>
      </c>
      <c r="N808" s="81" t="e">
        <f t="shared" si="394"/>
        <v>#VALUE!</v>
      </c>
      <c r="O808" s="82" t="str">
        <f>IFERROR(ROUND(IF(H808/'2. Baseline'!F$13=0,"",H808/'2. Baseline'!F$13),0),"")</f>
        <v/>
      </c>
      <c r="P808" s="83" t="str">
        <f>IFERROR(O808/'2. Baseline'!F$14,"")</f>
        <v/>
      </c>
      <c r="Q808" s="84" t="e">
        <f t="shared" si="395"/>
        <v>#VALUE!</v>
      </c>
      <c r="R808" s="234" t="str">
        <f>IF(H808="","",P808/'2. Baseline'!$F$67)</f>
        <v/>
      </c>
      <c r="S808" s="234" t="str">
        <f>IF(H808="","",P808/J808/'2. Baseline'!$F$67)</f>
        <v/>
      </c>
      <c r="T808" s="101"/>
      <c r="U808" s="102"/>
      <c r="V808" s="101"/>
      <c r="W808" s="101"/>
      <c r="X808" s="90" t="str">
        <f>IFERROR(S808/W808, "")</f>
        <v/>
      </c>
      <c r="Y808" s="456"/>
      <c r="Z808" s="450"/>
      <c r="AA808" s="453"/>
      <c r="AB808" s="480"/>
      <c r="AC808" s="483"/>
      <c r="AD808" s="467"/>
      <c r="AE808" s="486"/>
      <c r="AF808" s="467"/>
      <c r="AG808" s="470"/>
      <c r="AH808" s="470"/>
      <c r="AI808" s="473"/>
      <c r="AJ808" s="467"/>
      <c r="AK808" s="467"/>
      <c r="AL808" s="467"/>
      <c r="AM808" s="467"/>
      <c r="AN808" s="470"/>
      <c r="AO808" s="470"/>
      <c r="AP808" s="470"/>
      <c r="AQ808" s="473"/>
      <c r="AR808" s="42"/>
    </row>
    <row r="809" spans="2:44" ht="14.45" customHeight="1" x14ac:dyDescent="0.25">
      <c r="B809" s="475"/>
      <c r="C809" s="477"/>
      <c r="D809" s="477"/>
      <c r="E809" s="40"/>
      <c r="F809" s="489"/>
      <c r="G809" s="489"/>
      <c r="H809" s="50"/>
      <c r="I809" s="201" t="str">
        <f>IF(H809=0,"",H809/'2. Baseline'!$F$15)</f>
        <v/>
      </c>
      <c r="J809" s="87" t="str">
        <f>IF(I809="","",(I809/'2. Baseline'!$F$71/'2. Baseline'!$F$67))</f>
        <v/>
      </c>
      <c r="K809" s="73" t="str">
        <f t="shared" si="392"/>
        <v/>
      </c>
      <c r="L809" s="73" t="str">
        <f t="shared" si="396"/>
        <v/>
      </c>
      <c r="M809" s="81">
        <f t="shared" si="393"/>
        <v>285.71428571428572</v>
      </c>
      <c r="N809" s="81" t="e">
        <f t="shared" si="394"/>
        <v>#VALUE!</v>
      </c>
      <c r="O809" s="82" t="str">
        <f>IFERROR(ROUND(IF(H809/'2. Baseline'!F$13=0,"",H809/'2. Baseline'!F$13),0),"")</f>
        <v/>
      </c>
      <c r="P809" s="83" t="str">
        <f>IFERROR(O809/'2. Baseline'!F$14,"")</f>
        <v/>
      </c>
      <c r="Q809" s="84" t="e">
        <f t="shared" si="395"/>
        <v>#VALUE!</v>
      </c>
      <c r="R809" s="234" t="str">
        <f>IF(H809="","",P809/'2. Baseline'!$F$67)</f>
        <v/>
      </c>
      <c r="S809" s="234" t="str">
        <f>IF(H809="","",P809/J809/'2. Baseline'!$F$67)</f>
        <v/>
      </c>
      <c r="T809" s="101"/>
      <c r="U809" s="102"/>
      <c r="V809" s="101"/>
      <c r="W809" s="101"/>
      <c r="X809" s="90" t="str">
        <f>IFERROR(P809/W809, "")</f>
        <v/>
      </c>
      <c r="Y809" s="456"/>
      <c r="Z809" s="450"/>
      <c r="AA809" s="453"/>
      <c r="AB809" s="480"/>
      <c r="AC809" s="483"/>
      <c r="AD809" s="467"/>
      <c r="AE809" s="486"/>
      <c r="AF809" s="467"/>
      <c r="AG809" s="470"/>
      <c r="AH809" s="470"/>
      <c r="AI809" s="473"/>
      <c r="AJ809" s="467"/>
      <c r="AK809" s="467"/>
      <c r="AL809" s="467"/>
      <c r="AM809" s="467"/>
      <c r="AN809" s="470"/>
      <c r="AO809" s="470"/>
      <c r="AP809" s="470"/>
      <c r="AQ809" s="473"/>
      <c r="AR809" s="42"/>
    </row>
    <row r="810" spans="2:44" ht="14.45" customHeight="1" x14ac:dyDescent="0.25">
      <c r="B810" s="475"/>
      <c r="C810" s="477"/>
      <c r="D810" s="477"/>
      <c r="E810" s="40"/>
      <c r="F810" s="489"/>
      <c r="G810" s="489"/>
      <c r="H810" s="50"/>
      <c r="I810" s="201" t="str">
        <f>IF(H810=0,"",H810/'2. Baseline'!$F$15)</f>
        <v/>
      </c>
      <c r="J810" s="87" t="str">
        <f>IF(I810="","",(I810/'2. Baseline'!$F$71/'2. Baseline'!$F$67))</f>
        <v/>
      </c>
      <c r="K810" s="73" t="str">
        <f t="shared" si="392"/>
        <v/>
      </c>
      <c r="L810" s="73" t="str">
        <f t="shared" si="396"/>
        <v/>
      </c>
      <c r="M810" s="81">
        <f t="shared" si="393"/>
        <v>285.71428571428572</v>
      </c>
      <c r="N810" s="81" t="e">
        <f t="shared" si="394"/>
        <v>#VALUE!</v>
      </c>
      <c r="O810" s="82" t="str">
        <f>IFERROR(ROUND(IF(H810/'2. Baseline'!F$13=0,"",H810/'2. Baseline'!F$13),0),"")</f>
        <v/>
      </c>
      <c r="P810" s="83" t="str">
        <f>IFERROR(O810/'2. Baseline'!F$14,"")</f>
        <v/>
      </c>
      <c r="Q810" s="84" t="e">
        <f t="shared" si="395"/>
        <v>#VALUE!</v>
      </c>
      <c r="R810" s="234" t="str">
        <f>IF(H810="","",P810/'2. Baseline'!$F$67)</f>
        <v/>
      </c>
      <c r="S810" s="234" t="str">
        <f>IF(H810="","",P810/J810/'2. Baseline'!$F$67)</f>
        <v/>
      </c>
      <c r="T810" s="101"/>
      <c r="U810" s="102"/>
      <c r="V810" s="101"/>
      <c r="W810" s="101"/>
      <c r="X810" s="90" t="str">
        <f>IFERROR(P810/W810, "")</f>
        <v/>
      </c>
      <c r="Y810" s="456"/>
      <c r="Z810" s="450"/>
      <c r="AA810" s="453"/>
      <c r="AB810" s="480"/>
      <c r="AC810" s="483"/>
      <c r="AD810" s="467"/>
      <c r="AE810" s="486"/>
      <c r="AF810" s="467"/>
      <c r="AG810" s="470"/>
      <c r="AH810" s="470"/>
      <c r="AI810" s="473"/>
      <c r="AJ810" s="467"/>
      <c r="AK810" s="467"/>
      <c r="AL810" s="467"/>
      <c r="AM810" s="467"/>
      <c r="AN810" s="470"/>
      <c r="AO810" s="470"/>
      <c r="AP810" s="470"/>
      <c r="AQ810" s="473"/>
      <c r="AR810" s="42"/>
    </row>
    <row r="811" spans="2:44" ht="14.45" customHeight="1" x14ac:dyDescent="0.25">
      <c r="B811" s="475"/>
      <c r="C811" s="477"/>
      <c r="D811" s="477"/>
      <c r="E811" s="40"/>
      <c r="F811" s="489"/>
      <c r="G811" s="489"/>
      <c r="H811" s="50"/>
      <c r="I811" s="201" t="str">
        <f>IF(H811=0,"",H811/'2. Baseline'!$F$15)</f>
        <v/>
      </c>
      <c r="J811" s="87" t="str">
        <f>IF(I811="","",(I811/'2. Baseline'!$F$71/'2. Baseline'!$F$67))</f>
        <v/>
      </c>
      <c r="K811" s="73" t="str">
        <f t="shared" si="392"/>
        <v/>
      </c>
      <c r="L811" s="73" t="str">
        <f t="shared" si="396"/>
        <v/>
      </c>
      <c r="M811" s="81">
        <f t="shared" si="393"/>
        <v>285.71428571428572</v>
      </c>
      <c r="N811" s="81" t="e">
        <f t="shared" si="394"/>
        <v>#VALUE!</v>
      </c>
      <c r="O811" s="82" t="str">
        <f>IFERROR(ROUND(IF(H811/'2. Baseline'!F$13=0,"",H811/'2. Baseline'!F$13),0),"")</f>
        <v/>
      </c>
      <c r="P811" s="83" t="str">
        <f>IFERROR(O811/'2. Baseline'!F$14,"")</f>
        <v/>
      </c>
      <c r="Q811" s="84" t="e">
        <f t="shared" si="395"/>
        <v>#VALUE!</v>
      </c>
      <c r="R811" s="234" t="str">
        <f>IF(H811="","",P811/'2. Baseline'!$F$67)</f>
        <v/>
      </c>
      <c r="S811" s="234" t="str">
        <f>IF(H811="","",P811/J811/'2. Baseline'!$F$67)</f>
        <v/>
      </c>
      <c r="T811" s="101"/>
      <c r="U811" s="102"/>
      <c r="V811" s="101"/>
      <c r="W811" s="101"/>
      <c r="X811" s="90" t="str">
        <f>IFERROR(P811/W811, "")</f>
        <v/>
      </c>
      <c r="Y811" s="456"/>
      <c r="Z811" s="450"/>
      <c r="AA811" s="453"/>
      <c r="AB811" s="480"/>
      <c r="AC811" s="483"/>
      <c r="AD811" s="467"/>
      <c r="AE811" s="486"/>
      <c r="AF811" s="467"/>
      <c r="AG811" s="470"/>
      <c r="AH811" s="470"/>
      <c r="AI811" s="473"/>
      <c r="AJ811" s="467"/>
      <c r="AK811" s="467"/>
      <c r="AL811" s="467"/>
      <c r="AM811" s="467"/>
      <c r="AN811" s="470"/>
      <c r="AO811" s="470"/>
      <c r="AP811" s="470"/>
      <c r="AQ811" s="473"/>
      <c r="AR811" s="42"/>
    </row>
    <row r="812" spans="2:44" ht="14.45" customHeight="1" x14ac:dyDescent="0.25">
      <c r="B812" s="475"/>
      <c r="C812" s="477"/>
      <c r="D812" s="477"/>
      <c r="E812" s="40"/>
      <c r="F812" s="489"/>
      <c r="G812" s="489"/>
      <c r="H812" s="50"/>
      <c r="I812" s="201" t="str">
        <f>IF(H812=0,"",H812/'2. Baseline'!$F$15)</f>
        <v/>
      </c>
      <c r="J812" s="87" t="str">
        <f>IF(I812="","",(I812/'2. Baseline'!$F$71/'2. Baseline'!$F$67))</f>
        <v/>
      </c>
      <c r="K812" s="73" t="str">
        <f t="shared" si="392"/>
        <v/>
      </c>
      <c r="L812" s="73" t="str">
        <f t="shared" si="396"/>
        <v/>
      </c>
      <c r="M812" s="81">
        <f t="shared" si="393"/>
        <v>285.71428571428572</v>
      </c>
      <c r="N812" s="81" t="e">
        <f t="shared" si="394"/>
        <v>#VALUE!</v>
      </c>
      <c r="O812" s="82" t="str">
        <f>IFERROR(ROUND(IF(H812/'2. Baseline'!F$13=0,"",H812/'2. Baseline'!F$13),0),"")</f>
        <v/>
      </c>
      <c r="P812" s="83" t="str">
        <f>IFERROR(O812/'2. Baseline'!F$14,"")</f>
        <v/>
      </c>
      <c r="Q812" s="84" t="e">
        <f t="shared" si="395"/>
        <v>#VALUE!</v>
      </c>
      <c r="R812" s="234" t="str">
        <f>IF(H812="","",P812/'2. Baseline'!$F$67)</f>
        <v/>
      </c>
      <c r="S812" s="234" t="str">
        <f>IF(H812="","",P812/J812/'2. Baseline'!$F$67)</f>
        <v/>
      </c>
      <c r="T812" s="101"/>
      <c r="U812" s="102"/>
      <c r="V812" s="101"/>
      <c r="W812" s="101"/>
      <c r="X812" s="90" t="str">
        <f>IFERROR(P812/W812, "")</f>
        <v/>
      </c>
      <c r="Y812" s="456"/>
      <c r="Z812" s="450"/>
      <c r="AA812" s="453"/>
      <c r="AB812" s="480"/>
      <c r="AC812" s="483"/>
      <c r="AD812" s="467"/>
      <c r="AE812" s="486"/>
      <c r="AF812" s="467"/>
      <c r="AG812" s="470"/>
      <c r="AH812" s="470"/>
      <c r="AI812" s="473"/>
      <c r="AJ812" s="467"/>
      <c r="AK812" s="467"/>
      <c r="AL812" s="467"/>
      <c r="AM812" s="467"/>
      <c r="AN812" s="470"/>
      <c r="AO812" s="470"/>
      <c r="AP812" s="470"/>
      <c r="AQ812" s="473"/>
      <c r="AR812" s="42"/>
    </row>
    <row r="813" spans="2:44" ht="14.45" customHeight="1" x14ac:dyDescent="0.25">
      <c r="B813" s="476"/>
      <c r="C813" s="478"/>
      <c r="D813" s="478"/>
      <c r="E813" s="40"/>
      <c r="F813" s="489"/>
      <c r="G813" s="489"/>
      <c r="H813" s="50"/>
      <c r="I813" s="201" t="str">
        <f>IF(H813=0,"",H813/'2. Baseline'!$F$15)</f>
        <v/>
      </c>
      <c r="J813" s="87" t="str">
        <f>IF(I813="","",(I813/'2. Baseline'!$F$71/'2. Baseline'!$F$67))</f>
        <v/>
      </c>
      <c r="K813" s="73" t="str">
        <f t="shared" si="392"/>
        <v/>
      </c>
      <c r="L813" s="73" t="str">
        <f t="shared" si="396"/>
        <v/>
      </c>
      <c r="M813" s="81">
        <f t="shared" si="393"/>
        <v>285.71428571428572</v>
      </c>
      <c r="N813" s="81" t="e">
        <f>IF(M813="","",I813/M813)</f>
        <v>#VALUE!</v>
      </c>
      <c r="O813" s="82" t="str">
        <f>IFERROR(ROUND(IF(H813/'2. Baseline'!F$13=0,"",H813/'2. Baseline'!F$13),0),"")</f>
        <v/>
      </c>
      <c r="P813" s="83" t="str">
        <f>IFERROR(O813/'2. Baseline'!F$14,"")</f>
        <v/>
      </c>
      <c r="Q813" s="85"/>
      <c r="R813" s="82" t="str">
        <f>IF(H813="","",P813/'2. Baseline'!$F$67)</f>
        <v/>
      </c>
      <c r="S813" s="82" t="str">
        <f>IF(H813="","",P813/J813/'2. Baseline'!$F$67)</f>
        <v/>
      </c>
      <c r="T813" s="101"/>
      <c r="U813" s="102"/>
      <c r="V813" s="101"/>
      <c r="W813" s="101"/>
      <c r="X813" s="90" t="str">
        <f>IFERROR(P813/W813, "")</f>
        <v/>
      </c>
      <c r="Y813" s="457"/>
      <c r="Z813" s="451"/>
      <c r="AA813" s="454"/>
      <c r="AB813" s="481"/>
      <c r="AC813" s="484"/>
      <c r="AD813" s="468"/>
      <c r="AE813" s="487"/>
      <c r="AF813" s="468"/>
      <c r="AG813" s="471"/>
      <c r="AH813" s="471"/>
      <c r="AI813" s="474"/>
      <c r="AJ813" s="468"/>
      <c r="AK813" s="468"/>
      <c r="AL813" s="468"/>
      <c r="AM813" s="468"/>
      <c r="AN813" s="471"/>
      <c r="AO813" s="471"/>
      <c r="AP813" s="471"/>
      <c r="AQ813" s="474"/>
      <c r="AR813" s="42"/>
    </row>
    <row r="814" spans="2:44" ht="14.45" customHeight="1" x14ac:dyDescent="0.25">
      <c r="B814" s="51"/>
      <c r="C814" s="25" t="s">
        <v>35</v>
      </c>
      <c r="D814" s="25"/>
      <c r="E814" s="98">
        <f>COUNTA(E804:E813)</f>
        <v>0</v>
      </c>
      <c r="F814" s="458"/>
      <c r="G814" s="459"/>
      <c r="H814" s="22">
        <f>SUM(H804:H813)</f>
        <v>0</v>
      </c>
      <c r="I814" s="96">
        <f>SUM(I804:I813)</f>
        <v>0</v>
      </c>
      <c r="J814" s="96">
        <f>SUM(J804:J813)</f>
        <v>0</v>
      </c>
      <c r="K814" s="96">
        <f>SUM(K804:K813)</f>
        <v>0</v>
      </c>
      <c r="L814" s="96">
        <f>SUM(L804:L813)</f>
        <v>0</v>
      </c>
      <c r="M814" s="97"/>
      <c r="N814" s="97" t="e">
        <f>SUM(N804:N813)</f>
        <v>#VALUE!</v>
      </c>
      <c r="O814" s="23">
        <f>SUM(O804:O813)</f>
        <v>0</v>
      </c>
      <c r="P814" s="53">
        <f>IFERROR(O814/'2. Baseline'!F$14,"")</f>
        <v>0</v>
      </c>
      <c r="Q814" s="52" t="e">
        <f>SUM(Q804:Q812)*7</f>
        <v>#VALUE!</v>
      </c>
      <c r="R814" s="96">
        <f>SUM(R804:R813)</f>
        <v>0</v>
      </c>
      <c r="S814" s="97" t="e">
        <f>IF(H814="","",P814/J814/'2. Baseline'!$F$67)</f>
        <v>#DIV/0!</v>
      </c>
      <c r="T814" s="103"/>
      <c r="U814" s="103"/>
      <c r="V814" s="104"/>
      <c r="W814" s="104"/>
      <c r="X814" s="74"/>
      <c r="Y814" s="107"/>
      <c r="Z814" s="104"/>
      <c r="AA814" s="108"/>
      <c r="AB814" s="53"/>
      <c r="AC814" s="68">
        <f t="shared" ref="AC814:AQ814" si="397">SUM(AC804:AC813)</f>
        <v>0</v>
      </c>
      <c r="AD814" s="68">
        <f t="shared" si="397"/>
        <v>0</v>
      </c>
      <c r="AE814" s="296">
        <f t="shared" si="397"/>
        <v>0</v>
      </c>
      <c r="AF814" s="93">
        <f t="shared" si="397"/>
        <v>0</v>
      </c>
      <c r="AG814" s="93">
        <f t="shared" si="397"/>
        <v>0</v>
      </c>
      <c r="AH814" s="93">
        <f t="shared" si="397"/>
        <v>0</v>
      </c>
      <c r="AI814" s="93">
        <f t="shared" si="397"/>
        <v>0</v>
      </c>
      <c r="AJ814" s="93">
        <f t="shared" si="397"/>
        <v>0</v>
      </c>
      <c r="AK814" s="93">
        <f t="shared" si="397"/>
        <v>0</v>
      </c>
      <c r="AL814" s="93">
        <f t="shared" si="397"/>
        <v>0</v>
      </c>
      <c r="AM814" s="93">
        <f t="shared" si="397"/>
        <v>0</v>
      </c>
      <c r="AN814" s="93">
        <f t="shared" si="397"/>
        <v>0</v>
      </c>
      <c r="AO814" s="93">
        <f t="shared" si="397"/>
        <v>0</v>
      </c>
      <c r="AP814" s="93">
        <f t="shared" si="397"/>
        <v>0</v>
      </c>
      <c r="AQ814" s="93">
        <f t="shared" si="397"/>
        <v>0</v>
      </c>
      <c r="AR814" s="26"/>
    </row>
    <row r="815" spans="2:44" ht="14.45" customHeight="1" thickBot="1" x14ac:dyDescent="0.3">
      <c r="B815" s="61"/>
      <c r="C815" s="62"/>
      <c r="D815" s="62"/>
      <c r="E815" s="63"/>
      <c r="F815" s="460"/>
      <c r="G815" s="461"/>
      <c r="H815" s="64"/>
      <c r="I815" s="65" t="str">
        <f>IFERROR(IF(H815/#REF!=0," ",H815/#REF!),"")</f>
        <v/>
      </c>
      <c r="J815" s="66"/>
      <c r="K815" s="66"/>
      <c r="L815" s="66"/>
      <c r="M815" s="66"/>
      <c r="N815" s="66"/>
      <c r="O815" s="24"/>
      <c r="P815" s="54"/>
      <c r="Q815" s="55"/>
      <c r="R815" s="56"/>
      <c r="S815" s="56"/>
      <c r="T815" s="105"/>
      <c r="U815" s="105"/>
      <c r="V815" s="106"/>
      <c r="W815" s="106"/>
      <c r="X815" s="75"/>
      <c r="Y815" s="109"/>
      <c r="Z815" s="106"/>
      <c r="AA815" s="110"/>
      <c r="AB815" s="54"/>
      <c r="AC815" s="57"/>
      <c r="AD815" s="67"/>
      <c r="AE815" s="67"/>
      <c r="AF815" s="67"/>
      <c r="AG815" s="67"/>
      <c r="AH815" s="67"/>
      <c r="AI815" s="67"/>
      <c r="AJ815" s="67"/>
      <c r="AK815" s="67"/>
      <c r="AL815" s="67"/>
      <c r="AM815" s="67"/>
      <c r="AN815" s="67"/>
      <c r="AO815" s="67"/>
      <c r="AP815" s="67"/>
      <c r="AQ815" s="179"/>
      <c r="AR815" s="60"/>
    </row>
    <row r="816" spans="2:44" ht="14.45" customHeight="1" x14ac:dyDescent="0.25">
      <c r="B816" s="475" t="str">
        <f>IF(C816&lt;&gt;"",B804+1,"")</f>
        <v/>
      </c>
      <c r="C816" s="488"/>
      <c r="D816" s="488"/>
      <c r="E816" s="40"/>
      <c r="F816" s="493"/>
      <c r="G816" s="494"/>
      <c r="H816" s="49"/>
      <c r="I816" s="201" t="str">
        <f>IF(H816=0,"",H816/'2. Baseline'!$F$15)</f>
        <v/>
      </c>
      <c r="J816" s="86" t="str">
        <f>IF(I816="","",(I816/'2. Baseline'!$F$71/'2. Baseline'!$F$67))</f>
        <v/>
      </c>
      <c r="K816" s="72" t="str">
        <f t="shared" ref="K816:K825" si="398">IF(J816="","",ROUNDUP(J816,0))</f>
        <v/>
      </c>
      <c r="L816" s="295" t="str">
        <f>J816</f>
        <v/>
      </c>
      <c r="M816" s="77">
        <f t="shared" ref="M816:M825" si="399">IF(I816=0,"",$M$23*10)</f>
        <v>285.71428571428572</v>
      </c>
      <c r="N816" s="77" t="e">
        <f t="shared" ref="N816:N824" si="400">I816/M816</f>
        <v>#VALUE!</v>
      </c>
      <c r="O816" s="78" t="str">
        <f>IFERROR(ROUND(IF(H816/'2. Baseline'!F$13=0,"",H816/'2. Baseline'!F$13),0),"")</f>
        <v/>
      </c>
      <c r="P816" s="79" t="str">
        <f>IFERROR(O816/'2. Baseline'!F$14,"")</f>
        <v/>
      </c>
      <c r="Q816" s="80" t="e">
        <f t="shared" ref="Q816:Q824" si="401">O816/(J816/2)/7</f>
        <v>#VALUE!</v>
      </c>
      <c r="R816" s="233" t="str">
        <f>IF(H816="","",P816/'2. Baseline'!$F$67)</f>
        <v/>
      </c>
      <c r="S816" s="233" t="str">
        <f>IF(H816="","",P816/J816/'2. Baseline'!$F$67)</f>
        <v/>
      </c>
      <c r="T816" s="99"/>
      <c r="U816" s="100"/>
      <c r="V816" s="101"/>
      <c r="W816" s="101"/>
      <c r="X816" s="89" t="str">
        <f>IFERROR(S816/W816, "n/a")</f>
        <v>n/a</v>
      </c>
      <c r="Y816" s="455"/>
      <c r="Z816" s="449"/>
      <c r="AA816" s="452"/>
      <c r="AB816" s="479" t="e">
        <f>P826/AA816</f>
        <v>#DIV/0!</v>
      </c>
      <c r="AC816" s="482">
        <f>L826</f>
        <v>0</v>
      </c>
      <c r="AD816" s="466">
        <f>AC826</f>
        <v>0</v>
      </c>
      <c r="AE816" s="485">
        <f>AD826/'2. Baseline'!$F$73</f>
        <v>0</v>
      </c>
      <c r="AF816" s="466">
        <f>L826*'2. Baseline'!$F$58</f>
        <v>0</v>
      </c>
      <c r="AG816" s="469">
        <f>J826*'2. Baseline'!$F$61</f>
        <v>0</v>
      </c>
      <c r="AH816" s="469">
        <f>AE826*'2. Baseline'!F$59*('2. Baseline'!F$50+'2. Baseline'!F$51)</f>
        <v>0</v>
      </c>
      <c r="AI816" s="472">
        <f>IF(B816&lt;&gt;"",'2. Baseline'!$F$60+1,0)</f>
        <v>0</v>
      </c>
      <c r="AJ816" s="466">
        <f>2*(AC826*('2. Baseline'!$F$67+'2. Baseline'!$F$68))</f>
        <v>0</v>
      </c>
      <c r="AK816" s="466">
        <f>2*L826</f>
        <v>0</v>
      </c>
      <c r="AL816" s="466">
        <f>2*(J826*2)</f>
        <v>0</v>
      </c>
      <c r="AM816" s="466">
        <f>J826*('2. Baseline'!F$67+'2. Baseline'!F$68)</f>
        <v>0</v>
      </c>
      <c r="AN816" s="469">
        <f>J826*'2. Baseline'!$F$80</f>
        <v>0</v>
      </c>
      <c r="AO816" s="469">
        <f>2*J826</f>
        <v>0</v>
      </c>
      <c r="AP816" s="469">
        <f>AE826*'2. Baseline'!F$78*('2. Baseline'!F$67+'2. Baseline'!F$68)</f>
        <v>0</v>
      </c>
      <c r="AQ816" s="472">
        <f>IF(B816&lt;&gt;"",'2. Baseline'!$F$60+1,0)</f>
        <v>0</v>
      </c>
      <c r="AR816" s="41"/>
    </row>
    <row r="817" spans="2:44" ht="14.45" customHeight="1" x14ac:dyDescent="0.25">
      <c r="B817" s="475"/>
      <c r="C817" s="477"/>
      <c r="D817" s="477"/>
      <c r="E817" s="40"/>
      <c r="F817" s="490"/>
      <c r="G817" s="491"/>
      <c r="H817" s="49"/>
      <c r="I817" s="201" t="str">
        <f>IF(H817=0,"",H817/'2. Baseline'!$F$15)</f>
        <v/>
      </c>
      <c r="J817" s="87" t="str">
        <f>IF(I817="","",(I817/'2. Baseline'!$F$71/'2. Baseline'!$F$67))</f>
        <v/>
      </c>
      <c r="K817" s="73" t="str">
        <f t="shared" si="398"/>
        <v/>
      </c>
      <c r="L817" s="73" t="str">
        <f t="shared" ref="L817:L825" si="402">J817</f>
        <v/>
      </c>
      <c r="M817" s="81">
        <f t="shared" si="399"/>
        <v>285.71428571428572</v>
      </c>
      <c r="N817" s="81" t="e">
        <f t="shared" si="400"/>
        <v>#VALUE!</v>
      </c>
      <c r="O817" s="82" t="str">
        <f>IFERROR(ROUND(IF(H817/'2. Baseline'!F$13=0,"",H817/'2. Baseline'!F$13),0),"")</f>
        <v/>
      </c>
      <c r="P817" s="83" t="str">
        <f>IFERROR(O817/'2. Baseline'!F$14,"")</f>
        <v/>
      </c>
      <c r="Q817" s="84" t="e">
        <f t="shared" si="401"/>
        <v>#VALUE!</v>
      </c>
      <c r="R817" s="234" t="str">
        <f>IF(H817="","",P817/'2. Baseline'!$F$67)</f>
        <v/>
      </c>
      <c r="S817" s="234" t="str">
        <f>IF(H817="","",P817/J817/'2. Baseline'!$F$67)</f>
        <v/>
      </c>
      <c r="T817" s="101"/>
      <c r="U817" s="102"/>
      <c r="V817" s="101"/>
      <c r="W817" s="101"/>
      <c r="X817" s="90" t="str">
        <f>IFERROR(S817/W817, "")</f>
        <v/>
      </c>
      <c r="Y817" s="456"/>
      <c r="Z817" s="450"/>
      <c r="AA817" s="453"/>
      <c r="AB817" s="480"/>
      <c r="AC817" s="483"/>
      <c r="AD817" s="467"/>
      <c r="AE817" s="486"/>
      <c r="AF817" s="467"/>
      <c r="AG817" s="470"/>
      <c r="AH817" s="470"/>
      <c r="AI817" s="473"/>
      <c r="AJ817" s="467"/>
      <c r="AK817" s="467"/>
      <c r="AL817" s="467"/>
      <c r="AM817" s="467"/>
      <c r="AN817" s="470"/>
      <c r="AO817" s="470"/>
      <c r="AP817" s="470"/>
      <c r="AQ817" s="473"/>
      <c r="AR817" s="42"/>
    </row>
    <row r="818" spans="2:44" ht="14.45" customHeight="1" x14ac:dyDescent="0.25">
      <c r="B818" s="475"/>
      <c r="C818" s="477"/>
      <c r="D818" s="477"/>
      <c r="E818" s="40"/>
      <c r="F818" s="490"/>
      <c r="G818" s="491"/>
      <c r="H818" s="49"/>
      <c r="I818" s="201" t="str">
        <f>IF(H818=0,"",H818/'2. Baseline'!$F$15)</f>
        <v/>
      </c>
      <c r="J818" s="87" t="str">
        <f>IF(I818="","",(I818/'2. Baseline'!$F$71/'2. Baseline'!$F$67))</f>
        <v/>
      </c>
      <c r="K818" s="91" t="str">
        <f t="shared" si="398"/>
        <v/>
      </c>
      <c r="L818" s="91" t="str">
        <f t="shared" si="402"/>
        <v/>
      </c>
      <c r="M818" s="92">
        <f t="shared" si="399"/>
        <v>285.71428571428572</v>
      </c>
      <c r="N818" s="92" t="e">
        <f t="shared" si="400"/>
        <v>#VALUE!</v>
      </c>
      <c r="O818" s="82" t="str">
        <f>IFERROR(ROUND(IF(H818/'2. Baseline'!F$13=0,"",H818/'2. Baseline'!F$13),0),"")</f>
        <v/>
      </c>
      <c r="P818" s="83" t="str">
        <f>IFERROR(O818/'2. Baseline'!F$14,"")</f>
        <v/>
      </c>
      <c r="Q818" s="84" t="e">
        <f t="shared" si="401"/>
        <v>#VALUE!</v>
      </c>
      <c r="R818" s="234" t="str">
        <f>IF(H818="","",P818/'2. Baseline'!$F$67)</f>
        <v/>
      </c>
      <c r="S818" s="234" t="str">
        <f>IF(H818="","",P818/J818/'2. Baseline'!$F$67)</f>
        <v/>
      </c>
      <c r="T818" s="101"/>
      <c r="U818" s="102"/>
      <c r="V818" s="101"/>
      <c r="W818" s="101"/>
      <c r="X818" s="90" t="str">
        <f>IFERROR(S818/W818, "")</f>
        <v/>
      </c>
      <c r="Y818" s="456"/>
      <c r="Z818" s="450"/>
      <c r="AA818" s="453"/>
      <c r="AB818" s="480"/>
      <c r="AC818" s="483"/>
      <c r="AD818" s="467"/>
      <c r="AE818" s="486"/>
      <c r="AF818" s="467"/>
      <c r="AG818" s="470"/>
      <c r="AH818" s="470"/>
      <c r="AI818" s="473"/>
      <c r="AJ818" s="467"/>
      <c r="AK818" s="467"/>
      <c r="AL818" s="467"/>
      <c r="AM818" s="467"/>
      <c r="AN818" s="470"/>
      <c r="AO818" s="470"/>
      <c r="AP818" s="470"/>
      <c r="AQ818" s="473"/>
      <c r="AR818" s="42"/>
    </row>
    <row r="819" spans="2:44" ht="14.45" customHeight="1" x14ac:dyDescent="0.25">
      <c r="B819" s="475"/>
      <c r="C819" s="477"/>
      <c r="D819" s="477"/>
      <c r="E819" s="40"/>
      <c r="F819" s="490"/>
      <c r="G819" s="491"/>
      <c r="H819" s="49"/>
      <c r="I819" s="201" t="str">
        <f>IF(H819=0,"",H819/'2. Baseline'!$F$15)</f>
        <v/>
      </c>
      <c r="J819" s="87" t="str">
        <f>IF(I819="","",(I819/'2. Baseline'!$F$71/'2. Baseline'!$F$67))</f>
        <v/>
      </c>
      <c r="K819" s="73" t="str">
        <f t="shared" si="398"/>
        <v/>
      </c>
      <c r="L819" s="73" t="str">
        <f t="shared" si="402"/>
        <v/>
      </c>
      <c r="M819" s="81">
        <f t="shared" si="399"/>
        <v>285.71428571428572</v>
      </c>
      <c r="N819" s="81" t="e">
        <f t="shared" si="400"/>
        <v>#VALUE!</v>
      </c>
      <c r="O819" s="82" t="str">
        <f>IFERROR(ROUND(IF(H819/'2. Baseline'!F$13=0,"",H819/'2. Baseline'!F$13),0),"")</f>
        <v/>
      </c>
      <c r="P819" s="83" t="str">
        <f>IFERROR(O819/'2. Baseline'!F$14,"")</f>
        <v/>
      </c>
      <c r="Q819" s="84" t="e">
        <f t="shared" si="401"/>
        <v>#VALUE!</v>
      </c>
      <c r="R819" s="234" t="str">
        <f>IF(H819="","",P819/'2. Baseline'!$F$67)</f>
        <v/>
      </c>
      <c r="S819" s="234" t="str">
        <f>IF(H819="","",P819/J819/'2. Baseline'!$F$67)</f>
        <v/>
      </c>
      <c r="T819" s="101"/>
      <c r="U819" s="102"/>
      <c r="V819" s="101"/>
      <c r="W819" s="101"/>
      <c r="X819" s="90" t="str">
        <f>IFERROR(S819/W819, "")</f>
        <v/>
      </c>
      <c r="Y819" s="456"/>
      <c r="Z819" s="450"/>
      <c r="AA819" s="453"/>
      <c r="AB819" s="480"/>
      <c r="AC819" s="483"/>
      <c r="AD819" s="467"/>
      <c r="AE819" s="486"/>
      <c r="AF819" s="467"/>
      <c r="AG819" s="470"/>
      <c r="AH819" s="470"/>
      <c r="AI819" s="473"/>
      <c r="AJ819" s="467"/>
      <c r="AK819" s="467"/>
      <c r="AL819" s="467"/>
      <c r="AM819" s="467"/>
      <c r="AN819" s="470"/>
      <c r="AO819" s="470"/>
      <c r="AP819" s="470"/>
      <c r="AQ819" s="473"/>
      <c r="AR819" s="42"/>
    </row>
    <row r="820" spans="2:44" ht="14.45" customHeight="1" x14ac:dyDescent="0.25">
      <c r="B820" s="475"/>
      <c r="C820" s="477"/>
      <c r="D820" s="477"/>
      <c r="E820" s="40"/>
      <c r="F820" s="490"/>
      <c r="G820" s="491"/>
      <c r="H820" s="50"/>
      <c r="I820" s="201" t="str">
        <f>IF(H820=0,"",H820/'2. Baseline'!$F$15)</f>
        <v/>
      </c>
      <c r="J820" s="87" t="str">
        <f>IF(I820="","",(I820/'2. Baseline'!$F$71/'2. Baseline'!$F$67))</f>
        <v/>
      </c>
      <c r="K820" s="73" t="str">
        <f t="shared" si="398"/>
        <v/>
      </c>
      <c r="L820" s="73" t="str">
        <f t="shared" si="402"/>
        <v/>
      </c>
      <c r="M820" s="81">
        <f t="shared" si="399"/>
        <v>285.71428571428572</v>
      </c>
      <c r="N820" s="81" t="e">
        <f t="shared" si="400"/>
        <v>#VALUE!</v>
      </c>
      <c r="O820" s="82" t="str">
        <f>IFERROR(ROUND(IF(H820/'2. Baseline'!F$13=0,"",H820/'2. Baseline'!F$13),0),"")</f>
        <v/>
      </c>
      <c r="P820" s="83" t="str">
        <f>IFERROR(O820/'2. Baseline'!F$14,"")</f>
        <v/>
      </c>
      <c r="Q820" s="84" t="e">
        <f t="shared" si="401"/>
        <v>#VALUE!</v>
      </c>
      <c r="R820" s="234" t="str">
        <f>IF(H820="","",P820/'2. Baseline'!$F$67)</f>
        <v/>
      </c>
      <c r="S820" s="234" t="str">
        <f>IF(H820="","",P820/J820/'2. Baseline'!$F$67)</f>
        <v/>
      </c>
      <c r="T820" s="101"/>
      <c r="U820" s="102"/>
      <c r="V820" s="101"/>
      <c r="W820" s="101"/>
      <c r="X820" s="90" t="str">
        <f>IFERROR(S820/W820, "")</f>
        <v/>
      </c>
      <c r="Y820" s="456"/>
      <c r="Z820" s="450"/>
      <c r="AA820" s="453"/>
      <c r="AB820" s="480"/>
      <c r="AC820" s="483"/>
      <c r="AD820" s="467"/>
      <c r="AE820" s="486"/>
      <c r="AF820" s="467"/>
      <c r="AG820" s="470"/>
      <c r="AH820" s="470"/>
      <c r="AI820" s="473"/>
      <c r="AJ820" s="467"/>
      <c r="AK820" s="467"/>
      <c r="AL820" s="467"/>
      <c r="AM820" s="467"/>
      <c r="AN820" s="470"/>
      <c r="AO820" s="470"/>
      <c r="AP820" s="470"/>
      <c r="AQ820" s="473"/>
      <c r="AR820" s="42"/>
    </row>
    <row r="821" spans="2:44" ht="14.45" customHeight="1" x14ac:dyDescent="0.25">
      <c r="B821" s="475"/>
      <c r="C821" s="477"/>
      <c r="D821" s="477"/>
      <c r="E821" s="40"/>
      <c r="F821" s="490"/>
      <c r="G821" s="491"/>
      <c r="H821" s="50"/>
      <c r="I821" s="201" t="str">
        <f>IF(H821=0,"",H821/'2. Baseline'!$F$15)</f>
        <v/>
      </c>
      <c r="J821" s="87" t="str">
        <f>IF(I821="","",(I821/'2. Baseline'!$F$71/'2. Baseline'!$F$67))</f>
        <v/>
      </c>
      <c r="K821" s="73" t="str">
        <f t="shared" si="398"/>
        <v/>
      </c>
      <c r="L821" s="73" t="str">
        <f t="shared" si="402"/>
        <v/>
      </c>
      <c r="M821" s="81">
        <f t="shared" si="399"/>
        <v>285.71428571428572</v>
      </c>
      <c r="N821" s="81" t="e">
        <f t="shared" si="400"/>
        <v>#VALUE!</v>
      </c>
      <c r="O821" s="82" t="str">
        <f>IFERROR(ROUND(IF(H821/'2. Baseline'!F$13=0,"",H821/'2. Baseline'!F$13),0),"")</f>
        <v/>
      </c>
      <c r="P821" s="83" t="str">
        <f>IFERROR(O821/'2. Baseline'!F$14,"")</f>
        <v/>
      </c>
      <c r="Q821" s="84" t="e">
        <f t="shared" si="401"/>
        <v>#VALUE!</v>
      </c>
      <c r="R821" s="234" t="str">
        <f>IF(H821="","",P821/'2. Baseline'!$F$67)</f>
        <v/>
      </c>
      <c r="S821" s="234" t="str">
        <f>IF(H821="","",P821/J821/'2. Baseline'!$F$67)</f>
        <v/>
      </c>
      <c r="T821" s="101"/>
      <c r="U821" s="102"/>
      <c r="V821" s="101"/>
      <c r="W821" s="101"/>
      <c r="X821" s="90" t="str">
        <f>IFERROR(P821/W821, "")</f>
        <v/>
      </c>
      <c r="Y821" s="456"/>
      <c r="Z821" s="450"/>
      <c r="AA821" s="453"/>
      <c r="AB821" s="480"/>
      <c r="AC821" s="483"/>
      <c r="AD821" s="467"/>
      <c r="AE821" s="486"/>
      <c r="AF821" s="467"/>
      <c r="AG821" s="470"/>
      <c r="AH821" s="470"/>
      <c r="AI821" s="473"/>
      <c r="AJ821" s="467"/>
      <c r="AK821" s="467"/>
      <c r="AL821" s="467"/>
      <c r="AM821" s="467"/>
      <c r="AN821" s="470"/>
      <c r="AO821" s="470"/>
      <c r="AP821" s="470"/>
      <c r="AQ821" s="473"/>
      <c r="AR821" s="42"/>
    </row>
    <row r="822" spans="2:44" ht="14.45" customHeight="1" x14ac:dyDescent="0.25">
      <c r="B822" s="475"/>
      <c r="C822" s="477"/>
      <c r="D822" s="477"/>
      <c r="E822" s="40"/>
      <c r="F822" s="490"/>
      <c r="G822" s="491"/>
      <c r="H822" s="49"/>
      <c r="I822" s="201" t="str">
        <f>IF(H822=0,"",H822/'2. Baseline'!$F$15)</f>
        <v/>
      </c>
      <c r="J822" s="87" t="str">
        <f>IF(I822="","",(I822/'2. Baseline'!$F$71/'2. Baseline'!$F$67))</f>
        <v/>
      </c>
      <c r="K822" s="73" t="str">
        <f t="shared" si="398"/>
        <v/>
      </c>
      <c r="L822" s="73" t="str">
        <f t="shared" si="402"/>
        <v/>
      </c>
      <c r="M822" s="81">
        <f t="shared" si="399"/>
        <v>285.71428571428572</v>
      </c>
      <c r="N822" s="81" t="e">
        <f t="shared" si="400"/>
        <v>#VALUE!</v>
      </c>
      <c r="O822" s="82" t="str">
        <f>IFERROR(ROUND(IF(H822/'2. Baseline'!F$13=0,"",H822/'2. Baseline'!F$13),0),"")</f>
        <v/>
      </c>
      <c r="P822" s="83" t="str">
        <f>IFERROR(O822/'2. Baseline'!F$14,"")</f>
        <v/>
      </c>
      <c r="Q822" s="84" t="e">
        <f t="shared" si="401"/>
        <v>#VALUE!</v>
      </c>
      <c r="R822" s="234" t="str">
        <f>IF(H822="","",P822/'2. Baseline'!$F$67)</f>
        <v/>
      </c>
      <c r="S822" s="234" t="str">
        <f>IF(H822="","",P822/J822/'2. Baseline'!$F$67)</f>
        <v/>
      </c>
      <c r="T822" s="101"/>
      <c r="U822" s="102"/>
      <c r="V822" s="101"/>
      <c r="W822" s="101"/>
      <c r="X822" s="90" t="str">
        <f>IFERROR(P822/W822, "")</f>
        <v/>
      </c>
      <c r="Y822" s="456"/>
      <c r="Z822" s="450"/>
      <c r="AA822" s="453"/>
      <c r="AB822" s="480"/>
      <c r="AC822" s="483"/>
      <c r="AD822" s="467"/>
      <c r="AE822" s="486"/>
      <c r="AF822" s="467"/>
      <c r="AG822" s="470"/>
      <c r="AH822" s="470"/>
      <c r="AI822" s="473"/>
      <c r="AJ822" s="467"/>
      <c r="AK822" s="467"/>
      <c r="AL822" s="467"/>
      <c r="AM822" s="467"/>
      <c r="AN822" s="470"/>
      <c r="AO822" s="470"/>
      <c r="AP822" s="470"/>
      <c r="AQ822" s="473"/>
      <c r="AR822" s="42"/>
    </row>
    <row r="823" spans="2:44" ht="14.45" customHeight="1" x14ac:dyDescent="0.25">
      <c r="B823" s="475"/>
      <c r="C823" s="477"/>
      <c r="D823" s="477"/>
      <c r="E823" s="40"/>
      <c r="F823" s="490"/>
      <c r="G823" s="491"/>
      <c r="H823" s="49"/>
      <c r="I823" s="201" t="str">
        <f>IF(H823=0,"",H823/'2. Baseline'!$F$15)</f>
        <v/>
      </c>
      <c r="J823" s="87" t="str">
        <f>IF(I823="","",(I823/'2. Baseline'!$F$71/'2. Baseline'!$F$67))</f>
        <v/>
      </c>
      <c r="K823" s="73" t="str">
        <f t="shared" si="398"/>
        <v/>
      </c>
      <c r="L823" s="73" t="str">
        <f t="shared" si="402"/>
        <v/>
      </c>
      <c r="M823" s="81">
        <f t="shared" si="399"/>
        <v>285.71428571428572</v>
      </c>
      <c r="N823" s="81" t="e">
        <f t="shared" si="400"/>
        <v>#VALUE!</v>
      </c>
      <c r="O823" s="82" t="str">
        <f>IFERROR(ROUND(IF(H823/'2. Baseline'!F$13=0,"",H823/'2. Baseline'!F$13),0),"")</f>
        <v/>
      </c>
      <c r="P823" s="83" t="str">
        <f>IFERROR(O823/'2. Baseline'!F$14,"")</f>
        <v/>
      </c>
      <c r="Q823" s="84" t="e">
        <f t="shared" si="401"/>
        <v>#VALUE!</v>
      </c>
      <c r="R823" s="234" t="str">
        <f>IF(H823="","",P823/'2. Baseline'!$F$67)</f>
        <v/>
      </c>
      <c r="S823" s="234" t="str">
        <f>IF(H823="","",P823/J823/'2. Baseline'!$F$67)</f>
        <v/>
      </c>
      <c r="T823" s="101"/>
      <c r="U823" s="102"/>
      <c r="V823" s="101"/>
      <c r="W823" s="101"/>
      <c r="X823" s="90" t="str">
        <f>IFERROR(P823/W823, "")</f>
        <v/>
      </c>
      <c r="Y823" s="456"/>
      <c r="Z823" s="450"/>
      <c r="AA823" s="453"/>
      <c r="AB823" s="480"/>
      <c r="AC823" s="483"/>
      <c r="AD823" s="467"/>
      <c r="AE823" s="486"/>
      <c r="AF823" s="467"/>
      <c r="AG823" s="470"/>
      <c r="AH823" s="470"/>
      <c r="AI823" s="473"/>
      <c r="AJ823" s="467"/>
      <c r="AK823" s="467"/>
      <c r="AL823" s="467"/>
      <c r="AM823" s="467"/>
      <c r="AN823" s="470"/>
      <c r="AO823" s="470"/>
      <c r="AP823" s="470"/>
      <c r="AQ823" s="473"/>
      <c r="AR823" s="42"/>
    </row>
    <row r="824" spans="2:44" ht="14.45" customHeight="1" x14ac:dyDescent="0.25">
      <c r="B824" s="475"/>
      <c r="C824" s="477"/>
      <c r="D824" s="477"/>
      <c r="E824" s="40"/>
      <c r="F824" s="490"/>
      <c r="G824" s="491"/>
      <c r="H824" s="49"/>
      <c r="I824" s="201" t="str">
        <f>IF(H824=0,"",H824/'2. Baseline'!$F$15)</f>
        <v/>
      </c>
      <c r="J824" s="87" t="str">
        <f>IF(I824="","",(I824/'2. Baseline'!$F$71/'2. Baseline'!$F$67))</f>
        <v/>
      </c>
      <c r="K824" s="73" t="str">
        <f t="shared" si="398"/>
        <v/>
      </c>
      <c r="L824" s="73" t="str">
        <f t="shared" si="402"/>
        <v/>
      </c>
      <c r="M824" s="81">
        <f t="shared" si="399"/>
        <v>285.71428571428572</v>
      </c>
      <c r="N824" s="81" t="e">
        <f t="shared" si="400"/>
        <v>#VALUE!</v>
      </c>
      <c r="O824" s="82" t="str">
        <f>IFERROR(ROUND(IF(H824/'2. Baseline'!F$13=0,"",H824/'2. Baseline'!F$13),0),"")</f>
        <v/>
      </c>
      <c r="P824" s="83" t="str">
        <f>IFERROR(O824/'2. Baseline'!F$14,"")</f>
        <v/>
      </c>
      <c r="Q824" s="84" t="e">
        <f t="shared" si="401"/>
        <v>#VALUE!</v>
      </c>
      <c r="R824" s="234" t="str">
        <f>IF(H824="","",P824/'2. Baseline'!$F$67)</f>
        <v/>
      </c>
      <c r="S824" s="234" t="str">
        <f>IF(H824="","",P824/J824/'2. Baseline'!$F$67)</f>
        <v/>
      </c>
      <c r="T824" s="101"/>
      <c r="U824" s="102"/>
      <c r="V824" s="101"/>
      <c r="W824" s="101"/>
      <c r="X824" s="90" t="str">
        <f>IFERROR(P824/W824, "")</f>
        <v/>
      </c>
      <c r="Y824" s="456"/>
      <c r="Z824" s="450"/>
      <c r="AA824" s="453"/>
      <c r="AB824" s="480"/>
      <c r="AC824" s="483"/>
      <c r="AD824" s="467"/>
      <c r="AE824" s="486"/>
      <c r="AF824" s="467"/>
      <c r="AG824" s="470"/>
      <c r="AH824" s="470"/>
      <c r="AI824" s="473"/>
      <c r="AJ824" s="467"/>
      <c r="AK824" s="467"/>
      <c r="AL824" s="467"/>
      <c r="AM824" s="467"/>
      <c r="AN824" s="470"/>
      <c r="AO824" s="470"/>
      <c r="AP824" s="470"/>
      <c r="AQ824" s="473"/>
      <c r="AR824" s="42"/>
    </row>
    <row r="825" spans="2:44" ht="14.45" customHeight="1" x14ac:dyDescent="0.25">
      <c r="B825" s="476"/>
      <c r="C825" s="478"/>
      <c r="D825" s="478"/>
      <c r="E825" s="40"/>
      <c r="F825" s="490"/>
      <c r="G825" s="491"/>
      <c r="H825" s="49"/>
      <c r="I825" s="201" t="str">
        <f>IF(H825=0,"",H825/'2. Baseline'!$F$15)</f>
        <v/>
      </c>
      <c r="J825" s="87" t="str">
        <f>IF(I825="","",(I825/'2. Baseline'!$F$71/'2. Baseline'!$F$67))</f>
        <v/>
      </c>
      <c r="K825" s="73" t="str">
        <f t="shared" si="398"/>
        <v/>
      </c>
      <c r="L825" s="73" t="str">
        <f t="shared" si="402"/>
        <v/>
      </c>
      <c r="M825" s="81">
        <f t="shared" si="399"/>
        <v>285.71428571428572</v>
      </c>
      <c r="N825" s="81" t="e">
        <f>IF(M825="","",I825/M825)</f>
        <v>#VALUE!</v>
      </c>
      <c r="O825" s="82" t="str">
        <f>IFERROR(ROUND(IF(H825/'2. Baseline'!F$13=0,"",H825/'2. Baseline'!F$13),0),"")</f>
        <v/>
      </c>
      <c r="P825" s="83" t="str">
        <f>IFERROR(O825/'2. Baseline'!F$14,"")</f>
        <v/>
      </c>
      <c r="Q825" s="85"/>
      <c r="R825" s="82" t="str">
        <f>IF(H825="","",P825/'2. Baseline'!$F$67)</f>
        <v/>
      </c>
      <c r="S825" s="82" t="str">
        <f>IF(H825="","",P825/J825/'2. Baseline'!$F$67)</f>
        <v/>
      </c>
      <c r="T825" s="101"/>
      <c r="U825" s="102"/>
      <c r="V825" s="101"/>
      <c r="W825" s="101"/>
      <c r="X825" s="90" t="str">
        <f>IFERROR(P825/W825, "")</f>
        <v/>
      </c>
      <c r="Y825" s="457"/>
      <c r="Z825" s="451"/>
      <c r="AA825" s="454"/>
      <c r="AB825" s="481"/>
      <c r="AC825" s="484"/>
      <c r="AD825" s="468"/>
      <c r="AE825" s="487"/>
      <c r="AF825" s="468"/>
      <c r="AG825" s="471"/>
      <c r="AH825" s="471"/>
      <c r="AI825" s="474"/>
      <c r="AJ825" s="468"/>
      <c r="AK825" s="468"/>
      <c r="AL825" s="468"/>
      <c r="AM825" s="468"/>
      <c r="AN825" s="471"/>
      <c r="AO825" s="471"/>
      <c r="AP825" s="471"/>
      <c r="AQ825" s="474"/>
      <c r="AR825" s="42"/>
    </row>
    <row r="826" spans="2:44" ht="14.45" customHeight="1" x14ac:dyDescent="0.25">
      <c r="B826" s="162"/>
      <c r="C826" s="25" t="s">
        <v>35</v>
      </c>
      <c r="D826" s="25"/>
      <c r="E826" s="98">
        <f>COUNTA(E816:E825)</f>
        <v>0</v>
      </c>
      <c r="F826" s="458"/>
      <c r="G826" s="459"/>
      <c r="H826" s="22">
        <f>SUM(H816:H825)</f>
        <v>0</v>
      </c>
      <c r="I826" s="96">
        <f>SUM(I816:I825)</f>
        <v>0</v>
      </c>
      <c r="J826" s="96">
        <f>SUM(J816:J825)</f>
        <v>0</v>
      </c>
      <c r="K826" s="96">
        <f>SUM(K816:K825)</f>
        <v>0</v>
      </c>
      <c r="L826" s="96">
        <f>SUM(L816:L825)</f>
        <v>0</v>
      </c>
      <c r="M826" s="97"/>
      <c r="N826" s="97" t="e">
        <f>SUM(N816:N825)</f>
        <v>#VALUE!</v>
      </c>
      <c r="O826" s="23">
        <f>SUM(O816:O825)</f>
        <v>0</v>
      </c>
      <c r="P826" s="53">
        <f>IFERROR(O826/'2. Baseline'!F$14,"")</f>
        <v>0</v>
      </c>
      <c r="Q826" s="52" t="e">
        <f>SUM(Q816:Q824)*7</f>
        <v>#VALUE!</v>
      </c>
      <c r="R826" s="96">
        <f>SUM(R816:R825)</f>
        <v>0</v>
      </c>
      <c r="S826" s="97" t="e">
        <f>IF(H826="","",P826/J826/'2. Baseline'!$F$67)</f>
        <v>#DIV/0!</v>
      </c>
      <c r="T826" s="103"/>
      <c r="U826" s="103"/>
      <c r="V826" s="104"/>
      <c r="W826" s="104"/>
      <c r="X826" s="74"/>
      <c r="Y826" s="107"/>
      <c r="Z826" s="104"/>
      <c r="AA826" s="108"/>
      <c r="AB826" s="53"/>
      <c r="AC826" s="68">
        <f t="shared" ref="AC826:AQ826" si="403">SUM(AC816:AC825)</f>
        <v>0</v>
      </c>
      <c r="AD826" s="68">
        <f t="shared" si="403"/>
        <v>0</v>
      </c>
      <c r="AE826" s="296">
        <f t="shared" si="403"/>
        <v>0</v>
      </c>
      <c r="AF826" s="93">
        <f t="shared" si="403"/>
        <v>0</v>
      </c>
      <c r="AG826" s="93">
        <f t="shared" si="403"/>
        <v>0</v>
      </c>
      <c r="AH826" s="93">
        <f t="shared" si="403"/>
        <v>0</v>
      </c>
      <c r="AI826" s="93">
        <f t="shared" si="403"/>
        <v>0</v>
      </c>
      <c r="AJ826" s="93">
        <f t="shared" si="403"/>
        <v>0</v>
      </c>
      <c r="AK826" s="93">
        <f t="shared" si="403"/>
        <v>0</v>
      </c>
      <c r="AL826" s="93">
        <f t="shared" si="403"/>
        <v>0</v>
      </c>
      <c r="AM826" s="93">
        <f t="shared" si="403"/>
        <v>0</v>
      </c>
      <c r="AN826" s="93">
        <f t="shared" si="403"/>
        <v>0</v>
      </c>
      <c r="AO826" s="93">
        <f t="shared" si="403"/>
        <v>0</v>
      </c>
      <c r="AP826" s="93">
        <f t="shared" si="403"/>
        <v>0</v>
      </c>
      <c r="AQ826" s="93">
        <f t="shared" si="403"/>
        <v>0</v>
      </c>
      <c r="AR826" s="26"/>
    </row>
    <row r="827" spans="2:44" ht="14.45" customHeight="1" thickBot="1" x14ac:dyDescent="0.3">
      <c r="B827" s="163"/>
      <c r="C827" s="62"/>
      <c r="D827" s="62"/>
      <c r="E827" s="63"/>
      <c r="F827" s="460"/>
      <c r="G827" s="461"/>
      <c r="H827" s="64"/>
      <c r="I827" s="65" t="str">
        <f>IFERROR(IF(H827/#REF!=0," ",H827/#REF!),"")</f>
        <v/>
      </c>
      <c r="J827" s="66"/>
      <c r="K827" s="66"/>
      <c r="L827" s="66"/>
      <c r="M827" s="66"/>
      <c r="N827" s="66"/>
      <c r="O827" s="24"/>
      <c r="P827" s="54"/>
      <c r="Q827" s="55"/>
      <c r="R827" s="56"/>
      <c r="S827" s="56"/>
      <c r="T827" s="105"/>
      <c r="U827" s="105"/>
      <c r="V827" s="106"/>
      <c r="W827" s="106"/>
      <c r="X827" s="75"/>
      <c r="Y827" s="109"/>
      <c r="Z827" s="106"/>
      <c r="AA827" s="110"/>
      <c r="AB827" s="54"/>
      <c r="AC827" s="57"/>
      <c r="AD827" s="67"/>
      <c r="AE827" s="67"/>
      <c r="AF827" s="67"/>
      <c r="AG827" s="67"/>
      <c r="AH827" s="67"/>
      <c r="AI827" s="67"/>
      <c r="AJ827" s="67"/>
      <c r="AK827" s="67"/>
      <c r="AL827" s="67"/>
      <c r="AM827" s="67"/>
      <c r="AN827" s="67"/>
      <c r="AO827" s="67"/>
      <c r="AP827" s="67"/>
      <c r="AQ827" s="179"/>
      <c r="AR827" s="60"/>
    </row>
    <row r="828" spans="2:44" ht="14.45" customHeight="1" x14ac:dyDescent="0.25">
      <c r="B828" s="475" t="str">
        <f>IF(C828&lt;&gt;"",B816+1,"")</f>
        <v/>
      </c>
      <c r="C828" s="477"/>
      <c r="D828" s="477"/>
      <c r="E828" s="40"/>
      <c r="F828" s="492"/>
      <c r="G828" s="492"/>
      <c r="H828" s="49"/>
      <c r="I828" s="201" t="str">
        <f>IF(H828=0,"",H828/'2. Baseline'!$F$15)</f>
        <v/>
      </c>
      <c r="J828" s="86" t="str">
        <f>IF(I828="","",(I828/'2. Baseline'!$F$71/'2. Baseline'!$F$67))</f>
        <v/>
      </c>
      <c r="K828" s="72" t="str">
        <f t="shared" ref="K828:K837" si="404">IF(J828="","",ROUNDUP(J828,0))</f>
        <v/>
      </c>
      <c r="L828" s="295" t="str">
        <f>J828</f>
        <v/>
      </c>
      <c r="M828" s="77">
        <f t="shared" ref="M828:M837" si="405">IF(I828=0,"",$M$23*10)</f>
        <v>285.71428571428572</v>
      </c>
      <c r="N828" s="77" t="e">
        <f t="shared" ref="N828:N836" si="406">I828/M828</f>
        <v>#VALUE!</v>
      </c>
      <c r="O828" s="78" t="str">
        <f>IFERROR(ROUND(IF(H828/'2. Baseline'!F$13=0,"",H828/'2. Baseline'!F$13),0),"")</f>
        <v/>
      </c>
      <c r="P828" s="79" t="str">
        <f>IFERROR(O828/'2. Baseline'!F$14,"")</f>
        <v/>
      </c>
      <c r="Q828" s="80" t="e">
        <f t="shared" ref="Q828:Q836" si="407">O828/(J828/2)/7</f>
        <v>#VALUE!</v>
      </c>
      <c r="R828" s="233" t="str">
        <f>IF(H828="","",P828/'2. Baseline'!$F$67)</f>
        <v/>
      </c>
      <c r="S828" s="233" t="str">
        <f>IF(H828="","",P828/J828/'2. Baseline'!$F$67)</f>
        <v/>
      </c>
      <c r="T828" s="99"/>
      <c r="U828" s="100"/>
      <c r="V828" s="101"/>
      <c r="W828" s="101"/>
      <c r="X828" s="89" t="str">
        <f>IFERROR(S828/W828, "n/a")</f>
        <v>n/a</v>
      </c>
      <c r="Y828" s="455"/>
      <c r="Z828" s="449"/>
      <c r="AA828" s="452"/>
      <c r="AB828" s="479" t="e">
        <f>P838/AA828</f>
        <v>#DIV/0!</v>
      </c>
      <c r="AC828" s="482">
        <f>L838</f>
        <v>0</v>
      </c>
      <c r="AD828" s="466">
        <f>AC838</f>
        <v>0</v>
      </c>
      <c r="AE828" s="485">
        <f>AD838/'2. Baseline'!$F$73</f>
        <v>0</v>
      </c>
      <c r="AF828" s="466">
        <f>L838*'2. Baseline'!$F$58</f>
        <v>0</v>
      </c>
      <c r="AG828" s="469">
        <f>J838*'2. Baseline'!$F$61</f>
        <v>0</v>
      </c>
      <c r="AH828" s="469">
        <f>AE838*'2. Baseline'!F$59*('2. Baseline'!F$50+'2. Baseline'!F$51)</f>
        <v>0</v>
      </c>
      <c r="AI828" s="472">
        <f>IF(B828&lt;&gt;"",'2. Baseline'!$F$60+1,0)</f>
        <v>0</v>
      </c>
      <c r="AJ828" s="466">
        <f>2*(AC838*('2. Baseline'!$F$67+'2. Baseline'!$F$68))</f>
        <v>0</v>
      </c>
      <c r="AK828" s="466">
        <f>2*L838</f>
        <v>0</v>
      </c>
      <c r="AL828" s="466">
        <f>2*(J838*2)</f>
        <v>0</v>
      </c>
      <c r="AM828" s="466">
        <f>J838*('2. Baseline'!F$67+'2. Baseline'!F$68)</f>
        <v>0</v>
      </c>
      <c r="AN828" s="469">
        <f>J838*'2. Baseline'!$F$80</f>
        <v>0</v>
      </c>
      <c r="AO828" s="469">
        <f>2*J838</f>
        <v>0</v>
      </c>
      <c r="AP828" s="469">
        <f>AE838*'2. Baseline'!F$78*('2. Baseline'!F$67+'2. Baseline'!F$68)</f>
        <v>0</v>
      </c>
      <c r="AQ828" s="472">
        <f>IF(B828&lt;&gt;"",'2. Baseline'!$F$60+1,0)</f>
        <v>0</v>
      </c>
      <c r="AR828" s="41"/>
    </row>
    <row r="829" spans="2:44" ht="14.45" customHeight="1" x14ac:dyDescent="0.25">
      <c r="B829" s="475"/>
      <c r="C829" s="477"/>
      <c r="D829" s="477"/>
      <c r="E829" s="40"/>
      <c r="F829" s="489"/>
      <c r="G829" s="489"/>
      <c r="H829" s="49"/>
      <c r="I829" s="201" t="str">
        <f>IF(H829=0,"",H829/'2. Baseline'!$F$15)</f>
        <v/>
      </c>
      <c r="J829" s="87" t="str">
        <f>IF(I829="","",(I829/'2. Baseline'!$F$71/'2. Baseline'!$F$67))</f>
        <v/>
      </c>
      <c r="K829" s="73" t="str">
        <f t="shared" si="404"/>
        <v/>
      </c>
      <c r="L829" s="73" t="str">
        <f t="shared" ref="L829:L837" si="408">J829</f>
        <v/>
      </c>
      <c r="M829" s="81">
        <f t="shared" si="405"/>
        <v>285.71428571428572</v>
      </c>
      <c r="N829" s="81" t="e">
        <f t="shared" si="406"/>
        <v>#VALUE!</v>
      </c>
      <c r="O829" s="82" t="str">
        <f>IFERROR(ROUND(IF(H829/'2. Baseline'!F$13=0,"",H829/'2. Baseline'!F$13),0),"")</f>
        <v/>
      </c>
      <c r="P829" s="83" t="str">
        <f>IFERROR(O829/'2. Baseline'!F$14,"")</f>
        <v/>
      </c>
      <c r="Q829" s="84" t="e">
        <f t="shared" si="407"/>
        <v>#VALUE!</v>
      </c>
      <c r="R829" s="234" t="str">
        <f>IF(H829="","",P829/'2. Baseline'!$F$67)</f>
        <v/>
      </c>
      <c r="S829" s="234" t="str">
        <f>IF(H829="","",P829/J829/'2. Baseline'!$F$67)</f>
        <v/>
      </c>
      <c r="T829" s="101"/>
      <c r="U829" s="102"/>
      <c r="V829" s="101"/>
      <c r="W829" s="101"/>
      <c r="X829" s="90" t="str">
        <f>IFERROR(S829/W829, "")</f>
        <v/>
      </c>
      <c r="Y829" s="456"/>
      <c r="Z829" s="450"/>
      <c r="AA829" s="453"/>
      <c r="AB829" s="480"/>
      <c r="AC829" s="483"/>
      <c r="AD829" s="467"/>
      <c r="AE829" s="486"/>
      <c r="AF829" s="467"/>
      <c r="AG829" s="470"/>
      <c r="AH829" s="470"/>
      <c r="AI829" s="473"/>
      <c r="AJ829" s="467"/>
      <c r="AK829" s="467"/>
      <c r="AL829" s="467"/>
      <c r="AM829" s="467"/>
      <c r="AN829" s="470"/>
      <c r="AO829" s="470"/>
      <c r="AP829" s="470"/>
      <c r="AQ829" s="473"/>
      <c r="AR829" s="42"/>
    </row>
    <row r="830" spans="2:44" ht="14.45" customHeight="1" x14ac:dyDescent="0.25">
      <c r="B830" s="475"/>
      <c r="C830" s="477"/>
      <c r="D830" s="477"/>
      <c r="E830" s="40"/>
      <c r="F830" s="489"/>
      <c r="G830" s="489"/>
      <c r="H830" s="49"/>
      <c r="I830" s="201" t="str">
        <f>IF(H830=0,"",H830/'2. Baseline'!$F$15)</f>
        <v/>
      </c>
      <c r="J830" s="88" t="str">
        <f>IF(I830="","",(I830/'2. Baseline'!$F$71/'2. Baseline'!$F$67))</f>
        <v/>
      </c>
      <c r="K830" s="91" t="str">
        <f t="shared" si="404"/>
        <v/>
      </c>
      <c r="L830" s="91" t="str">
        <f t="shared" si="408"/>
        <v/>
      </c>
      <c r="M830" s="92">
        <f t="shared" si="405"/>
        <v>285.71428571428572</v>
      </c>
      <c r="N830" s="92" t="e">
        <f t="shared" si="406"/>
        <v>#VALUE!</v>
      </c>
      <c r="O830" s="82" t="str">
        <f>IFERROR(ROUND(IF(H830/'2. Baseline'!F$13=0,"",H830/'2. Baseline'!F$13),0),"")</f>
        <v/>
      </c>
      <c r="P830" s="83" t="str">
        <f>IFERROR(O830/'2. Baseline'!F$14,"")</f>
        <v/>
      </c>
      <c r="Q830" s="84" t="e">
        <f t="shared" si="407"/>
        <v>#VALUE!</v>
      </c>
      <c r="R830" s="234" t="str">
        <f>IF(H830="","",P830/'2. Baseline'!$F$67)</f>
        <v/>
      </c>
      <c r="S830" s="234" t="str">
        <f>IF(H830="","",P830/J830/'2. Baseline'!$F$67)</f>
        <v/>
      </c>
      <c r="T830" s="101"/>
      <c r="U830" s="102"/>
      <c r="V830" s="101"/>
      <c r="W830" s="101"/>
      <c r="X830" s="90" t="str">
        <f>IFERROR(S830/W830, "")</f>
        <v/>
      </c>
      <c r="Y830" s="456"/>
      <c r="Z830" s="450"/>
      <c r="AA830" s="453"/>
      <c r="AB830" s="480"/>
      <c r="AC830" s="483"/>
      <c r="AD830" s="467"/>
      <c r="AE830" s="486"/>
      <c r="AF830" s="467"/>
      <c r="AG830" s="470"/>
      <c r="AH830" s="470"/>
      <c r="AI830" s="473"/>
      <c r="AJ830" s="467"/>
      <c r="AK830" s="467"/>
      <c r="AL830" s="467"/>
      <c r="AM830" s="467"/>
      <c r="AN830" s="470"/>
      <c r="AO830" s="470"/>
      <c r="AP830" s="470"/>
      <c r="AQ830" s="473"/>
      <c r="AR830" s="42"/>
    </row>
    <row r="831" spans="2:44" ht="14.45" customHeight="1" x14ac:dyDescent="0.25">
      <c r="B831" s="475"/>
      <c r="C831" s="477"/>
      <c r="D831" s="477"/>
      <c r="E831" s="40"/>
      <c r="F831" s="489"/>
      <c r="G831" s="489"/>
      <c r="H831" s="49"/>
      <c r="I831" s="201" t="str">
        <f>IF(H831=0,"",H831/'2. Baseline'!$F$15)</f>
        <v/>
      </c>
      <c r="J831" s="87" t="str">
        <f>IF(I831="","",(I831/'2. Baseline'!$F$71/'2. Baseline'!$F$67))</f>
        <v/>
      </c>
      <c r="K831" s="73" t="str">
        <f t="shared" si="404"/>
        <v/>
      </c>
      <c r="L831" s="73" t="str">
        <f t="shared" si="408"/>
        <v/>
      </c>
      <c r="M831" s="81">
        <f t="shared" si="405"/>
        <v>285.71428571428572</v>
      </c>
      <c r="N831" s="81" t="e">
        <f t="shared" si="406"/>
        <v>#VALUE!</v>
      </c>
      <c r="O831" s="82" t="str">
        <f>IFERROR(ROUND(IF(H831/'2. Baseline'!F$13=0,"",H831/'2. Baseline'!F$13),0),"")</f>
        <v/>
      </c>
      <c r="P831" s="83" t="str">
        <f>IFERROR(O831/'2. Baseline'!F$14,"")</f>
        <v/>
      </c>
      <c r="Q831" s="84" t="e">
        <f t="shared" si="407"/>
        <v>#VALUE!</v>
      </c>
      <c r="R831" s="234" t="str">
        <f>IF(H831="","",P831/'2. Baseline'!$F$67)</f>
        <v/>
      </c>
      <c r="S831" s="234" t="str">
        <f>IF(H831="","",P831/J831/'2. Baseline'!$F$67)</f>
        <v/>
      </c>
      <c r="T831" s="101"/>
      <c r="U831" s="102"/>
      <c r="V831" s="101"/>
      <c r="W831" s="101"/>
      <c r="X831" s="90" t="str">
        <f>IFERROR(S831/W831, "")</f>
        <v/>
      </c>
      <c r="Y831" s="456"/>
      <c r="Z831" s="450"/>
      <c r="AA831" s="453"/>
      <c r="AB831" s="480"/>
      <c r="AC831" s="483"/>
      <c r="AD831" s="467"/>
      <c r="AE831" s="486"/>
      <c r="AF831" s="467"/>
      <c r="AG831" s="470"/>
      <c r="AH831" s="470"/>
      <c r="AI831" s="473"/>
      <c r="AJ831" s="467"/>
      <c r="AK831" s="467"/>
      <c r="AL831" s="467"/>
      <c r="AM831" s="467"/>
      <c r="AN831" s="470"/>
      <c r="AO831" s="470"/>
      <c r="AP831" s="470"/>
      <c r="AQ831" s="473"/>
      <c r="AR831" s="42"/>
    </row>
    <row r="832" spans="2:44" ht="14.45" customHeight="1" x14ac:dyDescent="0.25">
      <c r="B832" s="475"/>
      <c r="C832" s="477"/>
      <c r="D832" s="477"/>
      <c r="E832" s="40"/>
      <c r="F832" s="489"/>
      <c r="G832" s="489"/>
      <c r="H832" s="50"/>
      <c r="I832" s="201" t="str">
        <f>IF(H832=0,"",H832/'2. Baseline'!$F$15)</f>
        <v/>
      </c>
      <c r="J832" s="87" t="str">
        <f>IF(I832="","",(I832/'2. Baseline'!$F$71/'2. Baseline'!$F$67))</f>
        <v/>
      </c>
      <c r="K832" s="73" t="str">
        <f t="shared" si="404"/>
        <v/>
      </c>
      <c r="L832" s="73" t="str">
        <f t="shared" si="408"/>
        <v/>
      </c>
      <c r="M832" s="81">
        <f t="shared" si="405"/>
        <v>285.71428571428572</v>
      </c>
      <c r="N832" s="81" t="e">
        <f t="shared" si="406"/>
        <v>#VALUE!</v>
      </c>
      <c r="O832" s="82" t="str">
        <f>IFERROR(ROUND(IF(H832/'2. Baseline'!F$13=0,"",H832/'2. Baseline'!F$13),0),"")</f>
        <v/>
      </c>
      <c r="P832" s="83" t="str">
        <f>IFERROR(O832/'2. Baseline'!F$14,"")</f>
        <v/>
      </c>
      <c r="Q832" s="84" t="e">
        <f t="shared" si="407"/>
        <v>#VALUE!</v>
      </c>
      <c r="R832" s="234" t="str">
        <f>IF(H832="","",P832/'2. Baseline'!$F$67)</f>
        <v/>
      </c>
      <c r="S832" s="234" t="str">
        <f>IF(H832="","",P832/J832/'2. Baseline'!$F$67)</f>
        <v/>
      </c>
      <c r="T832" s="101"/>
      <c r="U832" s="102"/>
      <c r="V832" s="101"/>
      <c r="W832" s="101"/>
      <c r="X832" s="90" t="str">
        <f>IFERROR(S832/W832, "")</f>
        <v/>
      </c>
      <c r="Y832" s="456"/>
      <c r="Z832" s="450"/>
      <c r="AA832" s="453"/>
      <c r="AB832" s="480"/>
      <c r="AC832" s="483"/>
      <c r="AD832" s="467"/>
      <c r="AE832" s="486"/>
      <c r="AF832" s="467"/>
      <c r="AG832" s="470"/>
      <c r="AH832" s="470"/>
      <c r="AI832" s="473"/>
      <c r="AJ832" s="467"/>
      <c r="AK832" s="467"/>
      <c r="AL832" s="467"/>
      <c r="AM832" s="467"/>
      <c r="AN832" s="470"/>
      <c r="AO832" s="470"/>
      <c r="AP832" s="470"/>
      <c r="AQ832" s="473"/>
      <c r="AR832" s="42"/>
    </row>
    <row r="833" spans="2:44" ht="14.45" customHeight="1" x14ac:dyDescent="0.25">
      <c r="B833" s="475"/>
      <c r="C833" s="477"/>
      <c r="D833" s="477"/>
      <c r="E833" s="40"/>
      <c r="F833" s="489"/>
      <c r="G833" s="489"/>
      <c r="H833" s="50"/>
      <c r="I833" s="201" t="str">
        <f>IF(H833=0,"",H833/'2. Baseline'!$F$15)</f>
        <v/>
      </c>
      <c r="J833" s="87" t="str">
        <f>IF(I833="","",(I833/'2. Baseline'!$F$71/'2. Baseline'!$F$67))</f>
        <v/>
      </c>
      <c r="K833" s="73" t="str">
        <f t="shared" si="404"/>
        <v/>
      </c>
      <c r="L833" s="73" t="str">
        <f t="shared" si="408"/>
        <v/>
      </c>
      <c r="M833" s="81">
        <f t="shared" si="405"/>
        <v>285.71428571428572</v>
      </c>
      <c r="N833" s="81" t="e">
        <f t="shared" si="406"/>
        <v>#VALUE!</v>
      </c>
      <c r="O833" s="82" t="str">
        <f>IFERROR(ROUND(IF(H833/'2. Baseline'!F$13=0,"",H833/'2. Baseline'!F$13),0),"")</f>
        <v/>
      </c>
      <c r="P833" s="83" t="str">
        <f>IFERROR(O833/'2. Baseline'!F$14,"")</f>
        <v/>
      </c>
      <c r="Q833" s="84" t="e">
        <f t="shared" si="407"/>
        <v>#VALUE!</v>
      </c>
      <c r="R833" s="234" t="str">
        <f>IF(H833="","",P833/'2. Baseline'!$F$67)</f>
        <v/>
      </c>
      <c r="S833" s="234" t="str">
        <f>IF(H833="","",P833/J833/'2. Baseline'!$F$67)</f>
        <v/>
      </c>
      <c r="T833" s="101"/>
      <c r="U833" s="102"/>
      <c r="V833" s="101"/>
      <c r="W833" s="101"/>
      <c r="X833" s="90" t="str">
        <f>IFERROR(P833/W833, "")</f>
        <v/>
      </c>
      <c r="Y833" s="456"/>
      <c r="Z833" s="450"/>
      <c r="AA833" s="453"/>
      <c r="AB833" s="480"/>
      <c r="AC833" s="483"/>
      <c r="AD833" s="467"/>
      <c r="AE833" s="486"/>
      <c r="AF833" s="467"/>
      <c r="AG833" s="470"/>
      <c r="AH833" s="470"/>
      <c r="AI833" s="473"/>
      <c r="AJ833" s="467"/>
      <c r="AK833" s="467"/>
      <c r="AL833" s="467"/>
      <c r="AM833" s="467"/>
      <c r="AN833" s="470"/>
      <c r="AO833" s="470"/>
      <c r="AP833" s="470"/>
      <c r="AQ833" s="473"/>
      <c r="AR833" s="42"/>
    </row>
    <row r="834" spans="2:44" ht="14.45" customHeight="1" x14ac:dyDescent="0.25">
      <c r="B834" s="475"/>
      <c r="C834" s="477"/>
      <c r="D834" s="477"/>
      <c r="E834" s="40"/>
      <c r="F834" s="489"/>
      <c r="G834" s="489"/>
      <c r="H834" s="50"/>
      <c r="I834" s="201" t="str">
        <f>IF(H834=0,"",H834/'2. Baseline'!$F$15)</f>
        <v/>
      </c>
      <c r="J834" s="87" t="str">
        <f>IF(I834="","",(I834/'2. Baseline'!$F$71/'2. Baseline'!$F$67))</f>
        <v/>
      </c>
      <c r="K834" s="73" t="str">
        <f t="shared" si="404"/>
        <v/>
      </c>
      <c r="L834" s="73" t="str">
        <f t="shared" si="408"/>
        <v/>
      </c>
      <c r="M834" s="81">
        <f t="shared" si="405"/>
        <v>285.71428571428572</v>
      </c>
      <c r="N834" s="81" t="e">
        <f t="shared" si="406"/>
        <v>#VALUE!</v>
      </c>
      <c r="O834" s="82" t="str">
        <f>IFERROR(ROUND(IF(H834/'2. Baseline'!F$13=0,"",H834/'2. Baseline'!F$13),0),"")</f>
        <v/>
      </c>
      <c r="P834" s="83" t="str">
        <f>IFERROR(O834/'2. Baseline'!F$14,"")</f>
        <v/>
      </c>
      <c r="Q834" s="84" t="e">
        <f t="shared" si="407"/>
        <v>#VALUE!</v>
      </c>
      <c r="R834" s="234" t="str">
        <f>IF(H834="","",P834/'2. Baseline'!$F$67)</f>
        <v/>
      </c>
      <c r="S834" s="234" t="str">
        <f>IF(H834="","",P834/J834/'2. Baseline'!$F$67)</f>
        <v/>
      </c>
      <c r="T834" s="101"/>
      <c r="U834" s="102"/>
      <c r="V834" s="101"/>
      <c r="W834" s="101"/>
      <c r="X834" s="90" t="str">
        <f>IFERROR(P834/W834, "")</f>
        <v/>
      </c>
      <c r="Y834" s="456"/>
      <c r="Z834" s="450"/>
      <c r="AA834" s="453"/>
      <c r="AB834" s="480"/>
      <c r="AC834" s="483"/>
      <c r="AD834" s="467"/>
      <c r="AE834" s="486"/>
      <c r="AF834" s="467"/>
      <c r="AG834" s="470"/>
      <c r="AH834" s="470"/>
      <c r="AI834" s="473"/>
      <c r="AJ834" s="467"/>
      <c r="AK834" s="467"/>
      <c r="AL834" s="467"/>
      <c r="AM834" s="467"/>
      <c r="AN834" s="470"/>
      <c r="AO834" s="470"/>
      <c r="AP834" s="470"/>
      <c r="AQ834" s="473"/>
      <c r="AR834" s="42"/>
    </row>
    <row r="835" spans="2:44" ht="14.45" customHeight="1" x14ac:dyDescent="0.25">
      <c r="B835" s="475"/>
      <c r="C835" s="477"/>
      <c r="D835" s="477"/>
      <c r="E835" s="40"/>
      <c r="F835" s="489"/>
      <c r="G835" s="489"/>
      <c r="H835" s="50"/>
      <c r="I835" s="201" t="str">
        <f>IF(H835=0,"",H835/'2. Baseline'!$F$15)</f>
        <v/>
      </c>
      <c r="J835" s="87" t="str">
        <f>IF(I835="","",(I835/'2. Baseline'!$F$71/'2. Baseline'!$F$67))</f>
        <v/>
      </c>
      <c r="K835" s="73" t="str">
        <f t="shared" si="404"/>
        <v/>
      </c>
      <c r="L835" s="73" t="str">
        <f t="shared" si="408"/>
        <v/>
      </c>
      <c r="M835" s="81">
        <f t="shared" si="405"/>
        <v>285.71428571428572</v>
      </c>
      <c r="N835" s="81" t="e">
        <f t="shared" si="406"/>
        <v>#VALUE!</v>
      </c>
      <c r="O835" s="82" t="str">
        <f>IFERROR(ROUND(IF(H835/'2. Baseline'!F$13=0,"",H835/'2. Baseline'!F$13),0),"")</f>
        <v/>
      </c>
      <c r="P835" s="83" t="str">
        <f>IFERROR(O835/'2. Baseline'!F$14,"")</f>
        <v/>
      </c>
      <c r="Q835" s="84" t="e">
        <f t="shared" si="407"/>
        <v>#VALUE!</v>
      </c>
      <c r="R835" s="234" t="str">
        <f>IF(H835="","",P835/'2. Baseline'!$F$67)</f>
        <v/>
      </c>
      <c r="S835" s="234" t="str">
        <f>IF(H835="","",P835/J835/'2. Baseline'!$F$67)</f>
        <v/>
      </c>
      <c r="T835" s="101"/>
      <c r="U835" s="102"/>
      <c r="V835" s="101"/>
      <c r="W835" s="101"/>
      <c r="X835" s="90" t="str">
        <f>IFERROR(P835/W835, "")</f>
        <v/>
      </c>
      <c r="Y835" s="456"/>
      <c r="Z835" s="450"/>
      <c r="AA835" s="453"/>
      <c r="AB835" s="480"/>
      <c r="AC835" s="483"/>
      <c r="AD835" s="467"/>
      <c r="AE835" s="486"/>
      <c r="AF835" s="467"/>
      <c r="AG835" s="470"/>
      <c r="AH835" s="470"/>
      <c r="AI835" s="473"/>
      <c r="AJ835" s="467"/>
      <c r="AK835" s="467"/>
      <c r="AL835" s="467"/>
      <c r="AM835" s="467"/>
      <c r="AN835" s="470"/>
      <c r="AO835" s="470"/>
      <c r="AP835" s="470"/>
      <c r="AQ835" s="473"/>
      <c r="AR835" s="42"/>
    </row>
    <row r="836" spans="2:44" ht="14.45" customHeight="1" x14ac:dyDescent="0.25">
      <c r="B836" s="475"/>
      <c r="C836" s="477"/>
      <c r="D836" s="477"/>
      <c r="E836" s="40"/>
      <c r="F836" s="489"/>
      <c r="G836" s="489"/>
      <c r="H836" s="50"/>
      <c r="I836" s="201" t="str">
        <f>IF(H836=0,"",H836/'2. Baseline'!$F$15)</f>
        <v/>
      </c>
      <c r="J836" s="87" t="str">
        <f>IF(I836="","",(I836/'2. Baseline'!$F$71/'2. Baseline'!$F$67))</f>
        <v/>
      </c>
      <c r="K836" s="73" t="str">
        <f t="shared" si="404"/>
        <v/>
      </c>
      <c r="L836" s="73" t="str">
        <f t="shared" si="408"/>
        <v/>
      </c>
      <c r="M836" s="81">
        <f t="shared" si="405"/>
        <v>285.71428571428572</v>
      </c>
      <c r="N836" s="81" t="e">
        <f t="shared" si="406"/>
        <v>#VALUE!</v>
      </c>
      <c r="O836" s="82" t="str">
        <f>IFERROR(ROUND(IF(H836/'2. Baseline'!F$13=0,"",H836/'2. Baseline'!F$13),0),"")</f>
        <v/>
      </c>
      <c r="P836" s="83" t="str">
        <f>IFERROR(O836/'2. Baseline'!F$14,"")</f>
        <v/>
      </c>
      <c r="Q836" s="84" t="e">
        <f t="shared" si="407"/>
        <v>#VALUE!</v>
      </c>
      <c r="R836" s="234" t="str">
        <f>IF(H836="","",P836/'2. Baseline'!$F$67)</f>
        <v/>
      </c>
      <c r="S836" s="234" t="str">
        <f>IF(H836="","",P836/J836/'2. Baseline'!$F$67)</f>
        <v/>
      </c>
      <c r="T836" s="101"/>
      <c r="U836" s="102"/>
      <c r="V836" s="101"/>
      <c r="W836" s="101"/>
      <c r="X836" s="90" t="str">
        <f>IFERROR(P836/W836, "")</f>
        <v/>
      </c>
      <c r="Y836" s="456"/>
      <c r="Z836" s="450"/>
      <c r="AA836" s="453"/>
      <c r="AB836" s="480"/>
      <c r="AC836" s="483"/>
      <c r="AD836" s="467"/>
      <c r="AE836" s="486"/>
      <c r="AF836" s="467"/>
      <c r="AG836" s="470"/>
      <c r="AH836" s="470"/>
      <c r="AI836" s="473"/>
      <c r="AJ836" s="467"/>
      <c r="AK836" s="467"/>
      <c r="AL836" s="467"/>
      <c r="AM836" s="467"/>
      <c r="AN836" s="470"/>
      <c r="AO836" s="470"/>
      <c r="AP836" s="470"/>
      <c r="AQ836" s="473"/>
      <c r="AR836" s="42"/>
    </row>
    <row r="837" spans="2:44" ht="14.45" customHeight="1" x14ac:dyDescent="0.25">
      <c r="B837" s="476"/>
      <c r="C837" s="478"/>
      <c r="D837" s="478"/>
      <c r="E837" s="40"/>
      <c r="F837" s="489"/>
      <c r="G837" s="489"/>
      <c r="H837" s="50"/>
      <c r="I837" s="201" t="str">
        <f>IF(H837=0,"",H837/'2. Baseline'!$F$15)</f>
        <v/>
      </c>
      <c r="J837" s="87" t="str">
        <f>IF(I837="","",(I837/'2. Baseline'!$F$71/'2. Baseline'!$F$67))</f>
        <v/>
      </c>
      <c r="K837" s="73" t="str">
        <f t="shared" si="404"/>
        <v/>
      </c>
      <c r="L837" s="73" t="str">
        <f t="shared" si="408"/>
        <v/>
      </c>
      <c r="M837" s="81">
        <f t="shared" si="405"/>
        <v>285.71428571428572</v>
      </c>
      <c r="N837" s="81" t="e">
        <f>IF(M837="","",I837/M837)</f>
        <v>#VALUE!</v>
      </c>
      <c r="O837" s="82" t="str">
        <f>IFERROR(ROUND(IF(H837/'2. Baseline'!F$13=0,"",H837/'2. Baseline'!F$13),0),"")</f>
        <v/>
      </c>
      <c r="P837" s="83" t="str">
        <f>IFERROR(O837/'2. Baseline'!F$14,"")</f>
        <v/>
      </c>
      <c r="Q837" s="85"/>
      <c r="R837" s="82" t="str">
        <f>IF(H837="","",P837/'2. Baseline'!$F$67)</f>
        <v/>
      </c>
      <c r="S837" s="82" t="str">
        <f>IF(H837="","",P837/J837/'2. Baseline'!$F$67)</f>
        <v/>
      </c>
      <c r="T837" s="101"/>
      <c r="U837" s="102"/>
      <c r="V837" s="101"/>
      <c r="W837" s="101"/>
      <c r="X837" s="90" t="str">
        <f>IFERROR(P837/W837, "")</f>
        <v/>
      </c>
      <c r="Y837" s="457"/>
      <c r="Z837" s="451"/>
      <c r="AA837" s="454"/>
      <c r="AB837" s="481"/>
      <c r="AC837" s="484"/>
      <c r="AD837" s="468"/>
      <c r="AE837" s="487"/>
      <c r="AF837" s="468"/>
      <c r="AG837" s="471"/>
      <c r="AH837" s="471"/>
      <c r="AI837" s="474"/>
      <c r="AJ837" s="468"/>
      <c r="AK837" s="468"/>
      <c r="AL837" s="468"/>
      <c r="AM837" s="468"/>
      <c r="AN837" s="471"/>
      <c r="AO837" s="471"/>
      <c r="AP837" s="471"/>
      <c r="AQ837" s="474"/>
      <c r="AR837" s="42"/>
    </row>
    <row r="838" spans="2:44" ht="14.45" customHeight="1" x14ac:dyDescent="0.25">
      <c r="B838" s="162"/>
      <c r="C838" s="25" t="s">
        <v>35</v>
      </c>
      <c r="D838" s="25"/>
      <c r="E838" s="98">
        <f>COUNTA(E828:E837)</f>
        <v>0</v>
      </c>
      <c r="F838" s="458"/>
      <c r="G838" s="459"/>
      <c r="H838" s="22">
        <f>SUM(H828:H837)</f>
        <v>0</v>
      </c>
      <c r="I838" s="96">
        <f>SUM(I828:I837)</f>
        <v>0</v>
      </c>
      <c r="J838" s="96">
        <f>SUM(J828:J837)</f>
        <v>0</v>
      </c>
      <c r="K838" s="96">
        <f>SUM(K828:K837)</f>
        <v>0</v>
      </c>
      <c r="L838" s="96">
        <f>SUM(L828:L837)</f>
        <v>0</v>
      </c>
      <c r="M838" s="97"/>
      <c r="N838" s="97" t="e">
        <f>SUM(N828:N837)</f>
        <v>#VALUE!</v>
      </c>
      <c r="O838" s="23">
        <f>SUM(O828:O837)</f>
        <v>0</v>
      </c>
      <c r="P838" s="53">
        <f>IFERROR(O838/'2. Baseline'!F$14,"")</f>
        <v>0</v>
      </c>
      <c r="Q838" s="52" t="e">
        <f>SUM(Q828:Q836)*7</f>
        <v>#VALUE!</v>
      </c>
      <c r="R838" s="96">
        <f>SUM(R828:R837)</f>
        <v>0</v>
      </c>
      <c r="S838" s="97" t="e">
        <f>IF(H838="","",P838/J838/'2. Baseline'!$F$67)</f>
        <v>#DIV/0!</v>
      </c>
      <c r="T838" s="103"/>
      <c r="U838" s="103"/>
      <c r="V838" s="104"/>
      <c r="W838" s="104"/>
      <c r="X838" s="74"/>
      <c r="Y838" s="107"/>
      <c r="Z838" s="104"/>
      <c r="AA838" s="108"/>
      <c r="AB838" s="53"/>
      <c r="AC838" s="68">
        <f t="shared" ref="AC838:AQ838" si="409">SUM(AC828:AC837)</f>
        <v>0</v>
      </c>
      <c r="AD838" s="68">
        <f t="shared" si="409"/>
        <v>0</v>
      </c>
      <c r="AE838" s="296">
        <f t="shared" si="409"/>
        <v>0</v>
      </c>
      <c r="AF838" s="93">
        <f t="shared" si="409"/>
        <v>0</v>
      </c>
      <c r="AG838" s="93">
        <f t="shared" si="409"/>
        <v>0</v>
      </c>
      <c r="AH838" s="93">
        <f t="shared" si="409"/>
        <v>0</v>
      </c>
      <c r="AI838" s="93">
        <f t="shared" si="409"/>
        <v>0</v>
      </c>
      <c r="AJ838" s="93">
        <f t="shared" si="409"/>
        <v>0</v>
      </c>
      <c r="AK838" s="93">
        <f t="shared" si="409"/>
        <v>0</v>
      </c>
      <c r="AL838" s="93">
        <f t="shared" si="409"/>
        <v>0</v>
      </c>
      <c r="AM838" s="93">
        <f t="shared" si="409"/>
        <v>0</v>
      </c>
      <c r="AN838" s="93">
        <f t="shared" si="409"/>
        <v>0</v>
      </c>
      <c r="AO838" s="93">
        <f t="shared" si="409"/>
        <v>0</v>
      </c>
      <c r="AP838" s="93">
        <f t="shared" si="409"/>
        <v>0</v>
      </c>
      <c r="AQ838" s="93">
        <f t="shared" si="409"/>
        <v>0</v>
      </c>
      <c r="AR838" s="26"/>
    </row>
    <row r="839" spans="2:44" ht="14.45" customHeight="1" thickBot="1" x14ac:dyDescent="0.3">
      <c r="B839" s="163"/>
      <c r="C839" s="62"/>
      <c r="D839" s="62"/>
      <c r="E839" s="63"/>
      <c r="F839" s="460"/>
      <c r="G839" s="461"/>
      <c r="H839" s="64"/>
      <c r="I839" s="65" t="str">
        <f>IFERROR(IF(H839/#REF!=0," ",H839/#REF!),"")</f>
        <v/>
      </c>
      <c r="J839" s="66"/>
      <c r="K839" s="66"/>
      <c r="L839" s="66"/>
      <c r="M839" s="66"/>
      <c r="N839" s="66"/>
      <c r="O839" s="24"/>
      <c r="P839" s="54"/>
      <c r="Q839" s="55"/>
      <c r="R839" s="56"/>
      <c r="S839" s="56"/>
      <c r="T839" s="105"/>
      <c r="U839" s="105"/>
      <c r="V839" s="106"/>
      <c r="W839" s="106"/>
      <c r="X839" s="75"/>
      <c r="Y839" s="109"/>
      <c r="Z839" s="106"/>
      <c r="AA839" s="110"/>
      <c r="AB839" s="54"/>
      <c r="AC839" s="57"/>
      <c r="AD839" s="67"/>
      <c r="AE839" s="67"/>
      <c r="AF839" s="67"/>
      <c r="AG839" s="67"/>
      <c r="AH839" s="67"/>
      <c r="AI839" s="67"/>
      <c r="AJ839" s="67"/>
      <c r="AK839" s="67"/>
      <c r="AL839" s="67"/>
      <c r="AM839" s="67"/>
      <c r="AN839" s="67"/>
      <c r="AO839" s="67"/>
      <c r="AP839" s="67"/>
      <c r="AQ839" s="179"/>
      <c r="AR839" s="60"/>
    </row>
    <row r="840" spans="2:44" ht="14.45" customHeight="1" x14ac:dyDescent="0.25">
      <c r="B840" s="475" t="str">
        <f>IF(C840&lt;&gt;"",B828+1,"")</f>
        <v/>
      </c>
      <c r="C840" s="477"/>
      <c r="D840" s="477"/>
      <c r="E840" s="40"/>
      <c r="F840" s="492"/>
      <c r="G840" s="492"/>
      <c r="H840" s="49"/>
      <c r="I840" s="201" t="str">
        <f>IF(H840=0,"",H840/'2. Baseline'!$F$15)</f>
        <v/>
      </c>
      <c r="J840" s="86" t="str">
        <f>IF(I840="","",(I840/'2. Baseline'!$F$71/'2. Baseline'!$F$67))</f>
        <v/>
      </c>
      <c r="K840" s="72" t="str">
        <f t="shared" ref="K840:K849" si="410">IF(J840="","",ROUNDUP(J840,0))</f>
        <v/>
      </c>
      <c r="L840" s="295" t="str">
        <f>J840</f>
        <v/>
      </c>
      <c r="M840" s="77">
        <f t="shared" ref="M840:M849" si="411">IF(I840=0,"",$M$23*10)</f>
        <v>285.71428571428572</v>
      </c>
      <c r="N840" s="77" t="e">
        <f t="shared" ref="N840:N848" si="412">I840/M840</f>
        <v>#VALUE!</v>
      </c>
      <c r="O840" s="78" t="str">
        <f>IFERROR(ROUND(IF(H840/'2. Baseline'!F$13=0,"",H840/'2. Baseline'!F$13),0),"")</f>
        <v/>
      </c>
      <c r="P840" s="79" t="str">
        <f>IFERROR(O840/'2. Baseline'!F$14,"")</f>
        <v/>
      </c>
      <c r="Q840" s="80" t="e">
        <f t="shared" ref="Q840:Q848" si="413">O840/(J840/2)/7</f>
        <v>#VALUE!</v>
      </c>
      <c r="R840" s="233" t="str">
        <f>IF(H840="","",P840/'2. Baseline'!$F$67)</f>
        <v/>
      </c>
      <c r="S840" s="233" t="str">
        <f>IF(H840="","",P840/J840/'2. Baseline'!$F$67)</f>
        <v/>
      </c>
      <c r="T840" s="99"/>
      <c r="U840" s="100"/>
      <c r="V840" s="101"/>
      <c r="W840" s="101"/>
      <c r="X840" s="89" t="str">
        <f>IFERROR(S840/W840, "n/a")</f>
        <v>n/a</v>
      </c>
      <c r="Y840" s="455"/>
      <c r="Z840" s="449"/>
      <c r="AA840" s="452"/>
      <c r="AB840" s="479" t="e">
        <f>P850/AA840</f>
        <v>#DIV/0!</v>
      </c>
      <c r="AC840" s="482">
        <f>L850</f>
        <v>0</v>
      </c>
      <c r="AD840" s="466">
        <f>AC850</f>
        <v>0</v>
      </c>
      <c r="AE840" s="485">
        <f>AD850/'2. Baseline'!$F$73</f>
        <v>0</v>
      </c>
      <c r="AF840" s="466">
        <f>L850*'2. Baseline'!$F$58</f>
        <v>0</v>
      </c>
      <c r="AG840" s="469">
        <f>J850*'2. Baseline'!$F$61</f>
        <v>0</v>
      </c>
      <c r="AH840" s="469">
        <f>AE850*'2. Baseline'!F$59*('2. Baseline'!F$50+'2. Baseline'!F$51)</f>
        <v>0</v>
      </c>
      <c r="AI840" s="472">
        <f>IF(B840&lt;&gt;"",'2. Baseline'!$F$60+1,0)</f>
        <v>0</v>
      </c>
      <c r="AJ840" s="466">
        <f>2*(AC850*('2. Baseline'!$F$67+'2. Baseline'!$F$68))</f>
        <v>0</v>
      </c>
      <c r="AK840" s="466">
        <f>2*L850</f>
        <v>0</v>
      </c>
      <c r="AL840" s="466">
        <f>2*(J850*2)</f>
        <v>0</v>
      </c>
      <c r="AM840" s="466">
        <f>J850*('2. Baseline'!F$67+'2. Baseline'!F$68)</f>
        <v>0</v>
      </c>
      <c r="AN840" s="469">
        <f>J850*'2. Baseline'!$F$80</f>
        <v>0</v>
      </c>
      <c r="AO840" s="469">
        <f>2*J850</f>
        <v>0</v>
      </c>
      <c r="AP840" s="469">
        <f>AE850*'2. Baseline'!F$78*('2. Baseline'!F$67+'2. Baseline'!F$68)</f>
        <v>0</v>
      </c>
      <c r="AQ840" s="472">
        <f>IF(B840&lt;&gt;"",'2. Baseline'!$F$60+1,0)</f>
        <v>0</v>
      </c>
      <c r="AR840" s="41"/>
    </row>
    <row r="841" spans="2:44" ht="14.45" customHeight="1" x14ac:dyDescent="0.25">
      <c r="B841" s="475"/>
      <c r="C841" s="477"/>
      <c r="D841" s="477"/>
      <c r="E841" s="40"/>
      <c r="F841" s="489"/>
      <c r="G841" s="489"/>
      <c r="H841" s="49"/>
      <c r="I841" s="201" t="str">
        <f>IF(H841=0,"",H841/'2. Baseline'!$F$15)</f>
        <v/>
      </c>
      <c r="J841" s="87" t="str">
        <f>IF(I841="","",(I841/'2. Baseline'!$F$71/'2. Baseline'!$F$67))</f>
        <v/>
      </c>
      <c r="K841" s="73" t="str">
        <f t="shared" si="410"/>
        <v/>
      </c>
      <c r="L841" s="73" t="str">
        <f t="shared" ref="L841:L849" si="414">J841</f>
        <v/>
      </c>
      <c r="M841" s="81">
        <f t="shared" si="411"/>
        <v>285.71428571428572</v>
      </c>
      <c r="N841" s="81" t="e">
        <f t="shared" si="412"/>
        <v>#VALUE!</v>
      </c>
      <c r="O841" s="82" t="str">
        <f>IFERROR(ROUND(IF(H841/'2. Baseline'!F$13=0,"",H841/'2. Baseline'!F$13),0),"")</f>
        <v/>
      </c>
      <c r="P841" s="83" t="str">
        <f>IFERROR(O841/'2. Baseline'!F$14,"")</f>
        <v/>
      </c>
      <c r="Q841" s="84" t="e">
        <f t="shared" si="413"/>
        <v>#VALUE!</v>
      </c>
      <c r="R841" s="234" t="str">
        <f>IF(H841="","",P841/'2. Baseline'!$F$67)</f>
        <v/>
      </c>
      <c r="S841" s="234" t="str">
        <f>IF(H841="","",P841/J841/'2. Baseline'!$F$67)</f>
        <v/>
      </c>
      <c r="T841" s="101"/>
      <c r="U841" s="102"/>
      <c r="V841" s="101"/>
      <c r="W841" s="101"/>
      <c r="X841" s="90" t="str">
        <f>IFERROR(S841/W841, "")</f>
        <v/>
      </c>
      <c r="Y841" s="456"/>
      <c r="Z841" s="450"/>
      <c r="AA841" s="453"/>
      <c r="AB841" s="480"/>
      <c r="AC841" s="483"/>
      <c r="AD841" s="467"/>
      <c r="AE841" s="486"/>
      <c r="AF841" s="467"/>
      <c r="AG841" s="470"/>
      <c r="AH841" s="470"/>
      <c r="AI841" s="473"/>
      <c r="AJ841" s="467"/>
      <c r="AK841" s="467"/>
      <c r="AL841" s="467"/>
      <c r="AM841" s="467"/>
      <c r="AN841" s="470"/>
      <c r="AO841" s="470"/>
      <c r="AP841" s="470"/>
      <c r="AQ841" s="473"/>
      <c r="AR841" s="42"/>
    </row>
    <row r="842" spans="2:44" ht="14.45" customHeight="1" x14ac:dyDescent="0.25">
      <c r="B842" s="475"/>
      <c r="C842" s="477"/>
      <c r="D842" s="477"/>
      <c r="E842" s="40"/>
      <c r="F842" s="489"/>
      <c r="G842" s="489"/>
      <c r="H842" s="49"/>
      <c r="I842" s="201" t="str">
        <f>IF(H842=0,"",H842/'2. Baseline'!$F$15)</f>
        <v/>
      </c>
      <c r="J842" s="88" t="str">
        <f>IF(I842="","",(I842/'2. Baseline'!$F$71/'2. Baseline'!$F$67))</f>
        <v/>
      </c>
      <c r="K842" s="91" t="str">
        <f t="shared" si="410"/>
        <v/>
      </c>
      <c r="L842" s="91" t="str">
        <f t="shared" si="414"/>
        <v/>
      </c>
      <c r="M842" s="92">
        <f t="shared" si="411"/>
        <v>285.71428571428572</v>
      </c>
      <c r="N842" s="92" t="e">
        <f t="shared" si="412"/>
        <v>#VALUE!</v>
      </c>
      <c r="O842" s="82" t="str">
        <f>IFERROR(ROUND(IF(H842/'2. Baseline'!F$13=0,"",H842/'2. Baseline'!F$13),0),"")</f>
        <v/>
      </c>
      <c r="P842" s="83" t="str">
        <f>IFERROR(O842/'2. Baseline'!F$14,"")</f>
        <v/>
      </c>
      <c r="Q842" s="84" t="e">
        <f t="shared" si="413"/>
        <v>#VALUE!</v>
      </c>
      <c r="R842" s="234" t="str">
        <f>IF(H842="","",P842/'2. Baseline'!$F$67)</f>
        <v/>
      </c>
      <c r="S842" s="234" t="str">
        <f>IF(H842="","",P842/J842/'2. Baseline'!$F$67)</f>
        <v/>
      </c>
      <c r="T842" s="101"/>
      <c r="U842" s="102"/>
      <c r="V842" s="101"/>
      <c r="W842" s="101"/>
      <c r="X842" s="90" t="str">
        <f>IFERROR(S842/W842, "")</f>
        <v/>
      </c>
      <c r="Y842" s="456"/>
      <c r="Z842" s="450"/>
      <c r="AA842" s="453"/>
      <c r="AB842" s="480"/>
      <c r="AC842" s="483"/>
      <c r="AD842" s="467"/>
      <c r="AE842" s="486"/>
      <c r="AF842" s="467"/>
      <c r="AG842" s="470"/>
      <c r="AH842" s="470"/>
      <c r="AI842" s="473"/>
      <c r="AJ842" s="467"/>
      <c r="AK842" s="467"/>
      <c r="AL842" s="467"/>
      <c r="AM842" s="467"/>
      <c r="AN842" s="470"/>
      <c r="AO842" s="470"/>
      <c r="AP842" s="470"/>
      <c r="AQ842" s="473"/>
      <c r="AR842" s="42"/>
    </row>
    <row r="843" spans="2:44" ht="14.45" customHeight="1" x14ac:dyDescent="0.25">
      <c r="B843" s="475"/>
      <c r="C843" s="477"/>
      <c r="D843" s="477"/>
      <c r="E843" s="40"/>
      <c r="F843" s="489"/>
      <c r="G843" s="489"/>
      <c r="H843" s="49"/>
      <c r="I843" s="201" t="str">
        <f>IF(H843=0,"",H843/'2. Baseline'!$F$15)</f>
        <v/>
      </c>
      <c r="J843" s="87" t="str">
        <f>IF(I843="","",(I843/'2. Baseline'!$F$71/'2. Baseline'!$F$67))</f>
        <v/>
      </c>
      <c r="K843" s="73" t="str">
        <f t="shared" si="410"/>
        <v/>
      </c>
      <c r="L843" s="73" t="str">
        <f t="shared" si="414"/>
        <v/>
      </c>
      <c r="M843" s="81">
        <f t="shared" si="411"/>
        <v>285.71428571428572</v>
      </c>
      <c r="N843" s="81" t="e">
        <f t="shared" si="412"/>
        <v>#VALUE!</v>
      </c>
      <c r="O843" s="82" t="str">
        <f>IFERROR(ROUND(IF(H843/'2. Baseline'!F$13=0,"",H843/'2. Baseline'!F$13),0),"")</f>
        <v/>
      </c>
      <c r="P843" s="83" t="str">
        <f>IFERROR(O843/'2. Baseline'!F$14,"")</f>
        <v/>
      </c>
      <c r="Q843" s="84" t="e">
        <f t="shared" si="413"/>
        <v>#VALUE!</v>
      </c>
      <c r="R843" s="234" t="str">
        <f>IF(H843="","",P843/'2. Baseline'!$F$67)</f>
        <v/>
      </c>
      <c r="S843" s="234" t="str">
        <f>IF(H843="","",P843/J843/'2. Baseline'!$F$67)</f>
        <v/>
      </c>
      <c r="T843" s="101"/>
      <c r="U843" s="102"/>
      <c r="V843" s="101"/>
      <c r="W843" s="101"/>
      <c r="X843" s="90" t="str">
        <f>IFERROR(S843/W843, "")</f>
        <v/>
      </c>
      <c r="Y843" s="456"/>
      <c r="Z843" s="450"/>
      <c r="AA843" s="453"/>
      <c r="AB843" s="480"/>
      <c r="AC843" s="483"/>
      <c r="AD843" s="467"/>
      <c r="AE843" s="486"/>
      <c r="AF843" s="467"/>
      <c r="AG843" s="470"/>
      <c r="AH843" s="470"/>
      <c r="AI843" s="473"/>
      <c r="AJ843" s="467"/>
      <c r="AK843" s="467"/>
      <c r="AL843" s="467"/>
      <c r="AM843" s="467"/>
      <c r="AN843" s="470"/>
      <c r="AO843" s="470"/>
      <c r="AP843" s="470"/>
      <c r="AQ843" s="473"/>
      <c r="AR843" s="42"/>
    </row>
    <row r="844" spans="2:44" ht="14.45" customHeight="1" x14ac:dyDescent="0.25">
      <c r="B844" s="475"/>
      <c r="C844" s="477"/>
      <c r="D844" s="477"/>
      <c r="E844" s="40"/>
      <c r="F844" s="489"/>
      <c r="G844" s="489"/>
      <c r="H844" s="50"/>
      <c r="I844" s="201" t="str">
        <f>IF(H844=0,"",H844/'2. Baseline'!$F$15)</f>
        <v/>
      </c>
      <c r="J844" s="87" t="str">
        <f>IF(I844="","",(I844/'2. Baseline'!$F$71/'2. Baseline'!$F$67))</f>
        <v/>
      </c>
      <c r="K844" s="73" t="str">
        <f t="shared" si="410"/>
        <v/>
      </c>
      <c r="L844" s="73" t="str">
        <f t="shared" si="414"/>
        <v/>
      </c>
      <c r="M844" s="81">
        <f t="shared" si="411"/>
        <v>285.71428571428572</v>
      </c>
      <c r="N844" s="81" t="e">
        <f t="shared" si="412"/>
        <v>#VALUE!</v>
      </c>
      <c r="O844" s="82" t="str">
        <f>IFERROR(ROUND(IF(H844/'2. Baseline'!F$13=0,"",H844/'2. Baseline'!F$13),0),"")</f>
        <v/>
      </c>
      <c r="P844" s="83" t="str">
        <f>IFERROR(O844/'2. Baseline'!F$14,"")</f>
        <v/>
      </c>
      <c r="Q844" s="84" t="e">
        <f t="shared" si="413"/>
        <v>#VALUE!</v>
      </c>
      <c r="R844" s="234" t="str">
        <f>IF(H844="","",P844/'2. Baseline'!$F$67)</f>
        <v/>
      </c>
      <c r="S844" s="234" t="str">
        <f>IF(H844="","",P844/J844/'2. Baseline'!$F$67)</f>
        <v/>
      </c>
      <c r="T844" s="101"/>
      <c r="U844" s="102"/>
      <c r="V844" s="101"/>
      <c r="W844" s="101"/>
      <c r="X844" s="90" t="str">
        <f>IFERROR(S844/W844, "")</f>
        <v/>
      </c>
      <c r="Y844" s="456"/>
      <c r="Z844" s="450"/>
      <c r="AA844" s="453"/>
      <c r="AB844" s="480"/>
      <c r="AC844" s="483"/>
      <c r="AD844" s="467"/>
      <c r="AE844" s="486"/>
      <c r="AF844" s="467"/>
      <c r="AG844" s="470"/>
      <c r="AH844" s="470"/>
      <c r="AI844" s="473"/>
      <c r="AJ844" s="467"/>
      <c r="AK844" s="467"/>
      <c r="AL844" s="467"/>
      <c r="AM844" s="467"/>
      <c r="AN844" s="470"/>
      <c r="AO844" s="470"/>
      <c r="AP844" s="470"/>
      <c r="AQ844" s="473"/>
      <c r="AR844" s="42"/>
    </row>
    <row r="845" spans="2:44" ht="14.45" customHeight="1" x14ac:dyDescent="0.25">
      <c r="B845" s="475"/>
      <c r="C845" s="477"/>
      <c r="D845" s="477"/>
      <c r="E845" s="40"/>
      <c r="F845" s="489"/>
      <c r="G845" s="489"/>
      <c r="H845" s="50"/>
      <c r="I845" s="201" t="str">
        <f>IF(H845=0,"",H845/'2. Baseline'!$F$15)</f>
        <v/>
      </c>
      <c r="J845" s="87" t="str">
        <f>IF(I845="","",(I845/'2. Baseline'!$F$71/'2. Baseline'!$F$67))</f>
        <v/>
      </c>
      <c r="K845" s="73" t="str">
        <f t="shared" si="410"/>
        <v/>
      </c>
      <c r="L845" s="73" t="str">
        <f t="shared" si="414"/>
        <v/>
      </c>
      <c r="M845" s="81">
        <f t="shared" si="411"/>
        <v>285.71428571428572</v>
      </c>
      <c r="N845" s="81" t="e">
        <f t="shared" si="412"/>
        <v>#VALUE!</v>
      </c>
      <c r="O845" s="82" t="str">
        <f>IFERROR(ROUND(IF(H845/'2. Baseline'!F$13=0,"",H845/'2. Baseline'!F$13),0),"")</f>
        <v/>
      </c>
      <c r="P845" s="83" t="str">
        <f>IFERROR(O845/'2. Baseline'!F$14,"")</f>
        <v/>
      </c>
      <c r="Q845" s="84" t="e">
        <f t="shared" si="413"/>
        <v>#VALUE!</v>
      </c>
      <c r="R845" s="234" t="str">
        <f>IF(H845="","",P845/'2. Baseline'!$F$67)</f>
        <v/>
      </c>
      <c r="S845" s="234" t="str">
        <f>IF(H845="","",P845/J845/'2. Baseline'!$F$67)</f>
        <v/>
      </c>
      <c r="T845" s="101"/>
      <c r="U845" s="102"/>
      <c r="V845" s="101"/>
      <c r="W845" s="101"/>
      <c r="X845" s="90" t="str">
        <f>IFERROR(P845/W845, "")</f>
        <v/>
      </c>
      <c r="Y845" s="456"/>
      <c r="Z845" s="450"/>
      <c r="AA845" s="453"/>
      <c r="AB845" s="480"/>
      <c r="AC845" s="483"/>
      <c r="AD845" s="467"/>
      <c r="AE845" s="486"/>
      <c r="AF845" s="467"/>
      <c r="AG845" s="470"/>
      <c r="AH845" s="470"/>
      <c r="AI845" s="473"/>
      <c r="AJ845" s="467"/>
      <c r="AK845" s="467"/>
      <c r="AL845" s="467"/>
      <c r="AM845" s="467"/>
      <c r="AN845" s="470"/>
      <c r="AO845" s="470"/>
      <c r="AP845" s="470"/>
      <c r="AQ845" s="473"/>
      <c r="AR845" s="42"/>
    </row>
    <row r="846" spans="2:44" ht="14.45" customHeight="1" x14ac:dyDescent="0.25">
      <c r="B846" s="475"/>
      <c r="C846" s="477"/>
      <c r="D846" s="477"/>
      <c r="E846" s="40"/>
      <c r="F846" s="489"/>
      <c r="G846" s="489"/>
      <c r="H846" s="50"/>
      <c r="I846" s="201" t="str">
        <f>IF(H846=0,"",H846/'2. Baseline'!$F$15)</f>
        <v/>
      </c>
      <c r="J846" s="87" t="str">
        <f>IF(I846="","",(I846/'2. Baseline'!$F$71/'2. Baseline'!$F$67))</f>
        <v/>
      </c>
      <c r="K846" s="73" t="str">
        <f t="shared" si="410"/>
        <v/>
      </c>
      <c r="L846" s="73" t="str">
        <f t="shared" si="414"/>
        <v/>
      </c>
      <c r="M846" s="81">
        <f t="shared" si="411"/>
        <v>285.71428571428572</v>
      </c>
      <c r="N846" s="81" t="e">
        <f t="shared" si="412"/>
        <v>#VALUE!</v>
      </c>
      <c r="O846" s="82" t="str">
        <f>IFERROR(ROUND(IF(H846/'2. Baseline'!F$13=0,"",H846/'2. Baseline'!F$13),0),"")</f>
        <v/>
      </c>
      <c r="P846" s="83" t="str">
        <f>IFERROR(O846/'2. Baseline'!F$14,"")</f>
        <v/>
      </c>
      <c r="Q846" s="84" t="e">
        <f t="shared" si="413"/>
        <v>#VALUE!</v>
      </c>
      <c r="R846" s="234" t="str">
        <f>IF(H846="","",P846/'2. Baseline'!$F$67)</f>
        <v/>
      </c>
      <c r="S846" s="234" t="str">
        <f>IF(H846="","",P846/J846/'2. Baseline'!$F$67)</f>
        <v/>
      </c>
      <c r="T846" s="101"/>
      <c r="U846" s="102"/>
      <c r="V846" s="101"/>
      <c r="W846" s="101"/>
      <c r="X846" s="90" t="str">
        <f>IFERROR(P846/W846, "")</f>
        <v/>
      </c>
      <c r="Y846" s="456"/>
      <c r="Z846" s="450"/>
      <c r="AA846" s="453"/>
      <c r="AB846" s="480"/>
      <c r="AC846" s="483"/>
      <c r="AD846" s="467"/>
      <c r="AE846" s="486"/>
      <c r="AF846" s="467"/>
      <c r="AG846" s="470"/>
      <c r="AH846" s="470"/>
      <c r="AI846" s="473"/>
      <c r="AJ846" s="467"/>
      <c r="AK846" s="467"/>
      <c r="AL846" s="467"/>
      <c r="AM846" s="467"/>
      <c r="AN846" s="470"/>
      <c r="AO846" s="470"/>
      <c r="AP846" s="470"/>
      <c r="AQ846" s="473"/>
      <c r="AR846" s="42"/>
    </row>
    <row r="847" spans="2:44" ht="14.45" customHeight="1" x14ac:dyDescent="0.25">
      <c r="B847" s="475"/>
      <c r="C847" s="477"/>
      <c r="D847" s="477"/>
      <c r="E847" s="40"/>
      <c r="F847" s="489"/>
      <c r="G847" s="489"/>
      <c r="H847" s="50"/>
      <c r="I847" s="201" t="str">
        <f>IF(H847=0,"",H847/'2. Baseline'!$F$15)</f>
        <v/>
      </c>
      <c r="J847" s="87" t="str">
        <f>IF(I847="","",(I847/'2. Baseline'!$F$71/'2. Baseline'!$F$67))</f>
        <v/>
      </c>
      <c r="K847" s="73" t="str">
        <f t="shared" si="410"/>
        <v/>
      </c>
      <c r="L847" s="73" t="str">
        <f t="shared" si="414"/>
        <v/>
      </c>
      <c r="M847" s="81">
        <f t="shared" si="411"/>
        <v>285.71428571428572</v>
      </c>
      <c r="N847" s="81" t="e">
        <f t="shared" si="412"/>
        <v>#VALUE!</v>
      </c>
      <c r="O847" s="82" t="str">
        <f>IFERROR(ROUND(IF(H847/'2. Baseline'!F$13=0,"",H847/'2. Baseline'!F$13),0),"")</f>
        <v/>
      </c>
      <c r="P847" s="83" t="str">
        <f>IFERROR(O847/'2. Baseline'!F$14,"")</f>
        <v/>
      </c>
      <c r="Q847" s="84" t="e">
        <f t="shared" si="413"/>
        <v>#VALUE!</v>
      </c>
      <c r="R847" s="234" t="str">
        <f>IF(H847="","",P847/'2. Baseline'!$F$67)</f>
        <v/>
      </c>
      <c r="S847" s="234" t="str">
        <f>IF(H847="","",P847/J847/'2. Baseline'!$F$67)</f>
        <v/>
      </c>
      <c r="T847" s="101"/>
      <c r="U847" s="102"/>
      <c r="V847" s="101"/>
      <c r="W847" s="101"/>
      <c r="X847" s="90" t="str">
        <f>IFERROR(P847/W847, "")</f>
        <v/>
      </c>
      <c r="Y847" s="456"/>
      <c r="Z847" s="450"/>
      <c r="AA847" s="453"/>
      <c r="AB847" s="480"/>
      <c r="AC847" s="483"/>
      <c r="AD847" s="467"/>
      <c r="AE847" s="486"/>
      <c r="AF847" s="467"/>
      <c r="AG847" s="470"/>
      <c r="AH847" s="470"/>
      <c r="AI847" s="473"/>
      <c r="AJ847" s="467"/>
      <c r="AK847" s="467"/>
      <c r="AL847" s="467"/>
      <c r="AM847" s="467"/>
      <c r="AN847" s="470"/>
      <c r="AO847" s="470"/>
      <c r="AP847" s="470"/>
      <c r="AQ847" s="473"/>
      <c r="AR847" s="42"/>
    </row>
    <row r="848" spans="2:44" ht="14.45" customHeight="1" x14ac:dyDescent="0.25">
      <c r="B848" s="475"/>
      <c r="C848" s="477"/>
      <c r="D848" s="477"/>
      <c r="E848" s="40"/>
      <c r="F848" s="489"/>
      <c r="G848" s="489"/>
      <c r="H848" s="50"/>
      <c r="I848" s="201" t="str">
        <f>IF(H848=0,"",H848/'2. Baseline'!$F$15)</f>
        <v/>
      </c>
      <c r="J848" s="87" t="str">
        <f>IF(I848="","",(I848/'2. Baseline'!$F$71/'2. Baseline'!$F$67))</f>
        <v/>
      </c>
      <c r="K848" s="73" t="str">
        <f t="shared" si="410"/>
        <v/>
      </c>
      <c r="L848" s="73" t="str">
        <f t="shared" si="414"/>
        <v/>
      </c>
      <c r="M848" s="81">
        <f t="shared" si="411"/>
        <v>285.71428571428572</v>
      </c>
      <c r="N848" s="81" t="e">
        <f t="shared" si="412"/>
        <v>#VALUE!</v>
      </c>
      <c r="O848" s="82" t="str">
        <f>IFERROR(ROUND(IF(H848/'2. Baseline'!F$13=0,"",H848/'2. Baseline'!F$13),0),"")</f>
        <v/>
      </c>
      <c r="P848" s="83" t="str">
        <f>IFERROR(O848/'2. Baseline'!F$14,"")</f>
        <v/>
      </c>
      <c r="Q848" s="84" t="e">
        <f t="shared" si="413"/>
        <v>#VALUE!</v>
      </c>
      <c r="R848" s="234" t="str">
        <f>IF(H848="","",P848/'2. Baseline'!$F$67)</f>
        <v/>
      </c>
      <c r="S848" s="234" t="str">
        <f>IF(H848="","",P848/J848/'2. Baseline'!$F$67)</f>
        <v/>
      </c>
      <c r="T848" s="101"/>
      <c r="U848" s="102"/>
      <c r="V848" s="101"/>
      <c r="W848" s="101"/>
      <c r="X848" s="90" t="str">
        <f>IFERROR(P848/W848, "")</f>
        <v/>
      </c>
      <c r="Y848" s="456"/>
      <c r="Z848" s="450"/>
      <c r="AA848" s="453"/>
      <c r="AB848" s="480"/>
      <c r="AC848" s="483"/>
      <c r="AD848" s="467"/>
      <c r="AE848" s="486"/>
      <c r="AF848" s="467"/>
      <c r="AG848" s="470"/>
      <c r="AH848" s="470"/>
      <c r="AI848" s="473"/>
      <c r="AJ848" s="467"/>
      <c r="AK848" s="467"/>
      <c r="AL848" s="467"/>
      <c r="AM848" s="467"/>
      <c r="AN848" s="470"/>
      <c r="AO848" s="470"/>
      <c r="AP848" s="470"/>
      <c r="AQ848" s="473"/>
      <c r="AR848" s="42"/>
    </row>
    <row r="849" spans="2:44" ht="14.45" customHeight="1" x14ac:dyDescent="0.25">
      <c r="B849" s="476"/>
      <c r="C849" s="478"/>
      <c r="D849" s="478"/>
      <c r="E849" s="40"/>
      <c r="F849" s="489"/>
      <c r="G849" s="489"/>
      <c r="H849" s="50"/>
      <c r="I849" s="201" t="str">
        <f>IF(H849=0,"",H849/'2. Baseline'!$F$15)</f>
        <v/>
      </c>
      <c r="J849" s="87" t="str">
        <f>IF(I849="","",(I849/'2. Baseline'!$F$71/'2. Baseline'!$F$67))</f>
        <v/>
      </c>
      <c r="K849" s="73" t="str">
        <f t="shared" si="410"/>
        <v/>
      </c>
      <c r="L849" s="73" t="str">
        <f t="shared" si="414"/>
        <v/>
      </c>
      <c r="M849" s="81">
        <f t="shared" si="411"/>
        <v>285.71428571428572</v>
      </c>
      <c r="N849" s="81" t="e">
        <f>IF(M849="","",I849/M849)</f>
        <v>#VALUE!</v>
      </c>
      <c r="O849" s="82" t="str">
        <f>IFERROR(ROUND(IF(H849/'2. Baseline'!F$13=0,"",H849/'2. Baseline'!F$13),0),"")</f>
        <v/>
      </c>
      <c r="P849" s="83" t="str">
        <f>IFERROR(O849/'2. Baseline'!F$14,"")</f>
        <v/>
      </c>
      <c r="Q849" s="85"/>
      <c r="R849" s="82" t="str">
        <f>IF(H849="","",P849/'2. Baseline'!$F$67)</f>
        <v/>
      </c>
      <c r="S849" s="82" t="str">
        <f>IF(H849="","",P849/J849/'2. Baseline'!$F$67)</f>
        <v/>
      </c>
      <c r="T849" s="101"/>
      <c r="U849" s="102"/>
      <c r="V849" s="101"/>
      <c r="W849" s="101"/>
      <c r="X849" s="90" t="str">
        <f>IFERROR(P849/W849, "")</f>
        <v/>
      </c>
      <c r="Y849" s="457"/>
      <c r="Z849" s="451"/>
      <c r="AA849" s="454"/>
      <c r="AB849" s="481"/>
      <c r="AC849" s="484"/>
      <c r="AD849" s="468"/>
      <c r="AE849" s="487"/>
      <c r="AF849" s="468"/>
      <c r="AG849" s="471"/>
      <c r="AH849" s="471"/>
      <c r="AI849" s="474"/>
      <c r="AJ849" s="468"/>
      <c r="AK849" s="468"/>
      <c r="AL849" s="468"/>
      <c r="AM849" s="468"/>
      <c r="AN849" s="471"/>
      <c r="AO849" s="471"/>
      <c r="AP849" s="471"/>
      <c r="AQ849" s="474"/>
      <c r="AR849" s="42"/>
    </row>
    <row r="850" spans="2:44" ht="14.45" customHeight="1" x14ac:dyDescent="0.25">
      <c r="B850" s="51"/>
      <c r="C850" s="25" t="s">
        <v>35</v>
      </c>
      <c r="D850" s="25"/>
      <c r="E850" s="98">
        <f>COUNTA(E840:E849)</f>
        <v>0</v>
      </c>
      <c r="F850" s="458"/>
      <c r="G850" s="459"/>
      <c r="H850" s="22">
        <f>SUM(H840:H849)</f>
        <v>0</v>
      </c>
      <c r="I850" s="96">
        <f>SUM(I840:I849)</f>
        <v>0</v>
      </c>
      <c r="J850" s="96">
        <f>SUM(J840:J849)</f>
        <v>0</v>
      </c>
      <c r="K850" s="96">
        <f>SUM(K840:K849)</f>
        <v>0</v>
      </c>
      <c r="L850" s="96">
        <f>SUM(L840:L849)</f>
        <v>0</v>
      </c>
      <c r="M850" s="97"/>
      <c r="N850" s="97" t="e">
        <f>SUM(N840:N849)</f>
        <v>#VALUE!</v>
      </c>
      <c r="O850" s="23">
        <f>SUM(O840:O849)</f>
        <v>0</v>
      </c>
      <c r="P850" s="53">
        <f>IFERROR(O850/'2. Baseline'!F$14,"")</f>
        <v>0</v>
      </c>
      <c r="Q850" s="52" t="e">
        <f>SUM(Q840:Q848)*7</f>
        <v>#VALUE!</v>
      </c>
      <c r="R850" s="96">
        <f>SUM(R840:R849)</f>
        <v>0</v>
      </c>
      <c r="S850" s="97" t="e">
        <f>IF(H850="","",P850/J850/'2. Baseline'!$F$67)</f>
        <v>#DIV/0!</v>
      </c>
      <c r="T850" s="103"/>
      <c r="U850" s="103"/>
      <c r="V850" s="104"/>
      <c r="W850" s="104"/>
      <c r="X850" s="74"/>
      <c r="Y850" s="107"/>
      <c r="Z850" s="104"/>
      <c r="AA850" s="108"/>
      <c r="AB850" s="53"/>
      <c r="AC850" s="68">
        <f t="shared" ref="AC850:AQ850" si="415">SUM(AC840:AC849)</f>
        <v>0</v>
      </c>
      <c r="AD850" s="68">
        <f t="shared" si="415"/>
        <v>0</v>
      </c>
      <c r="AE850" s="296">
        <f t="shared" si="415"/>
        <v>0</v>
      </c>
      <c r="AF850" s="93">
        <f t="shared" si="415"/>
        <v>0</v>
      </c>
      <c r="AG850" s="93">
        <f t="shared" si="415"/>
        <v>0</v>
      </c>
      <c r="AH850" s="93">
        <f t="shared" si="415"/>
        <v>0</v>
      </c>
      <c r="AI850" s="93">
        <f t="shared" si="415"/>
        <v>0</v>
      </c>
      <c r="AJ850" s="93">
        <f t="shared" si="415"/>
        <v>0</v>
      </c>
      <c r="AK850" s="93">
        <f t="shared" si="415"/>
        <v>0</v>
      </c>
      <c r="AL850" s="93">
        <f t="shared" si="415"/>
        <v>0</v>
      </c>
      <c r="AM850" s="93">
        <f t="shared" si="415"/>
        <v>0</v>
      </c>
      <c r="AN850" s="93">
        <f t="shared" si="415"/>
        <v>0</v>
      </c>
      <c r="AO850" s="93">
        <f t="shared" si="415"/>
        <v>0</v>
      </c>
      <c r="AP850" s="93">
        <f t="shared" si="415"/>
        <v>0</v>
      </c>
      <c r="AQ850" s="93">
        <f t="shared" si="415"/>
        <v>0</v>
      </c>
      <c r="AR850" s="26"/>
    </row>
    <row r="851" spans="2:44" ht="14.45" customHeight="1" thickBot="1" x14ac:dyDescent="0.3">
      <c r="B851" s="61"/>
      <c r="C851" s="62"/>
      <c r="D851" s="62"/>
      <c r="E851" s="63"/>
      <c r="F851" s="460"/>
      <c r="G851" s="461"/>
      <c r="H851" s="64"/>
      <c r="I851" s="65" t="str">
        <f>IFERROR(IF(H851/#REF!=0," ",H851/#REF!),"")</f>
        <v/>
      </c>
      <c r="J851" s="66"/>
      <c r="K851" s="66"/>
      <c r="L851" s="66"/>
      <c r="M851" s="66"/>
      <c r="N851" s="66"/>
      <c r="O851" s="24"/>
      <c r="P851" s="54"/>
      <c r="Q851" s="55"/>
      <c r="R851" s="56"/>
      <c r="S851" s="56"/>
      <c r="T851" s="105"/>
      <c r="U851" s="105"/>
      <c r="V851" s="106"/>
      <c r="W851" s="106"/>
      <c r="X851" s="75"/>
      <c r="Y851" s="109"/>
      <c r="Z851" s="106"/>
      <c r="AA851" s="110"/>
      <c r="AB851" s="54"/>
      <c r="AC851" s="57"/>
      <c r="AD851" s="67"/>
      <c r="AE851" s="67"/>
      <c r="AF851" s="67"/>
      <c r="AG851" s="67"/>
      <c r="AH851" s="67"/>
      <c r="AI851" s="67"/>
      <c r="AJ851" s="67"/>
      <c r="AK851" s="67"/>
      <c r="AL851" s="67"/>
      <c r="AM851" s="67"/>
      <c r="AN851" s="67"/>
      <c r="AO851" s="67"/>
      <c r="AP851" s="67"/>
      <c r="AQ851" s="179"/>
      <c r="AR851" s="60"/>
    </row>
    <row r="852" spans="2:44" ht="14.45" customHeight="1" x14ac:dyDescent="0.25">
      <c r="B852" s="475" t="str">
        <f>IF(C852&lt;&gt;"",B840+1,"")</f>
        <v/>
      </c>
      <c r="C852" s="488"/>
      <c r="D852" s="488"/>
      <c r="E852" s="40"/>
      <c r="F852" s="493"/>
      <c r="G852" s="494"/>
      <c r="H852" s="49"/>
      <c r="I852" s="201" t="str">
        <f>IF(H852=0,"",H852/'2. Baseline'!$F$15)</f>
        <v/>
      </c>
      <c r="J852" s="86" t="str">
        <f>IF(I852="","",(I852/'2. Baseline'!$F$71/'2. Baseline'!$F$67))</f>
        <v/>
      </c>
      <c r="K852" s="72" t="str">
        <f t="shared" ref="K852:K861" si="416">IF(J852="","",ROUNDUP(J852,0))</f>
        <v/>
      </c>
      <c r="L852" s="295" t="str">
        <f>J852</f>
        <v/>
      </c>
      <c r="M852" s="77">
        <f t="shared" ref="M852:M861" si="417">IF(I852=0,"",$M$23*10)</f>
        <v>285.71428571428572</v>
      </c>
      <c r="N852" s="77" t="e">
        <f t="shared" ref="N852:N860" si="418">I852/M852</f>
        <v>#VALUE!</v>
      </c>
      <c r="O852" s="78" t="str">
        <f>IFERROR(ROUND(IF(H852/'2. Baseline'!F$13=0,"",H852/'2. Baseline'!F$13),0),"")</f>
        <v/>
      </c>
      <c r="P852" s="79" t="str">
        <f>IFERROR(O852/'2. Baseline'!F$14,"")</f>
        <v/>
      </c>
      <c r="Q852" s="80" t="e">
        <f t="shared" ref="Q852:Q860" si="419">O852/(J852/2)/7</f>
        <v>#VALUE!</v>
      </c>
      <c r="R852" s="233" t="str">
        <f>IF(H852="","",P852/'2. Baseline'!$F$67)</f>
        <v/>
      </c>
      <c r="S852" s="233" t="str">
        <f>IF(H852="","",P852/J852/'2. Baseline'!$F$67)</f>
        <v/>
      </c>
      <c r="T852" s="99"/>
      <c r="U852" s="100"/>
      <c r="V852" s="101"/>
      <c r="W852" s="101"/>
      <c r="X852" s="89" t="str">
        <f>IFERROR(S852/W852, "n/a")</f>
        <v>n/a</v>
      </c>
      <c r="Y852" s="455"/>
      <c r="Z852" s="449"/>
      <c r="AA852" s="452"/>
      <c r="AB852" s="479" t="e">
        <f>P862/AA852</f>
        <v>#DIV/0!</v>
      </c>
      <c r="AC852" s="482">
        <f>L862</f>
        <v>0</v>
      </c>
      <c r="AD852" s="466">
        <f>AC862</f>
        <v>0</v>
      </c>
      <c r="AE852" s="485">
        <f>AD862/'2. Baseline'!$F$73</f>
        <v>0</v>
      </c>
      <c r="AF852" s="466">
        <f>L862*'2. Baseline'!$F$58</f>
        <v>0</v>
      </c>
      <c r="AG852" s="469">
        <f>J862*'2. Baseline'!$F$61</f>
        <v>0</v>
      </c>
      <c r="AH852" s="469">
        <f>AE862*'2. Baseline'!F$59*('2. Baseline'!F$50+'2. Baseline'!F$51)</f>
        <v>0</v>
      </c>
      <c r="AI852" s="472">
        <f>IF(B852&lt;&gt;"",'2. Baseline'!$F$60+1,0)</f>
        <v>0</v>
      </c>
      <c r="AJ852" s="466">
        <f>2*(AC862*('2. Baseline'!$F$67+'2. Baseline'!$F$68))</f>
        <v>0</v>
      </c>
      <c r="AK852" s="466">
        <f>2*L862</f>
        <v>0</v>
      </c>
      <c r="AL852" s="466">
        <f>2*(J862*2)</f>
        <v>0</v>
      </c>
      <c r="AM852" s="466">
        <f>J862*('2. Baseline'!F$67+'2. Baseline'!F$68)</f>
        <v>0</v>
      </c>
      <c r="AN852" s="469">
        <f>J862*'2. Baseline'!$F$80</f>
        <v>0</v>
      </c>
      <c r="AO852" s="469">
        <f>2*J862</f>
        <v>0</v>
      </c>
      <c r="AP852" s="469">
        <f>AE862*'2. Baseline'!F$78*('2. Baseline'!F$67+'2. Baseline'!F$68)</f>
        <v>0</v>
      </c>
      <c r="AQ852" s="472">
        <f>IF(B852&lt;&gt;"",'2. Baseline'!$F$60+1,0)</f>
        <v>0</v>
      </c>
      <c r="AR852" s="41"/>
    </row>
    <row r="853" spans="2:44" ht="14.45" customHeight="1" x14ac:dyDescent="0.25">
      <c r="B853" s="475"/>
      <c r="C853" s="477"/>
      <c r="D853" s="477"/>
      <c r="E853" s="40"/>
      <c r="F853" s="490"/>
      <c r="G853" s="491"/>
      <c r="H853" s="49"/>
      <c r="I853" s="201" t="str">
        <f>IF(H853=0,"",H853/'2. Baseline'!$F$15)</f>
        <v/>
      </c>
      <c r="J853" s="87" t="str">
        <f>IF(I853="","",(I853/'2. Baseline'!$F$71/'2. Baseline'!$F$67))</f>
        <v/>
      </c>
      <c r="K853" s="73" t="str">
        <f t="shared" si="416"/>
        <v/>
      </c>
      <c r="L853" s="73" t="str">
        <f t="shared" ref="L853:L861" si="420">J853</f>
        <v/>
      </c>
      <c r="M853" s="81">
        <f t="shared" si="417"/>
        <v>285.71428571428572</v>
      </c>
      <c r="N853" s="81" t="e">
        <f t="shared" si="418"/>
        <v>#VALUE!</v>
      </c>
      <c r="O853" s="82" t="str">
        <f>IFERROR(ROUND(IF(H853/'2. Baseline'!F$13=0,"",H853/'2. Baseline'!F$13),0),"")</f>
        <v/>
      </c>
      <c r="P853" s="83" t="str">
        <f>IFERROR(O853/'2. Baseline'!F$14,"")</f>
        <v/>
      </c>
      <c r="Q853" s="84" t="e">
        <f t="shared" si="419"/>
        <v>#VALUE!</v>
      </c>
      <c r="R853" s="234" t="str">
        <f>IF(H853="","",P853/'2. Baseline'!$F$67)</f>
        <v/>
      </c>
      <c r="S853" s="234" t="str">
        <f>IF(H853="","",P853/J853/'2. Baseline'!$F$67)</f>
        <v/>
      </c>
      <c r="T853" s="101"/>
      <c r="U853" s="102"/>
      <c r="V853" s="101"/>
      <c r="W853" s="101"/>
      <c r="X853" s="90" t="str">
        <f>IFERROR(S853/W853, "")</f>
        <v/>
      </c>
      <c r="Y853" s="456"/>
      <c r="Z853" s="450"/>
      <c r="AA853" s="453"/>
      <c r="AB853" s="480"/>
      <c r="AC853" s="483"/>
      <c r="AD853" s="467"/>
      <c r="AE853" s="486"/>
      <c r="AF853" s="467"/>
      <c r="AG853" s="470"/>
      <c r="AH853" s="470"/>
      <c r="AI853" s="473"/>
      <c r="AJ853" s="467"/>
      <c r="AK853" s="467"/>
      <c r="AL853" s="467"/>
      <c r="AM853" s="467"/>
      <c r="AN853" s="470"/>
      <c r="AO853" s="470"/>
      <c r="AP853" s="470"/>
      <c r="AQ853" s="473"/>
      <c r="AR853" s="42"/>
    </row>
    <row r="854" spans="2:44" ht="14.45" customHeight="1" x14ac:dyDescent="0.25">
      <c r="B854" s="475"/>
      <c r="C854" s="477"/>
      <c r="D854" s="477"/>
      <c r="E854" s="40"/>
      <c r="F854" s="490"/>
      <c r="G854" s="491"/>
      <c r="H854" s="49"/>
      <c r="I854" s="201" t="str">
        <f>IF(H854=0,"",H854/'2. Baseline'!$F$15)</f>
        <v/>
      </c>
      <c r="J854" s="87" t="str">
        <f>IF(I854="","",(I854/'2. Baseline'!$F$71/'2. Baseline'!$F$67))</f>
        <v/>
      </c>
      <c r="K854" s="91" t="str">
        <f t="shared" si="416"/>
        <v/>
      </c>
      <c r="L854" s="91" t="str">
        <f t="shared" si="420"/>
        <v/>
      </c>
      <c r="M854" s="92">
        <f t="shared" si="417"/>
        <v>285.71428571428572</v>
      </c>
      <c r="N854" s="92" t="e">
        <f t="shared" si="418"/>
        <v>#VALUE!</v>
      </c>
      <c r="O854" s="82" t="str">
        <f>IFERROR(ROUND(IF(H854/'2. Baseline'!F$13=0,"",H854/'2. Baseline'!F$13),0),"")</f>
        <v/>
      </c>
      <c r="P854" s="83" t="str">
        <f>IFERROR(O854/'2. Baseline'!F$14,"")</f>
        <v/>
      </c>
      <c r="Q854" s="84" t="e">
        <f t="shared" si="419"/>
        <v>#VALUE!</v>
      </c>
      <c r="R854" s="234" t="str">
        <f>IF(H854="","",P854/'2. Baseline'!$F$67)</f>
        <v/>
      </c>
      <c r="S854" s="234" t="str">
        <f>IF(H854="","",P854/J854/'2. Baseline'!$F$67)</f>
        <v/>
      </c>
      <c r="T854" s="101"/>
      <c r="U854" s="102"/>
      <c r="V854" s="101"/>
      <c r="W854" s="101"/>
      <c r="X854" s="90" t="str">
        <f>IFERROR(S854/W854, "")</f>
        <v/>
      </c>
      <c r="Y854" s="456"/>
      <c r="Z854" s="450"/>
      <c r="AA854" s="453"/>
      <c r="AB854" s="480"/>
      <c r="AC854" s="483"/>
      <c r="AD854" s="467"/>
      <c r="AE854" s="486"/>
      <c r="AF854" s="467"/>
      <c r="AG854" s="470"/>
      <c r="AH854" s="470"/>
      <c r="AI854" s="473"/>
      <c r="AJ854" s="467"/>
      <c r="AK854" s="467"/>
      <c r="AL854" s="467"/>
      <c r="AM854" s="467"/>
      <c r="AN854" s="470"/>
      <c r="AO854" s="470"/>
      <c r="AP854" s="470"/>
      <c r="AQ854" s="473"/>
      <c r="AR854" s="42"/>
    </row>
    <row r="855" spans="2:44" ht="14.45" customHeight="1" x14ac:dyDescent="0.25">
      <c r="B855" s="475"/>
      <c r="C855" s="477"/>
      <c r="D855" s="477"/>
      <c r="E855" s="40"/>
      <c r="F855" s="490"/>
      <c r="G855" s="491"/>
      <c r="H855" s="49"/>
      <c r="I855" s="201" t="str">
        <f>IF(H855=0,"",H855/'2. Baseline'!$F$15)</f>
        <v/>
      </c>
      <c r="J855" s="87" t="str">
        <f>IF(I855="","",(I855/'2. Baseline'!$F$71/'2. Baseline'!$F$67))</f>
        <v/>
      </c>
      <c r="K855" s="73" t="str">
        <f t="shared" si="416"/>
        <v/>
      </c>
      <c r="L855" s="73" t="str">
        <f t="shared" si="420"/>
        <v/>
      </c>
      <c r="M855" s="81">
        <f t="shared" si="417"/>
        <v>285.71428571428572</v>
      </c>
      <c r="N855" s="81" t="e">
        <f t="shared" si="418"/>
        <v>#VALUE!</v>
      </c>
      <c r="O855" s="82" t="str">
        <f>IFERROR(ROUND(IF(H855/'2. Baseline'!F$13=0,"",H855/'2. Baseline'!F$13),0),"")</f>
        <v/>
      </c>
      <c r="P855" s="83" t="str">
        <f>IFERROR(O855/'2. Baseline'!F$14,"")</f>
        <v/>
      </c>
      <c r="Q855" s="84" t="e">
        <f t="shared" si="419"/>
        <v>#VALUE!</v>
      </c>
      <c r="R855" s="234" t="str">
        <f>IF(H855="","",P855/'2. Baseline'!$F$67)</f>
        <v/>
      </c>
      <c r="S855" s="234" t="str">
        <f>IF(H855="","",P855/J855/'2. Baseline'!$F$67)</f>
        <v/>
      </c>
      <c r="T855" s="101"/>
      <c r="U855" s="102"/>
      <c r="V855" s="101"/>
      <c r="W855" s="101"/>
      <c r="X855" s="90" t="str">
        <f>IFERROR(S855/W855, "")</f>
        <v/>
      </c>
      <c r="Y855" s="456"/>
      <c r="Z855" s="450"/>
      <c r="AA855" s="453"/>
      <c r="AB855" s="480"/>
      <c r="AC855" s="483"/>
      <c r="AD855" s="467"/>
      <c r="AE855" s="486"/>
      <c r="AF855" s="467"/>
      <c r="AG855" s="470"/>
      <c r="AH855" s="470"/>
      <c r="AI855" s="473"/>
      <c r="AJ855" s="467"/>
      <c r="AK855" s="467"/>
      <c r="AL855" s="467"/>
      <c r="AM855" s="467"/>
      <c r="AN855" s="470"/>
      <c r="AO855" s="470"/>
      <c r="AP855" s="470"/>
      <c r="AQ855" s="473"/>
      <c r="AR855" s="42"/>
    </row>
    <row r="856" spans="2:44" ht="14.45" customHeight="1" x14ac:dyDescent="0.25">
      <c r="B856" s="475"/>
      <c r="C856" s="477"/>
      <c r="D856" s="477"/>
      <c r="E856" s="40"/>
      <c r="F856" s="490"/>
      <c r="G856" s="491"/>
      <c r="H856" s="50"/>
      <c r="I856" s="201" t="str">
        <f>IF(H856=0,"",H856/'2. Baseline'!$F$15)</f>
        <v/>
      </c>
      <c r="J856" s="87" t="str">
        <f>IF(I856="","",(I856/'2. Baseline'!$F$71/'2. Baseline'!$F$67))</f>
        <v/>
      </c>
      <c r="K856" s="73" t="str">
        <f t="shared" si="416"/>
        <v/>
      </c>
      <c r="L856" s="73" t="str">
        <f t="shared" si="420"/>
        <v/>
      </c>
      <c r="M856" s="81">
        <f t="shared" si="417"/>
        <v>285.71428571428572</v>
      </c>
      <c r="N856" s="81" t="e">
        <f t="shared" si="418"/>
        <v>#VALUE!</v>
      </c>
      <c r="O856" s="82" t="str">
        <f>IFERROR(ROUND(IF(H856/'2. Baseline'!F$13=0,"",H856/'2. Baseline'!F$13),0),"")</f>
        <v/>
      </c>
      <c r="P856" s="83" t="str">
        <f>IFERROR(O856/'2. Baseline'!F$14,"")</f>
        <v/>
      </c>
      <c r="Q856" s="84" t="e">
        <f t="shared" si="419"/>
        <v>#VALUE!</v>
      </c>
      <c r="R856" s="234" t="str">
        <f>IF(H856="","",P856/'2. Baseline'!$F$67)</f>
        <v/>
      </c>
      <c r="S856" s="234" t="str">
        <f>IF(H856="","",P856/J856/'2. Baseline'!$F$67)</f>
        <v/>
      </c>
      <c r="T856" s="101"/>
      <c r="U856" s="102"/>
      <c r="V856" s="101"/>
      <c r="W856" s="101"/>
      <c r="X856" s="90" t="str">
        <f>IFERROR(S856/W856, "")</f>
        <v/>
      </c>
      <c r="Y856" s="456"/>
      <c r="Z856" s="450"/>
      <c r="AA856" s="453"/>
      <c r="AB856" s="480"/>
      <c r="AC856" s="483"/>
      <c r="AD856" s="467"/>
      <c r="AE856" s="486"/>
      <c r="AF856" s="467"/>
      <c r="AG856" s="470"/>
      <c r="AH856" s="470"/>
      <c r="AI856" s="473"/>
      <c r="AJ856" s="467"/>
      <c r="AK856" s="467"/>
      <c r="AL856" s="467"/>
      <c r="AM856" s="467"/>
      <c r="AN856" s="470"/>
      <c r="AO856" s="470"/>
      <c r="AP856" s="470"/>
      <c r="AQ856" s="473"/>
      <c r="AR856" s="42"/>
    </row>
    <row r="857" spans="2:44" ht="14.45" customHeight="1" x14ac:dyDescent="0.25">
      <c r="B857" s="475"/>
      <c r="C857" s="477"/>
      <c r="D857" s="477"/>
      <c r="E857" s="40"/>
      <c r="F857" s="490"/>
      <c r="G857" s="491"/>
      <c r="H857" s="50"/>
      <c r="I857" s="201" t="str">
        <f>IF(H857=0,"",H857/'2. Baseline'!$F$15)</f>
        <v/>
      </c>
      <c r="J857" s="87" t="str">
        <f>IF(I857="","",(I857/'2. Baseline'!$F$71/'2. Baseline'!$F$67))</f>
        <v/>
      </c>
      <c r="K857" s="73" t="str">
        <f t="shared" si="416"/>
        <v/>
      </c>
      <c r="L857" s="73" t="str">
        <f t="shared" si="420"/>
        <v/>
      </c>
      <c r="M857" s="81">
        <f t="shared" si="417"/>
        <v>285.71428571428572</v>
      </c>
      <c r="N857" s="81" t="e">
        <f t="shared" si="418"/>
        <v>#VALUE!</v>
      </c>
      <c r="O857" s="82" t="str">
        <f>IFERROR(ROUND(IF(H857/'2. Baseline'!F$13=0,"",H857/'2. Baseline'!F$13),0),"")</f>
        <v/>
      </c>
      <c r="P857" s="83" t="str">
        <f>IFERROR(O857/'2. Baseline'!F$14,"")</f>
        <v/>
      </c>
      <c r="Q857" s="84" t="e">
        <f t="shared" si="419"/>
        <v>#VALUE!</v>
      </c>
      <c r="R857" s="234" t="str">
        <f>IF(H857="","",P857/'2. Baseline'!$F$67)</f>
        <v/>
      </c>
      <c r="S857" s="234" t="str">
        <f>IF(H857="","",P857/J857/'2. Baseline'!$F$67)</f>
        <v/>
      </c>
      <c r="T857" s="101"/>
      <c r="U857" s="102"/>
      <c r="V857" s="101"/>
      <c r="W857" s="101"/>
      <c r="X857" s="90" t="str">
        <f>IFERROR(P857/W857, "")</f>
        <v/>
      </c>
      <c r="Y857" s="456"/>
      <c r="Z857" s="450"/>
      <c r="AA857" s="453"/>
      <c r="AB857" s="480"/>
      <c r="AC857" s="483"/>
      <c r="AD857" s="467"/>
      <c r="AE857" s="486"/>
      <c r="AF857" s="467"/>
      <c r="AG857" s="470"/>
      <c r="AH857" s="470"/>
      <c r="AI857" s="473"/>
      <c r="AJ857" s="467"/>
      <c r="AK857" s="467"/>
      <c r="AL857" s="467"/>
      <c r="AM857" s="467"/>
      <c r="AN857" s="470"/>
      <c r="AO857" s="470"/>
      <c r="AP857" s="470"/>
      <c r="AQ857" s="473"/>
      <c r="AR857" s="42"/>
    </row>
    <row r="858" spans="2:44" ht="14.45" customHeight="1" x14ac:dyDescent="0.25">
      <c r="B858" s="475"/>
      <c r="C858" s="477"/>
      <c r="D858" s="477"/>
      <c r="E858" s="40"/>
      <c r="F858" s="490"/>
      <c r="G858" s="491"/>
      <c r="H858" s="49"/>
      <c r="I858" s="201" t="str">
        <f>IF(H858=0,"",H858/'2. Baseline'!$F$15)</f>
        <v/>
      </c>
      <c r="J858" s="87" t="str">
        <f>IF(I858="","",(I858/'2. Baseline'!$F$71/'2. Baseline'!$F$67))</f>
        <v/>
      </c>
      <c r="K858" s="73" t="str">
        <f t="shared" si="416"/>
        <v/>
      </c>
      <c r="L858" s="73" t="str">
        <f t="shared" si="420"/>
        <v/>
      </c>
      <c r="M858" s="81">
        <f t="shared" si="417"/>
        <v>285.71428571428572</v>
      </c>
      <c r="N858" s="81" t="e">
        <f t="shared" si="418"/>
        <v>#VALUE!</v>
      </c>
      <c r="O858" s="82" t="str">
        <f>IFERROR(ROUND(IF(H858/'2. Baseline'!F$13=0,"",H858/'2. Baseline'!F$13),0),"")</f>
        <v/>
      </c>
      <c r="P858" s="83" t="str">
        <f>IFERROR(O858/'2. Baseline'!F$14,"")</f>
        <v/>
      </c>
      <c r="Q858" s="84" t="e">
        <f t="shared" si="419"/>
        <v>#VALUE!</v>
      </c>
      <c r="R858" s="234" t="str">
        <f>IF(H858="","",P858/'2. Baseline'!$F$67)</f>
        <v/>
      </c>
      <c r="S858" s="234" t="str">
        <f>IF(H858="","",P858/J858/'2. Baseline'!$F$67)</f>
        <v/>
      </c>
      <c r="T858" s="101"/>
      <c r="U858" s="102"/>
      <c r="V858" s="101"/>
      <c r="W858" s="101"/>
      <c r="X858" s="90" t="str">
        <f>IFERROR(P858/W858, "")</f>
        <v/>
      </c>
      <c r="Y858" s="456"/>
      <c r="Z858" s="450"/>
      <c r="AA858" s="453"/>
      <c r="AB858" s="480"/>
      <c r="AC858" s="483"/>
      <c r="AD858" s="467"/>
      <c r="AE858" s="486"/>
      <c r="AF858" s="467"/>
      <c r="AG858" s="470"/>
      <c r="AH858" s="470"/>
      <c r="AI858" s="473"/>
      <c r="AJ858" s="467"/>
      <c r="AK858" s="467"/>
      <c r="AL858" s="467"/>
      <c r="AM858" s="467"/>
      <c r="AN858" s="470"/>
      <c r="AO858" s="470"/>
      <c r="AP858" s="470"/>
      <c r="AQ858" s="473"/>
      <c r="AR858" s="42"/>
    </row>
    <row r="859" spans="2:44" ht="14.45" customHeight="1" x14ac:dyDescent="0.25">
      <c r="B859" s="475"/>
      <c r="C859" s="477"/>
      <c r="D859" s="477"/>
      <c r="E859" s="40"/>
      <c r="F859" s="490"/>
      <c r="G859" s="491"/>
      <c r="H859" s="49"/>
      <c r="I859" s="201" t="str">
        <f>IF(H859=0,"",H859/'2. Baseline'!$F$15)</f>
        <v/>
      </c>
      <c r="J859" s="87" t="str">
        <f>IF(I859="","",(I859/'2. Baseline'!$F$71/'2. Baseline'!$F$67))</f>
        <v/>
      </c>
      <c r="K859" s="73" t="str">
        <f t="shared" si="416"/>
        <v/>
      </c>
      <c r="L859" s="73" t="str">
        <f t="shared" si="420"/>
        <v/>
      </c>
      <c r="M859" s="81">
        <f t="shared" si="417"/>
        <v>285.71428571428572</v>
      </c>
      <c r="N859" s="81" t="e">
        <f t="shared" si="418"/>
        <v>#VALUE!</v>
      </c>
      <c r="O859" s="82" t="str">
        <f>IFERROR(ROUND(IF(H859/'2. Baseline'!F$13=0,"",H859/'2. Baseline'!F$13),0),"")</f>
        <v/>
      </c>
      <c r="P859" s="83" t="str">
        <f>IFERROR(O859/'2. Baseline'!F$14,"")</f>
        <v/>
      </c>
      <c r="Q859" s="84" t="e">
        <f t="shared" si="419"/>
        <v>#VALUE!</v>
      </c>
      <c r="R859" s="234" t="str">
        <f>IF(H859="","",P859/'2. Baseline'!$F$67)</f>
        <v/>
      </c>
      <c r="S859" s="234" t="str">
        <f>IF(H859="","",P859/J859/'2. Baseline'!$F$67)</f>
        <v/>
      </c>
      <c r="T859" s="101"/>
      <c r="U859" s="102"/>
      <c r="V859" s="101"/>
      <c r="W859" s="101"/>
      <c r="X859" s="90" t="str">
        <f>IFERROR(P859/W859, "")</f>
        <v/>
      </c>
      <c r="Y859" s="456"/>
      <c r="Z859" s="450"/>
      <c r="AA859" s="453"/>
      <c r="AB859" s="480"/>
      <c r="AC859" s="483"/>
      <c r="AD859" s="467"/>
      <c r="AE859" s="486"/>
      <c r="AF859" s="467"/>
      <c r="AG859" s="470"/>
      <c r="AH859" s="470"/>
      <c r="AI859" s="473"/>
      <c r="AJ859" s="467"/>
      <c r="AK859" s="467"/>
      <c r="AL859" s="467"/>
      <c r="AM859" s="467"/>
      <c r="AN859" s="470"/>
      <c r="AO859" s="470"/>
      <c r="AP859" s="470"/>
      <c r="AQ859" s="473"/>
      <c r="AR859" s="42"/>
    </row>
    <row r="860" spans="2:44" ht="14.45" customHeight="1" x14ac:dyDescent="0.25">
      <c r="B860" s="475"/>
      <c r="C860" s="477"/>
      <c r="D860" s="477"/>
      <c r="E860" s="40"/>
      <c r="F860" s="490"/>
      <c r="G860" s="491"/>
      <c r="H860" s="49"/>
      <c r="I860" s="201" t="str">
        <f>IF(H860=0,"",H860/'2. Baseline'!$F$15)</f>
        <v/>
      </c>
      <c r="J860" s="87" t="str">
        <f>IF(I860="","",(I860/'2. Baseline'!$F$71/'2. Baseline'!$F$67))</f>
        <v/>
      </c>
      <c r="K860" s="73" t="str">
        <f t="shared" si="416"/>
        <v/>
      </c>
      <c r="L860" s="73" t="str">
        <f t="shared" si="420"/>
        <v/>
      </c>
      <c r="M860" s="81">
        <f t="shared" si="417"/>
        <v>285.71428571428572</v>
      </c>
      <c r="N860" s="81" t="e">
        <f t="shared" si="418"/>
        <v>#VALUE!</v>
      </c>
      <c r="O860" s="82" t="str">
        <f>IFERROR(ROUND(IF(H860/'2. Baseline'!F$13=0,"",H860/'2. Baseline'!F$13),0),"")</f>
        <v/>
      </c>
      <c r="P860" s="83" t="str">
        <f>IFERROR(O860/'2. Baseline'!F$14,"")</f>
        <v/>
      </c>
      <c r="Q860" s="84" t="e">
        <f t="shared" si="419"/>
        <v>#VALUE!</v>
      </c>
      <c r="R860" s="234" t="str">
        <f>IF(H860="","",P860/'2. Baseline'!$F$67)</f>
        <v/>
      </c>
      <c r="S860" s="234" t="str">
        <f>IF(H860="","",P860/J860/'2. Baseline'!$F$67)</f>
        <v/>
      </c>
      <c r="T860" s="101"/>
      <c r="U860" s="102"/>
      <c r="V860" s="101"/>
      <c r="W860" s="101"/>
      <c r="X860" s="90" t="str">
        <f>IFERROR(P860/W860, "")</f>
        <v/>
      </c>
      <c r="Y860" s="456"/>
      <c r="Z860" s="450"/>
      <c r="AA860" s="453"/>
      <c r="AB860" s="480"/>
      <c r="AC860" s="483"/>
      <c r="AD860" s="467"/>
      <c r="AE860" s="486"/>
      <c r="AF860" s="467"/>
      <c r="AG860" s="470"/>
      <c r="AH860" s="470"/>
      <c r="AI860" s="473"/>
      <c r="AJ860" s="467"/>
      <c r="AK860" s="467"/>
      <c r="AL860" s="467"/>
      <c r="AM860" s="467"/>
      <c r="AN860" s="470"/>
      <c r="AO860" s="470"/>
      <c r="AP860" s="470"/>
      <c r="AQ860" s="473"/>
      <c r="AR860" s="42"/>
    </row>
    <row r="861" spans="2:44" ht="14.45" customHeight="1" x14ac:dyDescent="0.25">
      <c r="B861" s="476"/>
      <c r="C861" s="478"/>
      <c r="D861" s="478"/>
      <c r="E861" s="40"/>
      <c r="F861" s="490"/>
      <c r="G861" s="491"/>
      <c r="H861" s="49"/>
      <c r="I861" s="201" t="str">
        <f>IF(H861=0,"",H861/'2. Baseline'!$F$15)</f>
        <v/>
      </c>
      <c r="J861" s="87" t="str">
        <f>IF(I861="","",(I861/'2. Baseline'!$F$71/'2. Baseline'!$F$67))</f>
        <v/>
      </c>
      <c r="K861" s="73" t="str">
        <f t="shared" si="416"/>
        <v/>
      </c>
      <c r="L861" s="73" t="str">
        <f t="shared" si="420"/>
        <v/>
      </c>
      <c r="M861" s="81">
        <f t="shared" si="417"/>
        <v>285.71428571428572</v>
      </c>
      <c r="N861" s="81" t="e">
        <f>IF(M861="","",I861/M861)</f>
        <v>#VALUE!</v>
      </c>
      <c r="O861" s="82" t="str">
        <f>IFERROR(ROUND(IF(H861/'2. Baseline'!F$13=0,"",H861/'2. Baseline'!F$13),0),"")</f>
        <v/>
      </c>
      <c r="P861" s="83" t="str">
        <f>IFERROR(O861/'2. Baseline'!F$14,"")</f>
        <v/>
      </c>
      <c r="Q861" s="85"/>
      <c r="R861" s="82" t="str">
        <f>IF(H861="","",P861/'2. Baseline'!$F$67)</f>
        <v/>
      </c>
      <c r="S861" s="82" t="str">
        <f>IF(H861="","",P861/J861/'2. Baseline'!$F$67)</f>
        <v/>
      </c>
      <c r="T861" s="101"/>
      <c r="U861" s="102"/>
      <c r="V861" s="101"/>
      <c r="W861" s="101"/>
      <c r="X861" s="90" t="str">
        <f>IFERROR(P861/W861, "")</f>
        <v/>
      </c>
      <c r="Y861" s="457"/>
      <c r="Z861" s="451"/>
      <c r="AA861" s="454"/>
      <c r="AB861" s="481"/>
      <c r="AC861" s="484"/>
      <c r="AD861" s="468"/>
      <c r="AE861" s="487"/>
      <c r="AF861" s="468"/>
      <c r="AG861" s="471"/>
      <c r="AH861" s="471"/>
      <c r="AI861" s="474"/>
      <c r="AJ861" s="468"/>
      <c r="AK861" s="468"/>
      <c r="AL861" s="468"/>
      <c r="AM861" s="468"/>
      <c r="AN861" s="471"/>
      <c r="AO861" s="471"/>
      <c r="AP861" s="471"/>
      <c r="AQ861" s="474"/>
      <c r="AR861" s="42"/>
    </row>
    <row r="862" spans="2:44" ht="14.45" customHeight="1" x14ac:dyDescent="0.25">
      <c r="B862" s="162"/>
      <c r="C862" s="25" t="s">
        <v>35</v>
      </c>
      <c r="D862" s="25"/>
      <c r="E862" s="98">
        <f>COUNTA(E852:E861)</f>
        <v>0</v>
      </c>
      <c r="F862" s="458"/>
      <c r="G862" s="459"/>
      <c r="H862" s="22">
        <f>SUM(H852:H861)</f>
        <v>0</v>
      </c>
      <c r="I862" s="96">
        <f>SUM(I852:I861)</f>
        <v>0</v>
      </c>
      <c r="J862" s="96">
        <f>SUM(J852:J861)</f>
        <v>0</v>
      </c>
      <c r="K862" s="96">
        <f>SUM(K852:K861)</f>
        <v>0</v>
      </c>
      <c r="L862" s="96">
        <f>SUM(L852:L861)</f>
        <v>0</v>
      </c>
      <c r="M862" s="97"/>
      <c r="N862" s="97" t="e">
        <f>SUM(N852:N861)</f>
        <v>#VALUE!</v>
      </c>
      <c r="O862" s="23">
        <f>SUM(O852:O861)</f>
        <v>0</v>
      </c>
      <c r="P862" s="53">
        <f>IFERROR(O862/'2. Baseline'!F$14,"")</f>
        <v>0</v>
      </c>
      <c r="Q862" s="52" t="e">
        <f>SUM(Q852:Q860)*7</f>
        <v>#VALUE!</v>
      </c>
      <c r="R862" s="96">
        <f>SUM(R852:R861)</f>
        <v>0</v>
      </c>
      <c r="S862" s="97" t="e">
        <f>IF(H862="","",P862/J862/'2. Baseline'!$F$67)</f>
        <v>#DIV/0!</v>
      </c>
      <c r="T862" s="103"/>
      <c r="U862" s="103"/>
      <c r="V862" s="104"/>
      <c r="W862" s="104"/>
      <c r="X862" s="74"/>
      <c r="Y862" s="107"/>
      <c r="Z862" s="104"/>
      <c r="AA862" s="108"/>
      <c r="AB862" s="53"/>
      <c r="AC862" s="68">
        <f t="shared" ref="AC862:AQ862" si="421">SUM(AC852:AC861)</f>
        <v>0</v>
      </c>
      <c r="AD862" s="68">
        <f t="shared" si="421"/>
        <v>0</v>
      </c>
      <c r="AE862" s="296">
        <f t="shared" si="421"/>
        <v>0</v>
      </c>
      <c r="AF862" s="93">
        <f t="shared" si="421"/>
        <v>0</v>
      </c>
      <c r="AG862" s="93">
        <f t="shared" si="421"/>
        <v>0</v>
      </c>
      <c r="AH862" s="93">
        <f t="shared" si="421"/>
        <v>0</v>
      </c>
      <c r="AI862" s="93">
        <f t="shared" si="421"/>
        <v>0</v>
      </c>
      <c r="AJ862" s="93">
        <f t="shared" si="421"/>
        <v>0</v>
      </c>
      <c r="AK862" s="93">
        <f t="shared" si="421"/>
        <v>0</v>
      </c>
      <c r="AL862" s="93">
        <f t="shared" si="421"/>
        <v>0</v>
      </c>
      <c r="AM862" s="93">
        <f t="shared" si="421"/>
        <v>0</v>
      </c>
      <c r="AN862" s="93">
        <f t="shared" si="421"/>
        <v>0</v>
      </c>
      <c r="AO862" s="93">
        <f t="shared" si="421"/>
        <v>0</v>
      </c>
      <c r="AP862" s="93">
        <f t="shared" si="421"/>
        <v>0</v>
      </c>
      <c r="AQ862" s="93">
        <f t="shared" si="421"/>
        <v>0</v>
      </c>
      <c r="AR862" s="26"/>
    </row>
    <row r="863" spans="2:44" ht="14.45" customHeight="1" thickBot="1" x14ac:dyDescent="0.3">
      <c r="B863" s="163"/>
      <c r="C863" s="62"/>
      <c r="D863" s="62"/>
      <c r="E863" s="63"/>
      <c r="F863" s="460"/>
      <c r="G863" s="461"/>
      <c r="H863" s="64"/>
      <c r="I863" s="65" t="str">
        <f>IFERROR(IF(H863/#REF!=0," ",H863/#REF!),"")</f>
        <v/>
      </c>
      <c r="J863" s="66"/>
      <c r="K863" s="66"/>
      <c r="L863" s="66"/>
      <c r="M863" s="66"/>
      <c r="N863" s="66"/>
      <c r="O863" s="24"/>
      <c r="P863" s="54"/>
      <c r="Q863" s="55"/>
      <c r="R863" s="56"/>
      <c r="S863" s="56"/>
      <c r="T863" s="105"/>
      <c r="U863" s="105"/>
      <c r="V863" s="106"/>
      <c r="W863" s="106"/>
      <c r="X863" s="75"/>
      <c r="Y863" s="109"/>
      <c r="Z863" s="106"/>
      <c r="AA863" s="110"/>
      <c r="AB863" s="54"/>
      <c r="AC863" s="57"/>
      <c r="AD863" s="67"/>
      <c r="AE863" s="67"/>
      <c r="AF863" s="67"/>
      <c r="AG863" s="67"/>
      <c r="AH863" s="67"/>
      <c r="AI863" s="67"/>
      <c r="AJ863" s="67"/>
      <c r="AK863" s="67"/>
      <c r="AL863" s="67"/>
      <c r="AM863" s="67"/>
      <c r="AN863" s="67"/>
      <c r="AO863" s="67"/>
      <c r="AP863" s="67"/>
      <c r="AQ863" s="179"/>
      <c r="AR863" s="60"/>
    </row>
    <row r="864" spans="2:44" ht="14.45" customHeight="1" x14ac:dyDescent="0.25">
      <c r="B864" s="475" t="str">
        <f>IF(C864&lt;&gt;"",B852+1,"")</f>
        <v/>
      </c>
      <c r="C864" s="477"/>
      <c r="D864" s="477"/>
      <c r="E864" s="40"/>
      <c r="F864" s="492"/>
      <c r="G864" s="492"/>
      <c r="H864" s="49"/>
      <c r="I864" s="201" t="str">
        <f>IF(H864=0,"",H864/'2. Baseline'!$F$15)</f>
        <v/>
      </c>
      <c r="J864" s="86" t="str">
        <f>IF(I864="","",(I864/'2. Baseline'!$F$71/'2. Baseline'!$F$67))</f>
        <v/>
      </c>
      <c r="K864" s="72" t="str">
        <f t="shared" ref="K864:K873" si="422">IF(J864="","",ROUNDUP(J864,0))</f>
        <v/>
      </c>
      <c r="L864" s="295" t="str">
        <f>J864</f>
        <v/>
      </c>
      <c r="M864" s="77">
        <f t="shared" ref="M864:M873" si="423">IF(I864=0,"",$M$23*10)</f>
        <v>285.71428571428572</v>
      </c>
      <c r="N864" s="77" t="e">
        <f t="shared" ref="N864:N872" si="424">I864/M864</f>
        <v>#VALUE!</v>
      </c>
      <c r="O864" s="78" t="str">
        <f>IFERROR(ROUND(IF(H864/'2. Baseline'!F$13=0,"",H864/'2. Baseline'!F$13),0),"")</f>
        <v/>
      </c>
      <c r="P864" s="79" t="str">
        <f>IFERROR(O864/'2. Baseline'!F$14,"")</f>
        <v/>
      </c>
      <c r="Q864" s="80" t="e">
        <f t="shared" ref="Q864:Q872" si="425">O864/(J864/2)/7</f>
        <v>#VALUE!</v>
      </c>
      <c r="R864" s="233" t="str">
        <f>IF(H864="","",P864/'2. Baseline'!$F$67)</f>
        <v/>
      </c>
      <c r="S864" s="233" t="str">
        <f>IF(H864="","",P864/J864/'2. Baseline'!$F$67)</f>
        <v/>
      </c>
      <c r="T864" s="99"/>
      <c r="U864" s="100"/>
      <c r="V864" s="101"/>
      <c r="W864" s="101"/>
      <c r="X864" s="89" t="str">
        <f>IFERROR(S864/W864, "n/a")</f>
        <v>n/a</v>
      </c>
      <c r="Y864" s="455"/>
      <c r="Z864" s="449"/>
      <c r="AA864" s="452"/>
      <c r="AB864" s="479" t="e">
        <f>P874/AA864</f>
        <v>#DIV/0!</v>
      </c>
      <c r="AC864" s="482">
        <f>L874</f>
        <v>0</v>
      </c>
      <c r="AD864" s="466">
        <f>AC874</f>
        <v>0</v>
      </c>
      <c r="AE864" s="485">
        <f>AD874/'2. Baseline'!$F$73</f>
        <v>0</v>
      </c>
      <c r="AF864" s="466">
        <f>L874*'2. Baseline'!$F$58</f>
        <v>0</v>
      </c>
      <c r="AG864" s="469">
        <f>J874*'2. Baseline'!$F$61</f>
        <v>0</v>
      </c>
      <c r="AH864" s="469">
        <f>AE874*'2. Baseline'!F$59*('2. Baseline'!F$50+'2. Baseline'!F$51)</f>
        <v>0</v>
      </c>
      <c r="AI864" s="472">
        <f>IF(B864&lt;&gt;"",'2. Baseline'!$F$60+1,0)</f>
        <v>0</v>
      </c>
      <c r="AJ864" s="466">
        <f>2*(AC874*('2. Baseline'!$F$67+'2. Baseline'!$F$68))</f>
        <v>0</v>
      </c>
      <c r="AK864" s="466">
        <f>2*L874</f>
        <v>0</v>
      </c>
      <c r="AL864" s="466">
        <f>2*(J874*2)</f>
        <v>0</v>
      </c>
      <c r="AM864" s="466">
        <f>J874*('2. Baseline'!F$67+'2. Baseline'!F$68)</f>
        <v>0</v>
      </c>
      <c r="AN864" s="469">
        <f>J874*'2. Baseline'!$F$80</f>
        <v>0</v>
      </c>
      <c r="AO864" s="469">
        <f>2*J874</f>
        <v>0</v>
      </c>
      <c r="AP864" s="469">
        <f>AE874*'2. Baseline'!F$78*('2. Baseline'!F$67+'2. Baseline'!F$68)</f>
        <v>0</v>
      </c>
      <c r="AQ864" s="472">
        <f>IF(B864&lt;&gt;"",'2. Baseline'!$F$60+1,0)</f>
        <v>0</v>
      </c>
      <c r="AR864" s="41"/>
    </row>
    <row r="865" spans="2:44" ht="14.45" customHeight="1" x14ac:dyDescent="0.25">
      <c r="B865" s="475"/>
      <c r="C865" s="477"/>
      <c r="D865" s="477"/>
      <c r="E865" s="40"/>
      <c r="F865" s="489"/>
      <c r="G865" s="489"/>
      <c r="H865" s="49"/>
      <c r="I865" s="201" t="str">
        <f>IF(H865=0,"",H865/'2. Baseline'!$F$15)</f>
        <v/>
      </c>
      <c r="J865" s="87" t="str">
        <f>IF(I865="","",(I865/'2. Baseline'!$F$71/'2. Baseline'!$F$67))</f>
        <v/>
      </c>
      <c r="K865" s="73" t="str">
        <f t="shared" si="422"/>
        <v/>
      </c>
      <c r="L865" s="73" t="str">
        <f t="shared" ref="L865:L873" si="426">J865</f>
        <v/>
      </c>
      <c r="M865" s="81">
        <f t="shared" si="423"/>
        <v>285.71428571428572</v>
      </c>
      <c r="N865" s="81" t="e">
        <f t="shared" si="424"/>
        <v>#VALUE!</v>
      </c>
      <c r="O865" s="82" t="str">
        <f>IFERROR(ROUND(IF(H865/'2. Baseline'!F$13=0,"",H865/'2. Baseline'!F$13),0),"")</f>
        <v/>
      </c>
      <c r="P865" s="83" t="str">
        <f>IFERROR(O865/'2. Baseline'!F$14,"")</f>
        <v/>
      </c>
      <c r="Q865" s="84" t="e">
        <f t="shared" si="425"/>
        <v>#VALUE!</v>
      </c>
      <c r="R865" s="234" t="str">
        <f>IF(H865="","",P865/'2. Baseline'!$F$67)</f>
        <v/>
      </c>
      <c r="S865" s="234" t="str">
        <f>IF(H865="","",P865/J865/'2. Baseline'!$F$67)</f>
        <v/>
      </c>
      <c r="T865" s="101"/>
      <c r="U865" s="102"/>
      <c r="V865" s="101"/>
      <c r="W865" s="101"/>
      <c r="X865" s="90" t="str">
        <f>IFERROR(S865/W865, "")</f>
        <v/>
      </c>
      <c r="Y865" s="456"/>
      <c r="Z865" s="450"/>
      <c r="AA865" s="453"/>
      <c r="AB865" s="480"/>
      <c r="AC865" s="483"/>
      <c r="AD865" s="467"/>
      <c r="AE865" s="486"/>
      <c r="AF865" s="467"/>
      <c r="AG865" s="470"/>
      <c r="AH865" s="470"/>
      <c r="AI865" s="473"/>
      <c r="AJ865" s="467"/>
      <c r="AK865" s="467"/>
      <c r="AL865" s="467"/>
      <c r="AM865" s="467"/>
      <c r="AN865" s="470"/>
      <c r="AO865" s="470"/>
      <c r="AP865" s="470"/>
      <c r="AQ865" s="473"/>
      <c r="AR865" s="42"/>
    </row>
    <row r="866" spans="2:44" ht="14.45" customHeight="1" x14ac:dyDescent="0.25">
      <c r="B866" s="475"/>
      <c r="C866" s="477"/>
      <c r="D866" s="477"/>
      <c r="E866" s="40"/>
      <c r="F866" s="489"/>
      <c r="G866" s="489"/>
      <c r="H866" s="49"/>
      <c r="I866" s="201" t="str">
        <f>IF(H866=0,"",H866/'2. Baseline'!$F$15)</f>
        <v/>
      </c>
      <c r="J866" s="88" t="str">
        <f>IF(I866="","",(I866/'2. Baseline'!$F$71/'2. Baseline'!$F$67))</f>
        <v/>
      </c>
      <c r="K866" s="91" t="str">
        <f t="shared" si="422"/>
        <v/>
      </c>
      <c r="L866" s="91" t="str">
        <f t="shared" si="426"/>
        <v/>
      </c>
      <c r="M866" s="92">
        <f t="shared" si="423"/>
        <v>285.71428571428572</v>
      </c>
      <c r="N866" s="92" t="e">
        <f t="shared" si="424"/>
        <v>#VALUE!</v>
      </c>
      <c r="O866" s="82" t="str">
        <f>IFERROR(ROUND(IF(H866/'2. Baseline'!F$13=0,"",H866/'2. Baseline'!F$13),0),"")</f>
        <v/>
      </c>
      <c r="P866" s="83" t="str">
        <f>IFERROR(O866/'2. Baseline'!F$14,"")</f>
        <v/>
      </c>
      <c r="Q866" s="84" t="e">
        <f t="shared" si="425"/>
        <v>#VALUE!</v>
      </c>
      <c r="R866" s="234" t="str">
        <f>IF(H866="","",P866/'2. Baseline'!$F$67)</f>
        <v/>
      </c>
      <c r="S866" s="234" t="str">
        <f>IF(H866="","",P866/J866/'2. Baseline'!$F$67)</f>
        <v/>
      </c>
      <c r="T866" s="101"/>
      <c r="U866" s="102"/>
      <c r="V866" s="101"/>
      <c r="W866" s="101"/>
      <c r="X866" s="90" t="str">
        <f>IFERROR(S866/W866, "")</f>
        <v/>
      </c>
      <c r="Y866" s="456"/>
      <c r="Z866" s="450"/>
      <c r="AA866" s="453"/>
      <c r="AB866" s="480"/>
      <c r="AC866" s="483"/>
      <c r="AD866" s="467"/>
      <c r="AE866" s="486"/>
      <c r="AF866" s="467"/>
      <c r="AG866" s="470"/>
      <c r="AH866" s="470"/>
      <c r="AI866" s="473"/>
      <c r="AJ866" s="467"/>
      <c r="AK866" s="467"/>
      <c r="AL866" s="467"/>
      <c r="AM866" s="467"/>
      <c r="AN866" s="470"/>
      <c r="AO866" s="470"/>
      <c r="AP866" s="470"/>
      <c r="AQ866" s="473"/>
      <c r="AR866" s="42"/>
    </row>
    <row r="867" spans="2:44" ht="14.45" customHeight="1" x14ac:dyDescent="0.25">
      <c r="B867" s="475"/>
      <c r="C867" s="477"/>
      <c r="D867" s="477"/>
      <c r="E867" s="40"/>
      <c r="F867" s="489"/>
      <c r="G867" s="489"/>
      <c r="H867" s="49"/>
      <c r="I867" s="201" t="str">
        <f>IF(H867=0,"",H867/'2. Baseline'!$F$15)</f>
        <v/>
      </c>
      <c r="J867" s="87" t="str">
        <f>IF(I867="","",(I867/'2. Baseline'!$F$71/'2. Baseline'!$F$67))</f>
        <v/>
      </c>
      <c r="K867" s="73" t="str">
        <f t="shared" si="422"/>
        <v/>
      </c>
      <c r="L867" s="73" t="str">
        <f t="shared" si="426"/>
        <v/>
      </c>
      <c r="M867" s="81">
        <f t="shared" si="423"/>
        <v>285.71428571428572</v>
      </c>
      <c r="N867" s="81" t="e">
        <f t="shared" si="424"/>
        <v>#VALUE!</v>
      </c>
      <c r="O867" s="82" t="str">
        <f>IFERROR(ROUND(IF(H867/'2. Baseline'!F$13=0,"",H867/'2. Baseline'!F$13),0),"")</f>
        <v/>
      </c>
      <c r="P867" s="83" t="str">
        <f>IFERROR(O867/'2. Baseline'!F$14,"")</f>
        <v/>
      </c>
      <c r="Q867" s="84" t="e">
        <f t="shared" si="425"/>
        <v>#VALUE!</v>
      </c>
      <c r="R867" s="234" t="str">
        <f>IF(H867="","",P867/'2. Baseline'!$F$67)</f>
        <v/>
      </c>
      <c r="S867" s="234" t="str">
        <f>IF(H867="","",P867/J867/'2. Baseline'!$F$67)</f>
        <v/>
      </c>
      <c r="T867" s="101"/>
      <c r="U867" s="102"/>
      <c r="V867" s="101"/>
      <c r="W867" s="101"/>
      <c r="X867" s="90" t="str">
        <f>IFERROR(S867/W867, "")</f>
        <v/>
      </c>
      <c r="Y867" s="456"/>
      <c r="Z867" s="450"/>
      <c r="AA867" s="453"/>
      <c r="AB867" s="480"/>
      <c r="AC867" s="483"/>
      <c r="AD867" s="467"/>
      <c r="AE867" s="486"/>
      <c r="AF867" s="467"/>
      <c r="AG867" s="470"/>
      <c r="AH867" s="470"/>
      <c r="AI867" s="473"/>
      <c r="AJ867" s="467"/>
      <c r="AK867" s="467"/>
      <c r="AL867" s="467"/>
      <c r="AM867" s="467"/>
      <c r="AN867" s="470"/>
      <c r="AO867" s="470"/>
      <c r="AP867" s="470"/>
      <c r="AQ867" s="473"/>
      <c r="AR867" s="42"/>
    </row>
    <row r="868" spans="2:44" ht="14.45" customHeight="1" x14ac:dyDescent="0.25">
      <c r="B868" s="475"/>
      <c r="C868" s="477"/>
      <c r="D868" s="477"/>
      <c r="E868" s="40"/>
      <c r="F868" s="489"/>
      <c r="G868" s="489"/>
      <c r="H868" s="50"/>
      <c r="I868" s="201" t="str">
        <f>IF(H868=0,"",H868/'2. Baseline'!$F$15)</f>
        <v/>
      </c>
      <c r="J868" s="87" t="str">
        <f>IF(I868="","",(I868/'2. Baseline'!$F$71/'2. Baseline'!$F$67))</f>
        <v/>
      </c>
      <c r="K868" s="73" t="str">
        <f t="shared" si="422"/>
        <v/>
      </c>
      <c r="L868" s="73" t="str">
        <f t="shared" si="426"/>
        <v/>
      </c>
      <c r="M868" s="81">
        <f t="shared" si="423"/>
        <v>285.71428571428572</v>
      </c>
      <c r="N868" s="81" t="e">
        <f t="shared" si="424"/>
        <v>#VALUE!</v>
      </c>
      <c r="O868" s="82" t="str">
        <f>IFERROR(ROUND(IF(H868/'2. Baseline'!F$13=0,"",H868/'2. Baseline'!F$13),0),"")</f>
        <v/>
      </c>
      <c r="P868" s="83" t="str">
        <f>IFERROR(O868/'2. Baseline'!F$14,"")</f>
        <v/>
      </c>
      <c r="Q868" s="84" t="e">
        <f t="shared" si="425"/>
        <v>#VALUE!</v>
      </c>
      <c r="R868" s="234" t="str">
        <f>IF(H868="","",P868/'2. Baseline'!$F$67)</f>
        <v/>
      </c>
      <c r="S868" s="234" t="str">
        <f>IF(H868="","",P868/J868/'2. Baseline'!$F$67)</f>
        <v/>
      </c>
      <c r="T868" s="101"/>
      <c r="U868" s="102"/>
      <c r="V868" s="101"/>
      <c r="W868" s="101"/>
      <c r="X868" s="90" t="str">
        <f>IFERROR(S868/W868, "")</f>
        <v/>
      </c>
      <c r="Y868" s="456"/>
      <c r="Z868" s="450"/>
      <c r="AA868" s="453"/>
      <c r="AB868" s="480"/>
      <c r="AC868" s="483"/>
      <c r="AD868" s="467"/>
      <c r="AE868" s="486"/>
      <c r="AF868" s="467"/>
      <c r="AG868" s="470"/>
      <c r="AH868" s="470"/>
      <c r="AI868" s="473"/>
      <c r="AJ868" s="467"/>
      <c r="AK868" s="467"/>
      <c r="AL868" s="467"/>
      <c r="AM868" s="467"/>
      <c r="AN868" s="470"/>
      <c r="AO868" s="470"/>
      <c r="AP868" s="470"/>
      <c r="AQ868" s="473"/>
      <c r="AR868" s="42"/>
    </row>
    <row r="869" spans="2:44" ht="14.45" customHeight="1" x14ac:dyDescent="0.25">
      <c r="B869" s="475"/>
      <c r="C869" s="477"/>
      <c r="D869" s="477"/>
      <c r="E869" s="40"/>
      <c r="F869" s="489"/>
      <c r="G869" s="489"/>
      <c r="H869" s="50"/>
      <c r="I869" s="201" t="str">
        <f>IF(H869=0,"",H869/'2. Baseline'!$F$15)</f>
        <v/>
      </c>
      <c r="J869" s="87" t="str">
        <f>IF(I869="","",(I869/'2. Baseline'!$F$71/'2. Baseline'!$F$67))</f>
        <v/>
      </c>
      <c r="K869" s="73" t="str">
        <f t="shared" si="422"/>
        <v/>
      </c>
      <c r="L869" s="73" t="str">
        <f t="shared" si="426"/>
        <v/>
      </c>
      <c r="M869" s="81">
        <f t="shared" si="423"/>
        <v>285.71428571428572</v>
      </c>
      <c r="N869" s="81" t="e">
        <f t="shared" si="424"/>
        <v>#VALUE!</v>
      </c>
      <c r="O869" s="82" t="str">
        <f>IFERROR(ROUND(IF(H869/'2. Baseline'!F$13=0,"",H869/'2. Baseline'!F$13),0),"")</f>
        <v/>
      </c>
      <c r="P869" s="83" t="str">
        <f>IFERROR(O869/'2. Baseline'!F$14,"")</f>
        <v/>
      </c>
      <c r="Q869" s="84" t="e">
        <f t="shared" si="425"/>
        <v>#VALUE!</v>
      </c>
      <c r="R869" s="234" t="str">
        <f>IF(H869="","",P869/'2. Baseline'!$F$67)</f>
        <v/>
      </c>
      <c r="S869" s="234" t="str">
        <f>IF(H869="","",P869/J869/'2. Baseline'!$F$67)</f>
        <v/>
      </c>
      <c r="T869" s="101"/>
      <c r="U869" s="102"/>
      <c r="V869" s="101"/>
      <c r="W869" s="101"/>
      <c r="X869" s="90" t="str">
        <f>IFERROR(P869/W869, "")</f>
        <v/>
      </c>
      <c r="Y869" s="456"/>
      <c r="Z869" s="450"/>
      <c r="AA869" s="453"/>
      <c r="AB869" s="480"/>
      <c r="AC869" s="483"/>
      <c r="AD869" s="467"/>
      <c r="AE869" s="486"/>
      <c r="AF869" s="467"/>
      <c r="AG869" s="470"/>
      <c r="AH869" s="470"/>
      <c r="AI869" s="473"/>
      <c r="AJ869" s="467"/>
      <c r="AK869" s="467"/>
      <c r="AL869" s="467"/>
      <c r="AM869" s="467"/>
      <c r="AN869" s="470"/>
      <c r="AO869" s="470"/>
      <c r="AP869" s="470"/>
      <c r="AQ869" s="473"/>
      <c r="AR869" s="42"/>
    </row>
    <row r="870" spans="2:44" ht="14.45" customHeight="1" x14ac:dyDescent="0.25">
      <c r="B870" s="475"/>
      <c r="C870" s="477"/>
      <c r="D870" s="477"/>
      <c r="E870" s="40"/>
      <c r="F870" s="489"/>
      <c r="G870" s="489"/>
      <c r="H870" s="50"/>
      <c r="I870" s="201" t="str">
        <f>IF(H870=0,"",H870/'2. Baseline'!$F$15)</f>
        <v/>
      </c>
      <c r="J870" s="87" t="str">
        <f>IF(I870="","",(I870/'2. Baseline'!$F$71/'2. Baseline'!$F$67))</f>
        <v/>
      </c>
      <c r="K870" s="73" t="str">
        <f t="shared" si="422"/>
        <v/>
      </c>
      <c r="L870" s="73" t="str">
        <f t="shared" si="426"/>
        <v/>
      </c>
      <c r="M870" s="81">
        <f t="shared" si="423"/>
        <v>285.71428571428572</v>
      </c>
      <c r="N870" s="81" t="e">
        <f t="shared" si="424"/>
        <v>#VALUE!</v>
      </c>
      <c r="O870" s="82" t="str">
        <f>IFERROR(ROUND(IF(H870/'2. Baseline'!F$13=0,"",H870/'2. Baseline'!F$13),0),"")</f>
        <v/>
      </c>
      <c r="P870" s="83" t="str">
        <f>IFERROR(O870/'2. Baseline'!F$14,"")</f>
        <v/>
      </c>
      <c r="Q870" s="84" t="e">
        <f t="shared" si="425"/>
        <v>#VALUE!</v>
      </c>
      <c r="R870" s="234" t="str">
        <f>IF(H870="","",P870/'2. Baseline'!$F$67)</f>
        <v/>
      </c>
      <c r="S870" s="234" t="str">
        <f>IF(H870="","",P870/J870/'2. Baseline'!$F$67)</f>
        <v/>
      </c>
      <c r="T870" s="101"/>
      <c r="U870" s="102"/>
      <c r="V870" s="101"/>
      <c r="W870" s="101"/>
      <c r="X870" s="90" t="str">
        <f>IFERROR(P870/W870, "")</f>
        <v/>
      </c>
      <c r="Y870" s="456"/>
      <c r="Z870" s="450"/>
      <c r="AA870" s="453"/>
      <c r="AB870" s="480"/>
      <c r="AC870" s="483"/>
      <c r="AD870" s="467"/>
      <c r="AE870" s="486"/>
      <c r="AF870" s="467"/>
      <c r="AG870" s="470"/>
      <c r="AH870" s="470"/>
      <c r="AI870" s="473"/>
      <c r="AJ870" s="467"/>
      <c r="AK870" s="467"/>
      <c r="AL870" s="467"/>
      <c r="AM870" s="467"/>
      <c r="AN870" s="470"/>
      <c r="AO870" s="470"/>
      <c r="AP870" s="470"/>
      <c r="AQ870" s="473"/>
      <c r="AR870" s="42"/>
    </row>
    <row r="871" spans="2:44" ht="14.45" customHeight="1" x14ac:dyDescent="0.25">
      <c r="B871" s="475"/>
      <c r="C871" s="477"/>
      <c r="D871" s="477"/>
      <c r="E871" s="40"/>
      <c r="F871" s="489"/>
      <c r="G871" s="489"/>
      <c r="H871" s="50"/>
      <c r="I871" s="201" t="str">
        <f>IF(H871=0,"",H871/'2. Baseline'!$F$15)</f>
        <v/>
      </c>
      <c r="J871" s="87" t="str">
        <f>IF(I871="","",(I871/'2. Baseline'!$F$71/'2. Baseline'!$F$67))</f>
        <v/>
      </c>
      <c r="K871" s="73" t="str">
        <f t="shared" si="422"/>
        <v/>
      </c>
      <c r="L871" s="73" t="str">
        <f t="shared" si="426"/>
        <v/>
      </c>
      <c r="M871" s="81">
        <f t="shared" si="423"/>
        <v>285.71428571428572</v>
      </c>
      <c r="N871" s="81" t="e">
        <f t="shared" si="424"/>
        <v>#VALUE!</v>
      </c>
      <c r="O871" s="82" t="str">
        <f>IFERROR(ROUND(IF(H871/'2. Baseline'!F$13=0,"",H871/'2. Baseline'!F$13),0),"")</f>
        <v/>
      </c>
      <c r="P871" s="83" t="str">
        <f>IFERROR(O871/'2. Baseline'!F$14,"")</f>
        <v/>
      </c>
      <c r="Q871" s="84" t="e">
        <f t="shared" si="425"/>
        <v>#VALUE!</v>
      </c>
      <c r="R871" s="234" t="str">
        <f>IF(H871="","",P871/'2. Baseline'!$F$67)</f>
        <v/>
      </c>
      <c r="S871" s="234" t="str">
        <f>IF(H871="","",P871/J871/'2. Baseline'!$F$67)</f>
        <v/>
      </c>
      <c r="T871" s="101"/>
      <c r="U871" s="102"/>
      <c r="V871" s="101"/>
      <c r="W871" s="101"/>
      <c r="X871" s="90" t="str">
        <f>IFERROR(P871/W871, "")</f>
        <v/>
      </c>
      <c r="Y871" s="456"/>
      <c r="Z871" s="450"/>
      <c r="AA871" s="453"/>
      <c r="AB871" s="480"/>
      <c r="AC871" s="483"/>
      <c r="AD871" s="467"/>
      <c r="AE871" s="486"/>
      <c r="AF871" s="467"/>
      <c r="AG871" s="470"/>
      <c r="AH871" s="470"/>
      <c r="AI871" s="473"/>
      <c r="AJ871" s="467"/>
      <c r="AK871" s="467"/>
      <c r="AL871" s="467"/>
      <c r="AM871" s="467"/>
      <c r="AN871" s="470"/>
      <c r="AO871" s="470"/>
      <c r="AP871" s="470"/>
      <c r="AQ871" s="473"/>
      <c r="AR871" s="42"/>
    </row>
    <row r="872" spans="2:44" ht="14.45" customHeight="1" x14ac:dyDescent="0.25">
      <c r="B872" s="475"/>
      <c r="C872" s="477"/>
      <c r="D872" s="477"/>
      <c r="E872" s="40"/>
      <c r="F872" s="489"/>
      <c r="G872" s="489"/>
      <c r="H872" s="50"/>
      <c r="I872" s="201" t="str">
        <f>IF(H872=0,"",H872/'2. Baseline'!$F$15)</f>
        <v/>
      </c>
      <c r="J872" s="87" t="str">
        <f>IF(I872="","",(I872/'2. Baseline'!$F$71/'2. Baseline'!$F$67))</f>
        <v/>
      </c>
      <c r="K872" s="73" t="str">
        <f t="shared" si="422"/>
        <v/>
      </c>
      <c r="L872" s="73" t="str">
        <f t="shared" si="426"/>
        <v/>
      </c>
      <c r="M872" s="81">
        <f t="shared" si="423"/>
        <v>285.71428571428572</v>
      </c>
      <c r="N872" s="81" t="e">
        <f t="shared" si="424"/>
        <v>#VALUE!</v>
      </c>
      <c r="O872" s="82" t="str">
        <f>IFERROR(ROUND(IF(H872/'2. Baseline'!F$13=0,"",H872/'2. Baseline'!F$13),0),"")</f>
        <v/>
      </c>
      <c r="P872" s="83" t="str">
        <f>IFERROR(O872/'2. Baseline'!F$14,"")</f>
        <v/>
      </c>
      <c r="Q872" s="84" t="e">
        <f t="shared" si="425"/>
        <v>#VALUE!</v>
      </c>
      <c r="R872" s="234" t="str">
        <f>IF(H872="","",P872/'2. Baseline'!$F$67)</f>
        <v/>
      </c>
      <c r="S872" s="234" t="str">
        <f>IF(H872="","",P872/J872/'2. Baseline'!$F$67)</f>
        <v/>
      </c>
      <c r="T872" s="101"/>
      <c r="U872" s="102"/>
      <c r="V872" s="101"/>
      <c r="W872" s="101"/>
      <c r="X872" s="90" t="str">
        <f>IFERROR(P872/W872, "")</f>
        <v/>
      </c>
      <c r="Y872" s="456"/>
      <c r="Z872" s="450"/>
      <c r="AA872" s="453"/>
      <c r="AB872" s="480"/>
      <c r="AC872" s="483"/>
      <c r="AD872" s="467"/>
      <c r="AE872" s="486"/>
      <c r="AF872" s="467"/>
      <c r="AG872" s="470"/>
      <c r="AH872" s="470"/>
      <c r="AI872" s="473"/>
      <c r="AJ872" s="467"/>
      <c r="AK872" s="467"/>
      <c r="AL872" s="467"/>
      <c r="AM872" s="467"/>
      <c r="AN872" s="470"/>
      <c r="AO872" s="470"/>
      <c r="AP872" s="470"/>
      <c r="AQ872" s="473"/>
      <c r="AR872" s="42"/>
    </row>
    <row r="873" spans="2:44" ht="14.45" customHeight="1" x14ac:dyDescent="0.25">
      <c r="B873" s="476"/>
      <c r="C873" s="478"/>
      <c r="D873" s="478"/>
      <c r="E873" s="40"/>
      <c r="F873" s="489"/>
      <c r="G873" s="489"/>
      <c r="H873" s="50"/>
      <c r="I873" s="201" t="str">
        <f>IF(H873=0,"",H873/'2. Baseline'!$F$15)</f>
        <v/>
      </c>
      <c r="J873" s="87" t="str">
        <f>IF(I873="","",(I873/'2. Baseline'!$F$71/'2. Baseline'!$F$67))</f>
        <v/>
      </c>
      <c r="K873" s="73" t="str">
        <f t="shared" si="422"/>
        <v/>
      </c>
      <c r="L873" s="73" t="str">
        <f t="shared" si="426"/>
        <v/>
      </c>
      <c r="M873" s="81">
        <f t="shared" si="423"/>
        <v>285.71428571428572</v>
      </c>
      <c r="N873" s="81" t="e">
        <f>IF(M873="","",I873/M873)</f>
        <v>#VALUE!</v>
      </c>
      <c r="O873" s="82" t="str">
        <f>IFERROR(ROUND(IF(H873/'2. Baseline'!F$13=0,"",H873/'2. Baseline'!F$13),0),"")</f>
        <v/>
      </c>
      <c r="P873" s="83" t="str">
        <f>IFERROR(O873/'2. Baseline'!F$14,"")</f>
        <v/>
      </c>
      <c r="Q873" s="85"/>
      <c r="R873" s="82" t="str">
        <f>IF(H873="","",P873/'2. Baseline'!$F$67)</f>
        <v/>
      </c>
      <c r="S873" s="82" t="str">
        <f>IF(H873="","",P873/J873/'2. Baseline'!$F$67)</f>
        <v/>
      </c>
      <c r="T873" s="101"/>
      <c r="U873" s="102"/>
      <c r="V873" s="101"/>
      <c r="W873" s="101"/>
      <c r="X873" s="90" t="str">
        <f>IFERROR(P873/W873, "")</f>
        <v/>
      </c>
      <c r="Y873" s="457"/>
      <c r="Z873" s="451"/>
      <c r="AA873" s="454"/>
      <c r="AB873" s="481"/>
      <c r="AC873" s="484"/>
      <c r="AD873" s="468"/>
      <c r="AE873" s="487"/>
      <c r="AF873" s="468"/>
      <c r="AG873" s="471"/>
      <c r="AH873" s="471"/>
      <c r="AI873" s="474"/>
      <c r="AJ873" s="468"/>
      <c r="AK873" s="468"/>
      <c r="AL873" s="468"/>
      <c r="AM873" s="468"/>
      <c r="AN873" s="471"/>
      <c r="AO873" s="471"/>
      <c r="AP873" s="471"/>
      <c r="AQ873" s="474"/>
      <c r="AR873" s="42"/>
    </row>
    <row r="874" spans="2:44" ht="14.45" customHeight="1" x14ac:dyDescent="0.25">
      <c r="B874" s="162"/>
      <c r="C874" s="25" t="s">
        <v>35</v>
      </c>
      <c r="D874" s="25"/>
      <c r="E874" s="98">
        <f>COUNTA(E864:E873)</f>
        <v>0</v>
      </c>
      <c r="F874" s="458"/>
      <c r="G874" s="459"/>
      <c r="H874" s="22">
        <f>SUM(H864:H873)</f>
        <v>0</v>
      </c>
      <c r="I874" s="96">
        <f>SUM(I864:I873)</f>
        <v>0</v>
      </c>
      <c r="J874" s="96">
        <f>SUM(J864:J873)</f>
        <v>0</v>
      </c>
      <c r="K874" s="96">
        <f>SUM(K864:K873)</f>
        <v>0</v>
      </c>
      <c r="L874" s="96">
        <f>SUM(L864:L873)</f>
        <v>0</v>
      </c>
      <c r="M874" s="97"/>
      <c r="N874" s="97" t="e">
        <f>SUM(N864:N873)</f>
        <v>#VALUE!</v>
      </c>
      <c r="O874" s="23">
        <f>SUM(O864:O873)</f>
        <v>0</v>
      </c>
      <c r="P874" s="53">
        <f>IFERROR(O874/'2. Baseline'!F$14,"")</f>
        <v>0</v>
      </c>
      <c r="Q874" s="52" t="e">
        <f>SUM(Q864:Q872)*7</f>
        <v>#VALUE!</v>
      </c>
      <c r="R874" s="96">
        <f>SUM(R864:R873)</f>
        <v>0</v>
      </c>
      <c r="S874" s="97" t="e">
        <f>IF(H874="","",P874/J874/'2. Baseline'!$F$67)</f>
        <v>#DIV/0!</v>
      </c>
      <c r="T874" s="103"/>
      <c r="U874" s="103"/>
      <c r="V874" s="104"/>
      <c r="W874" s="104"/>
      <c r="X874" s="74"/>
      <c r="Y874" s="107"/>
      <c r="Z874" s="104"/>
      <c r="AA874" s="108"/>
      <c r="AB874" s="53"/>
      <c r="AC874" s="68">
        <f t="shared" ref="AC874:AQ874" si="427">SUM(AC864:AC873)</f>
        <v>0</v>
      </c>
      <c r="AD874" s="68">
        <f t="shared" si="427"/>
        <v>0</v>
      </c>
      <c r="AE874" s="296">
        <f t="shared" si="427"/>
        <v>0</v>
      </c>
      <c r="AF874" s="93">
        <f t="shared" si="427"/>
        <v>0</v>
      </c>
      <c r="AG874" s="93">
        <f t="shared" si="427"/>
        <v>0</v>
      </c>
      <c r="AH874" s="93">
        <f t="shared" si="427"/>
        <v>0</v>
      </c>
      <c r="AI874" s="93">
        <f t="shared" si="427"/>
        <v>0</v>
      </c>
      <c r="AJ874" s="93">
        <f t="shared" si="427"/>
        <v>0</v>
      </c>
      <c r="AK874" s="93">
        <f t="shared" si="427"/>
        <v>0</v>
      </c>
      <c r="AL874" s="93">
        <f t="shared" si="427"/>
        <v>0</v>
      </c>
      <c r="AM874" s="93">
        <f t="shared" si="427"/>
        <v>0</v>
      </c>
      <c r="AN874" s="93">
        <f t="shared" si="427"/>
        <v>0</v>
      </c>
      <c r="AO874" s="93">
        <f t="shared" si="427"/>
        <v>0</v>
      </c>
      <c r="AP874" s="93">
        <f t="shared" si="427"/>
        <v>0</v>
      </c>
      <c r="AQ874" s="93">
        <f t="shared" si="427"/>
        <v>0</v>
      </c>
      <c r="AR874" s="26"/>
    </row>
    <row r="875" spans="2:44" ht="14.45" customHeight="1" thickBot="1" x14ac:dyDescent="0.3">
      <c r="B875" s="163"/>
      <c r="C875" s="62"/>
      <c r="D875" s="62"/>
      <c r="E875" s="63"/>
      <c r="F875" s="460"/>
      <c r="G875" s="461"/>
      <c r="H875" s="64"/>
      <c r="I875" s="65" t="str">
        <f>IFERROR(IF(H875/#REF!=0," ",H875/#REF!),"")</f>
        <v/>
      </c>
      <c r="J875" s="66"/>
      <c r="K875" s="66"/>
      <c r="L875" s="66"/>
      <c r="M875" s="66"/>
      <c r="N875" s="66"/>
      <c r="O875" s="24"/>
      <c r="P875" s="54"/>
      <c r="Q875" s="55"/>
      <c r="R875" s="56"/>
      <c r="S875" s="56"/>
      <c r="T875" s="105"/>
      <c r="U875" s="105"/>
      <c r="V875" s="106"/>
      <c r="W875" s="106"/>
      <c r="X875" s="75"/>
      <c r="Y875" s="109"/>
      <c r="Z875" s="106"/>
      <c r="AA875" s="110"/>
      <c r="AB875" s="54"/>
      <c r="AC875" s="57"/>
      <c r="AD875" s="67"/>
      <c r="AE875" s="67"/>
      <c r="AF875" s="67"/>
      <c r="AG875" s="67"/>
      <c r="AH875" s="67"/>
      <c r="AI875" s="67"/>
      <c r="AJ875" s="67"/>
      <c r="AK875" s="67"/>
      <c r="AL875" s="67"/>
      <c r="AM875" s="67"/>
      <c r="AN875" s="67"/>
      <c r="AO875" s="67"/>
      <c r="AP875" s="67"/>
      <c r="AQ875" s="179"/>
      <c r="AR875" s="60"/>
    </row>
    <row r="876" spans="2:44" ht="14.45" customHeight="1" x14ac:dyDescent="0.25">
      <c r="B876" s="475" t="str">
        <f>IF(C876&lt;&gt;"",B864+1,"")</f>
        <v/>
      </c>
      <c r="C876" s="477"/>
      <c r="D876" s="477"/>
      <c r="E876" s="40"/>
      <c r="F876" s="492"/>
      <c r="G876" s="492"/>
      <c r="H876" s="49"/>
      <c r="I876" s="201" t="str">
        <f>IF(H876=0,"",H876/'2. Baseline'!$F$15)</f>
        <v/>
      </c>
      <c r="J876" s="86" t="str">
        <f>IF(I876="","",(I876/'2. Baseline'!$F$71/'2. Baseline'!$F$67))</f>
        <v/>
      </c>
      <c r="K876" s="72" t="str">
        <f t="shared" ref="K876:K885" si="428">IF(J876="","",ROUNDUP(J876,0))</f>
        <v/>
      </c>
      <c r="L876" s="295" t="str">
        <f>J876</f>
        <v/>
      </c>
      <c r="M876" s="77">
        <f t="shared" ref="M876:M885" si="429">IF(I876=0,"",$M$23*10)</f>
        <v>285.71428571428572</v>
      </c>
      <c r="N876" s="77" t="e">
        <f t="shared" ref="N876:N884" si="430">I876/M876</f>
        <v>#VALUE!</v>
      </c>
      <c r="O876" s="78" t="str">
        <f>IFERROR(ROUND(IF(H876/'2. Baseline'!F$13=0,"",H876/'2. Baseline'!F$13),0),"")</f>
        <v/>
      </c>
      <c r="P876" s="79" t="str">
        <f>IFERROR(O876/'2. Baseline'!F$14,"")</f>
        <v/>
      </c>
      <c r="Q876" s="80" t="e">
        <f t="shared" ref="Q876:Q884" si="431">O876/(J876/2)/7</f>
        <v>#VALUE!</v>
      </c>
      <c r="R876" s="233" t="str">
        <f>IF(H876="","",P876/'2. Baseline'!$F$67)</f>
        <v/>
      </c>
      <c r="S876" s="233" t="str">
        <f>IF(H876="","",P876/J876/'2. Baseline'!$F$67)</f>
        <v/>
      </c>
      <c r="T876" s="99"/>
      <c r="U876" s="100"/>
      <c r="V876" s="101"/>
      <c r="W876" s="101"/>
      <c r="X876" s="89" t="str">
        <f>IFERROR(S876/W876, "n/a")</f>
        <v>n/a</v>
      </c>
      <c r="Y876" s="455"/>
      <c r="Z876" s="449"/>
      <c r="AA876" s="452"/>
      <c r="AB876" s="479" t="e">
        <f>P886/AA876</f>
        <v>#DIV/0!</v>
      </c>
      <c r="AC876" s="482">
        <f>L886</f>
        <v>0</v>
      </c>
      <c r="AD876" s="466">
        <f>AC886</f>
        <v>0</v>
      </c>
      <c r="AE876" s="485">
        <f>AD886/'2. Baseline'!$F$73</f>
        <v>0</v>
      </c>
      <c r="AF876" s="466">
        <f>L886*'2. Baseline'!$F$58</f>
        <v>0</v>
      </c>
      <c r="AG876" s="469">
        <f>J886*'2. Baseline'!$F$61</f>
        <v>0</v>
      </c>
      <c r="AH876" s="469">
        <f>AE886*'2. Baseline'!F$59*('2. Baseline'!F$50+'2. Baseline'!F$51)</f>
        <v>0</v>
      </c>
      <c r="AI876" s="472">
        <f>IF(B876&lt;&gt;"",'2. Baseline'!$F$60+1,0)</f>
        <v>0</v>
      </c>
      <c r="AJ876" s="466">
        <f>2*(AC886*('2. Baseline'!$F$67+'2. Baseline'!$F$68))</f>
        <v>0</v>
      </c>
      <c r="AK876" s="466">
        <f>2*L886</f>
        <v>0</v>
      </c>
      <c r="AL876" s="466">
        <f>2*(J886*2)</f>
        <v>0</v>
      </c>
      <c r="AM876" s="466">
        <f>J886*('2. Baseline'!F$67+'2. Baseline'!F$68)</f>
        <v>0</v>
      </c>
      <c r="AN876" s="469">
        <f>J886*'2. Baseline'!$F$80</f>
        <v>0</v>
      </c>
      <c r="AO876" s="469">
        <f>2*J886</f>
        <v>0</v>
      </c>
      <c r="AP876" s="469">
        <f>AE886*'2. Baseline'!F$78*('2. Baseline'!F$67+'2. Baseline'!F$68)</f>
        <v>0</v>
      </c>
      <c r="AQ876" s="472">
        <f>IF(B876&lt;&gt;"",'2. Baseline'!$F$60+1,0)</f>
        <v>0</v>
      </c>
      <c r="AR876" s="41"/>
    </row>
    <row r="877" spans="2:44" ht="14.45" customHeight="1" x14ac:dyDescent="0.25">
      <c r="B877" s="475"/>
      <c r="C877" s="477"/>
      <c r="D877" s="477"/>
      <c r="E877" s="40"/>
      <c r="F877" s="489"/>
      <c r="G877" s="489"/>
      <c r="H877" s="49"/>
      <c r="I877" s="201" t="str">
        <f>IF(H877=0,"",H877/'2. Baseline'!$F$15)</f>
        <v/>
      </c>
      <c r="J877" s="87" t="str">
        <f>IF(I877="","",(I877/'2. Baseline'!$F$71/'2. Baseline'!$F$67))</f>
        <v/>
      </c>
      <c r="K877" s="73" t="str">
        <f t="shared" si="428"/>
        <v/>
      </c>
      <c r="L877" s="73" t="str">
        <f t="shared" ref="L877:L885" si="432">J877</f>
        <v/>
      </c>
      <c r="M877" s="81">
        <f t="shared" si="429"/>
        <v>285.71428571428572</v>
      </c>
      <c r="N877" s="81" t="e">
        <f t="shared" si="430"/>
        <v>#VALUE!</v>
      </c>
      <c r="O877" s="82" t="str">
        <f>IFERROR(ROUND(IF(H877/'2. Baseline'!F$13=0,"",H877/'2. Baseline'!F$13),0),"")</f>
        <v/>
      </c>
      <c r="P877" s="83" t="str">
        <f>IFERROR(O877/'2. Baseline'!F$14,"")</f>
        <v/>
      </c>
      <c r="Q877" s="84" t="e">
        <f t="shared" si="431"/>
        <v>#VALUE!</v>
      </c>
      <c r="R877" s="234" t="str">
        <f>IF(H877="","",P877/'2. Baseline'!$F$67)</f>
        <v/>
      </c>
      <c r="S877" s="234" t="str">
        <f>IF(H877="","",P877/J877/'2. Baseline'!$F$67)</f>
        <v/>
      </c>
      <c r="T877" s="101"/>
      <c r="U877" s="102"/>
      <c r="V877" s="101"/>
      <c r="W877" s="101"/>
      <c r="X877" s="90" t="str">
        <f>IFERROR(S877/W877, "")</f>
        <v/>
      </c>
      <c r="Y877" s="456"/>
      <c r="Z877" s="450"/>
      <c r="AA877" s="453"/>
      <c r="AB877" s="480"/>
      <c r="AC877" s="483"/>
      <c r="AD877" s="467"/>
      <c r="AE877" s="486"/>
      <c r="AF877" s="467"/>
      <c r="AG877" s="470"/>
      <c r="AH877" s="470"/>
      <c r="AI877" s="473"/>
      <c r="AJ877" s="467"/>
      <c r="AK877" s="467"/>
      <c r="AL877" s="467"/>
      <c r="AM877" s="467"/>
      <c r="AN877" s="470"/>
      <c r="AO877" s="470"/>
      <c r="AP877" s="470"/>
      <c r="AQ877" s="473"/>
      <c r="AR877" s="42"/>
    </row>
    <row r="878" spans="2:44" ht="14.45" customHeight="1" x14ac:dyDescent="0.25">
      <c r="B878" s="475"/>
      <c r="C878" s="477"/>
      <c r="D878" s="477"/>
      <c r="E878" s="40"/>
      <c r="F878" s="489"/>
      <c r="G878" s="489"/>
      <c r="H878" s="49"/>
      <c r="I878" s="201" t="str">
        <f>IF(H878=0,"",H878/'2. Baseline'!$F$15)</f>
        <v/>
      </c>
      <c r="J878" s="88" t="str">
        <f>IF(I878="","",(I878/'2. Baseline'!$F$71/'2. Baseline'!$F$67))</f>
        <v/>
      </c>
      <c r="K878" s="91" t="str">
        <f t="shared" si="428"/>
        <v/>
      </c>
      <c r="L878" s="91" t="str">
        <f t="shared" si="432"/>
        <v/>
      </c>
      <c r="M878" s="92">
        <f t="shared" si="429"/>
        <v>285.71428571428572</v>
      </c>
      <c r="N878" s="92" t="e">
        <f t="shared" si="430"/>
        <v>#VALUE!</v>
      </c>
      <c r="O878" s="82" t="str">
        <f>IFERROR(ROUND(IF(H878/'2. Baseline'!F$13=0,"",H878/'2. Baseline'!F$13),0),"")</f>
        <v/>
      </c>
      <c r="P878" s="83" t="str">
        <f>IFERROR(O878/'2. Baseline'!F$14,"")</f>
        <v/>
      </c>
      <c r="Q878" s="84" t="e">
        <f t="shared" si="431"/>
        <v>#VALUE!</v>
      </c>
      <c r="R878" s="234" t="str">
        <f>IF(H878="","",P878/'2. Baseline'!$F$67)</f>
        <v/>
      </c>
      <c r="S878" s="234" t="str">
        <f>IF(H878="","",P878/J878/'2. Baseline'!$F$67)</f>
        <v/>
      </c>
      <c r="T878" s="101"/>
      <c r="U878" s="102"/>
      <c r="V878" s="101"/>
      <c r="W878" s="101"/>
      <c r="X878" s="90" t="str">
        <f>IFERROR(S878/W878, "")</f>
        <v/>
      </c>
      <c r="Y878" s="456"/>
      <c r="Z878" s="450"/>
      <c r="AA878" s="453"/>
      <c r="AB878" s="480"/>
      <c r="AC878" s="483"/>
      <c r="AD878" s="467"/>
      <c r="AE878" s="486"/>
      <c r="AF878" s="467"/>
      <c r="AG878" s="470"/>
      <c r="AH878" s="470"/>
      <c r="AI878" s="473"/>
      <c r="AJ878" s="467"/>
      <c r="AK878" s="467"/>
      <c r="AL878" s="467"/>
      <c r="AM878" s="467"/>
      <c r="AN878" s="470"/>
      <c r="AO878" s="470"/>
      <c r="AP878" s="470"/>
      <c r="AQ878" s="473"/>
      <c r="AR878" s="42"/>
    </row>
    <row r="879" spans="2:44" ht="14.45" customHeight="1" x14ac:dyDescent="0.25">
      <c r="B879" s="475"/>
      <c r="C879" s="477"/>
      <c r="D879" s="477"/>
      <c r="E879" s="40"/>
      <c r="F879" s="489"/>
      <c r="G879" s="489"/>
      <c r="H879" s="49"/>
      <c r="I879" s="201" t="str">
        <f>IF(H879=0,"",H879/'2. Baseline'!$F$15)</f>
        <v/>
      </c>
      <c r="J879" s="87" t="str">
        <f>IF(I879="","",(I879/'2. Baseline'!$F$71/'2. Baseline'!$F$67))</f>
        <v/>
      </c>
      <c r="K879" s="73" t="str">
        <f t="shared" si="428"/>
        <v/>
      </c>
      <c r="L879" s="73" t="str">
        <f t="shared" si="432"/>
        <v/>
      </c>
      <c r="M879" s="81">
        <f t="shared" si="429"/>
        <v>285.71428571428572</v>
      </c>
      <c r="N879" s="81" t="e">
        <f t="shared" si="430"/>
        <v>#VALUE!</v>
      </c>
      <c r="O879" s="82" t="str">
        <f>IFERROR(ROUND(IF(H879/'2. Baseline'!F$13=0,"",H879/'2. Baseline'!F$13),0),"")</f>
        <v/>
      </c>
      <c r="P879" s="83" t="str">
        <f>IFERROR(O879/'2. Baseline'!F$14,"")</f>
        <v/>
      </c>
      <c r="Q879" s="84" t="e">
        <f t="shared" si="431"/>
        <v>#VALUE!</v>
      </c>
      <c r="R879" s="234" t="str">
        <f>IF(H879="","",P879/'2. Baseline'!$F$67)</f>
        <v/>
      </c>
      <c r="S879" s="234" t="str">
        <f>IF(H879="","",P879/J879/'2. Baseline'!$F$67)</f>
        <v/>
      </c>
      <c r="T879" s="101"/>
      <c r="U879" s="102"/>
      <c r="V879" s="101"/>
      <c r="W879" s="101"/>
      <c r="X879" s="90" t="str">
        <f>IFERROR(S879/W879, "")</f>
        <v/>
      </c>
      <c r="Y879" s="456"/>
      <c r="Z879" s="450"/>
      <c r="AA879" s="453"/>
      <c r="AB879" s="480"/>
      <c r="AC879" s="483"/>
      <c r="AD879" s="467"/>
      <c r="AE879" s="486"/>
      <c r="AF879" s="467"/>
      <c r="AG879" s="470"/>
      <c r="AH879" s="470"/>
      <c r="AI879" s="473"/>
      <c r="AJ879" s="467"/>
      <c r="AK879" s="467"/>
      <c r="AL879" s="467"/>
      <c r="AM879" s="467"/>
      <c r="AN879" s="470"/>
      <c r="AO879" s="470"/>
      <c r="AP879" s="470"/>
      <c r="AQ879" s="473"/>
      <c r="AR879" s="42"/>
    </row>
    <row r="880" spans="2:44" ht="14.45" customHeight="1" x14ac:dyDescent="0.25">
      <c r="B880" s="475"/>
      <c r="C880" s="477"/>
      <c r="D880" s="477"/>
      <c r="E880" s="40"/>
      <c r="F880" s="489"/>
      <c r="G880" s="489"/>
      <c r="H880" s="50"/>
      <c r="I880" s="201" t="str">
        <f>IF(H880=0,"",H880/'2. Baseline'!$F$15)</f>
        <v/>
      </c>
      <c r="J880" s="87" t="str">
        <f>IF(I880="","",(I880/'2. Baseline'!$F$71/'2. Baseline'!$F$67))</f>
        <v/>
      </c>
      <c r="K880" s="73" t="str">
        <f t="shared" si="428"/>
        <v/>
      </c>
      <c r="L880" s="73" t="str">
        <f t="shared" si="432"/>
        <v/>
      </c>
      <c r="M880" s="81">
        <f t="shared" si="429"/>
        <v>285.71428571428572</v>
      </c>
      <c r="N880" s="81" t="e">
        <f t="shared" si="430"/>
        <v>#VALUE!</v>
      </c>
      <c r="O880" s="82" t="str">
        <f>IFERROR(ROUND(IF(H880/'2. Baseline'!F$13=0,"",H880/'2. Baseline'!F$13),0),"")</f>
        <v/>
      </c>
      <c r="P880" s="83" t="str">
        <f>IFERROR(O880/'2. Baseline'!F$14,"")</f>
        <v/>
      </c>
      <c r="Q880" s="84" t="e">
        <f t="shared" si="431"/>
        <v>#VALUE!</v>
      </c>
      <c r="R880" s="234" t="str">
        <f>IF(H880="","",P880/'2. Baseline'!$F$67)</f>
        <v/>
      </c>
      <c r="S880" s="234" t="str">
        <f>IF(H880="","",P880/J880/'2. Baseline'!$F$67)</f>
        <v/>
      </c>
      <c r="T880" s="101"/>
      <c r="U880" s="102"/>
      <c r="V880" s="101"/>
      <c r="W880" s="101"/>
      <c r="X880" s="90" t="str">
        <f>IFERROR(S880/W880, "")</f>
        <v/>
      </c>
      <c r="Y880" s="456"/>
      <c r="Z880" s="450"/>
      <c r="AA880" s="453"/>
      <c r="AB880" s="480"/>
      <c r="AC880" s="483"/>
      <c r="AD880" s="467"/>
      <c r="AE880" s="486"/>
      <c r="AF880" s="467"/>
      <c r="AG880" s="470"/>
      <c r="AH880" s="470"/>
      <c r="AI880" s="473"/>
      <c r="AJ880" s="467"/>
      <c r="AK880" s="467"/>
      <c r="AL880" s="467"/>
      <c r="AM880" s="467"/>
      <c r="AN880" s="470"/>
      <c r="AO880" s="470"/>
      <c r="AP880" s="470"/>
      <c r="AQ880" s="473"/>
      <c r="AR880" s="42"/>
    </row>
    <row r="881" spans="2:44" ht="14.45" customHeight="1" x14ac:dyDescent="0.25">
      <c r="B881" s="475"/>
      <c r="C881" s="477"/>
      <c r="D881" s="477"/>
      <c r="E881" s="40"/>
      <c r="F881" s="489"/>
      <c r="G881" s="489"/>
      <c r="H881" s="50"/>
      <c r="I881" s="201" t="str">
        <f>IF(H881=0,"",H881/'2. Baseline'!$F$15)</f>
        <v/>
      </c>
      <c r="J881" s="87" t="str">
        <f>IF(I881="","",(I881/'2. Baseline'!$F$71/'2. Baseline'!$F$67))</f>
        <v/>
      </c>
      <c r="K881" s="73" t="str">
        <f t="shared" si="428"/>
        <v/>
      </c>
      <c r="L881" s="73" t="str">
        <f t="shared" si="432"/>
        <v/>
      </c>
      <c r="M881" s="81">
        <f t="shared" si="429"/>
        <v>285.71428571428572</v>
      </c>
      <c r="N881" s="81" t="e">
        <f t="shared" si="430"/>
        <v>#VALUE!</v>
      </c>
      <c r="O881" s="82" t="str">
        <f>IFERROR(ROUND(IF(H881/'2. Baseline'!F$13=0,"",H881/'2. Baseline'!F$13),0),"")</f>
        <v/>
      </c>
      <c r="P881" s="83" t="str">
        <f>IFERROR(O881/'2. Baseline'!F$14,"")</f>
        <v/>
      </c>
      <c r="Q881" s="84" t="e">
        <f t="shared" si="431"/>
        <v>#VALUE!</v>
      </c>
      <c r="R881" s="234" t="str">
        <f>IF(H881="","",P881/'2. Baseline'!$F$67)</f>
        <v/>
      </c>
      <c r="S881" s="234" t="str">
        <f>IF(H881="","",P881/J881/'2. Baseline'!$F$67)</f>
        <v/>
      </c>
      <c r="T881" s="101"/>
      <c r="U881" s="102"/>
      <c r="V881" s="101"/>
      <c r="W881" s="101"/>
      <c r="X881" s="90" t="str">
        <f>IFERROR(P881/W881, "")</f>
        <v/>
      </c>
      <c r="Y881" s="456"/>
      <c r="Z881" s="450"/>
      <c r="AA881" s="453"/>
      <c r="AB881" s="480"/>
      <c r="AC881" s="483"/>
      <c r="AD881" s="467"/>
      <c r="AE881" s="486"/>
      <c r="AF881" s="467"/>
      <c r="AG881" s="470"/>
      <c r="AH881" s="470"/>
      <c r="AI881" s="473"/>
      <c r="AJ881" s="467"/>
      <c r="AK881" s="467"/>
      <c r="AL881" s="467"/>
      <c r="AM881" s="467"/>
      <c r="AN881" s="470"/>
      <c r="AO881" s="470"/>
      <c r="AP881" s="470"/>
      <c r="AQ881" s="473"/>
      <c r="AR881" s="42"/>
    </row>
    <row r="882" spans="2:44" ht="14.45" customHeight="1" x14ac:dyDescent="0.25">
      <c r="B882" s="475"/>
      <c r="C882" s="477"/>
      <c r="D882" s="477"/>
      <c r="E882" s="40"/>
      <c r="F882" s="489"/>
      <c r="G882" s="489"/>
      <c r="H882" s="50"/>
      <c r="I882" s="201" t="str">
        <f>IF(H882=0,"",H882/'2. Baseline'!$F$15)</f>
        <v/>
      </c>
      <c r="J882" s="87" t="str">
        <f>IF(I882="","",(I882/'2. Baseline'!$F$71/'2. Baseline'!$F$67))</f>
        <v/>
      </c>
      <c r="K882" s="73" t="str">
        <f t="shared" si="428"/>
        <v/>
      </c>
      <c r="L882" s="73" t="str">
        <f t="shared" si="432"/>
        <v/>
      </c>
      <c r="M882" s="81">
        <f t="shared" si="429"/>
        <v>285.71428571428572</v>
      </c>
      <c r="N882" s="81" t="e">
        <f t="shared" si="430"/>
        <v>#VALUE!</v>
      </c>
      <c r="O882" s="82" t="str">
        <f>IFERROR(ROUND(IF(H882/'2. Baseline'!F$13=0,"",H882/'2. Baseline'!F$13),0),"")</f>
        <v/>
      </c>
      <c r="P882" s="83" t="str">
        <f>IFERROR(O882/'2. Baseline'!F$14,"")</f>
        <v/>
      </c>
      <c r="Q882" s="84" t="e">
        <f t="shared" si="431"/>
        <v>#VALUE!</v>
      </c>
      <c r="R882" s="234" t="str">
        <f>IF(H882="","",P882/'2. Baseline'!$F$67)</f>
        <v/>
      </c>
      <c r="S882" s="234" t="str">
        <f>IF(H882="","",P882/J882/'2. Baseline'!$F$67)</f>
        <v/>
      </c>
      <c r="T882" s="101"/>
      <c r="U882" s="102"/>
      <c r="V882" s="101"/>
      <c r="W882" s="101"/>
      <c r="X882" s="90" t="str">
        <f>IFERROR(P882/W882, "")</f>
        <v/>
      </c>
      <c r="Y882" s="456"/>
      <c r="Z882" s="450"/>
      <c r="AA882" s="453"/>
      <c r="AB882" s="480"/>
      <c r="AC882" s="483"/>
      <c r="AD882" s="467"/>
      <c r="AE882" s="486"/>
      <c r="AF882" s="467"/>
      <c r="AG882" s="470"/>
      <c r="AH882" s="470"/>
      <c r="AI882" s="473"/>
      <c r="AJ882" s="467"/>
      <c r="AK882" s="467"/>
      <c r="AL882" s="467"/>
      <c r="AM882" s="467"/>
      <c r="AN882" s="470"/>
      <c r="AO882" s="470"/>
      <c r="AP882" s="470"/>
      <c r="AQ882" s="473"/>
      <c r="AR882" s="42"/>
    </row>
    <row r="883" spans="2:44" ht="14.45" customHeight="1" x14ac:dyDescent="0.25">
      <c r="B883" s="475"/>
      <c r="C883" s="477"/>
      <c r="D883" s="477"/>
      <c r="E883" s="40"/>
      <c r="F883" s="489"/>
      <c r="G883" s="489"/>
      <c r="H883" s="50"/>
      <c r="I883" s="201" t="str">
        <f>IF(H883=0,"",H883/'2. Baseline'!$F$15)</f>
        <v/>
      </c>
      <c r="J883" s="87" t="str">
        <f>IF(I883="","",(I883/'2. Baseline'!$F$71/'2. Baseline'!$F$67))</f>
        <v/>
      </c>
      <c r="K883" s="73" t="str">
        <f t="shared" si="428"/>
        <v/>
      </c>
      <c r="L883" s="73" t="str">
        <f t="shared" si="432"/>
        <v/>
      </c>
      <c r="M883" s="81">
        <f t="shared" si="429"/>
        <v>285.71428571428572</v>
      </c>
      <c r="N883" s="81" t="e">
        <f t="shared" si="430"/>
        <v>#VALUE!</v>
      </c>
      <c r="O883" s="82" t="str">
        <f>IFERROR(ROUND(IF(H883/'2. Baseline'!F$13=0,"",H883/'2. Baseline'!F$13),0),"")</f>
        <v/>
      </c>
      <c r="P883" s="83" t="str">
        <f>IFERROR(O883/'2. Baseline'!F$14,"")</f>
        <v/>
      </c>
      <c r="Q883" s="84" t="e">
        <f t="shared" si="431"/>
        <v>#VALUE!</v>
      </c>
      <c r="R883" s="234" t="str">
        <f>IF(H883="","",P883/'2. Baseline'!$F$67)</f>
        <v/>
      </c>
      <c r="S883" s="234" t="str">
        <f>IF(H883="","",P883/J883/'2. Baseline'!$F$67)</f>
        <v/>
      </c>
      <c r="T883" s="101"/>
      <c r="U883" s="102"/>
      <c r="V883" s="101"/>
      <c r="W883" s="101"/>
      <c r="X883" s="90" t="str">
        <f>IFERROR(P883/W883, "")</f>
        <v/>
      </c>
      <c r="Y883" s="456"/>
      <c r="Z883" s="450"/>
      <c r="AA883" s="453"/>
      <c r="AB883" s="480"/>
      <c r="AC883" s="483"/>
      <c r="AD883" s="467"/>
      <c r="AE883" s="486"/>
      <c r="AF883" s="467"/>
      <c r="AG883" s="470"/>
      <c r="AH883" s="470"/>
      <c r="AI883" s="473"/>
      <c r="AJ883" s="467"/>
      <c r="AK883" s="467"/>
      <c r="AL883" s="467"/>
      <c r="AM883" s="467"/>
      <c r="AN883" s="470"/>
      <c r="AO883" s="470"/>
      <c r="AP883" s="470"/>
      <c r="AQ883" s="473"/>
      <c r="AR883" s="42"/>
    </row>
    <row r="884" spans="2:44" ht="14.45" customHeight="1" x14ac:dyDescent="0.25">
      <c r="B884" s="475"/>
      <c r="C884" s="477"/>
      <c r="D884" s="477"/>
      <c r="E884" s="40"/>
      <c r="F884" s="489"/>
      <c r="G884" s="489"/>
      <c r="H884" s="50"/>
      <c r="I884" s="201" t="str">
        <f>IF(H884=0,"",H884/'2. Baseline'!$F$15)</f>
        <v/>
      </c>
      <c r="J884" s="87" t="str">
        <f>IF(I884="","",(I884/'2. Baseline'!$F$71/'2. Baseline'!$F$67))</f>
        <v/>
      </c>
      <c r="K884" s="73" t="str">
        <f t="shared" si="428"/>
        <v/>
      </c>
      <c r="L884" s="73" t="str">
        <f t="shared" si="432"/>
        <v/>
      </c>
      <c r="M884" s="81">
        <f t="shared" si="429"/>
        <v>285.71428571428572</v>
      </c>
      <c r="N884" s="81" t="e">
        <f t="shared" si="430"/>
        <v>#VALUE!</v>
      </c>
      <c r="O884" s="82" t="str">
        <f>IFERROR(ROUND(IF(H884/'2. Baseline'!F$13=0,"",H884/'2. Baseline'!F$13),0),"")</f>
        <v/>
      </c>
      <c r="P884" s="83" t="str">
        <f>IFERROR(O884/'2. Baseline'!F$14,"")</f>
        <v/>
      </c>
      <c r="Q884" s="84" t="e">
        <f t="shared" si="431"/>
        <v>#VALUE!</v>
      </c>
      <c r="R884" s="234" t="str">
        <f>IF(H884="","",P884/'2. Baseline'!$F$67)</f>
        <v/>
      </c>
      <c r="S884" s="234" t="str">
        <f>IF(H884="","",P884/J884/'2. Baseline'!$F$67)</f>
        <v/>
      </c>
      <c r="T884" s="101"/>
      <c r="U884" s="102"/>
      <c r="V884" s="101"/>
      <c r="W884" s="101"/>
      <c r="X884" s="90" t="str">
        <f>IFERROR(P884/W884, "")</f>
        <v/>
      </c>
      <c r="Y884" s="456"/>
      <c r="Z884" s="450"/>
      <c r="AA884" s="453"/>
      <c r="AB884" s="480"/>
      <c r="AC884" s="483"/>
      <c r="AD884" s="467"/>
      <c r="AE884" s="486"/>
      <c r="AF884" s="467"/>
      <c r="AG884" s="470"/>
      <c r="AH884" s="470"/>
      <c r="AI884" s="473"/>
      <c r="AJ884" s="467"/>
      <c r="AK884" s="467"/>
      <c r="AL884" s="467"/>
      <c r="AM884" s="467"/>
      <c r="AN884" s="470"/>
      <c r="AO884" s="470"/>
      <c r="AP884" s="470"/>
      <c r="AQ884" s="473"/>
      <c r="AR884" s="42"/>
    </row>
    <row r="885" spans="2:44" ht="14.45" customHeight="1" x14ac:dyDescent="0.25">
      <c r="B885" s="476"/>
      <c r="C885" s="478"/>
      <c r="D885" s="478"/>
      <c r="E885" s="40"/>
      <c r="F885" s="489"/>
      <c r="G885" s="489"/>
      <c r="H885" s="50"/>
      <c r="I885" s="201" t="str">
        <f>IF(H885=0,"",H885/'2. Baseline'!$F$15)</f>
        <v/>
      </c>
      <c r="J885" s="87" t="str">
        <f>IF(I885="","",(I885/'2. Baseline'!$F$71/'2. Baseline'!$F$67))</f>
        <v/>
      </c>
      <c r="K885" s="73" t="str">
        <f t="shared" si="428"/>
        <v/>
      </c>
      <c r="L885" s="73" t="str">
        <f t="shared" si="432"/>
        <v/>
      </c>
      <c r="M885" s="81">
        <f t="shared" si="429"/>
        <v>285.71428571428572</v>
      </c>
      <c r="N885" s="81" t="e">
        <f>IF(M885="","",I885/M885)</f>
        <v>#VALUE!</v>
      </c>
      <c r="O885" s="82" t="str">
        <f>IFERROR(ROUND(IF(H885/'2. Baseline'!F$13=0,"",H885/'2. Baseline'!F$13),0),"")</f>
        <v/>
      </c>
      <c r="P885" s="83" t="str">
        <f>IFERROR(O885/'2. Baseline'!F$14,"")</f>
        <v/>
      </c>
      <c r="Q885" s="85"/>
      <c r="R885" s="82" t="str">
        <f>IF(H885="","",P885/'2. Baseline'!$F$67)</f>
        <v/>
      </c>
      <c r="S885" s="82" t="str">
        <f>IF(H885="","",P885/J885/'2. Baseline'!$F$67)</f>
        <v/>
      </c>
      <c r="T885" s="101"/>
      <c r="U885" s="102"/>
      <c r="V885" s="101"/>
      <c r="W885" s="101"/>
      <c r="X885" s="90" t="str">
        <f>IFERROR(P885/W885, "")</f>
        <v/>
      </c>
      <c r="Y885" s="457"/>
      <c r="Z885" s="451"/>
      <c r="AA885" s="454"/>
      <c r="AB885" s="481"/>
      <c r="AC885" s="484"/>
      <c r="AD885" s="468"/>
      <c r="AE885" s="487"/>
      <c r="AF885" s="468"/>
      <c r="AG885" s="471"/>
      <c r="AH885" s="471"/>
      <c r="AI885" s="474"/>
      <c r="AJ885" s="468"/>
      <c r="AK885" s="468"/>
      <c r="AL885" s="468"/>
      <c r="AM885" s="468"/>
      <c r="AN885" s="471"/>
      <c r="AO885" s="471"/>
      <c r="AP885" s="471"/>
      <c r="AQ885" s="474"/>
      <c r="AR885" s="42"/>
    </row>
    <row r="886" spans="2:44" ht="14.45" customHeight="1" x14ac:dyDescent="0.25">
      <c r="B886" s="51"/>
      <c r="C886" s="25" t="s">
        <v>35</v>
      </c>
      <c r="D886" s="25"/>
      <c r="E886" s="98">
        <f>COUNTA(E876:E885)</f>
        <v>0</v>
      </c>
      <c r="F886" s="458"/>
      <c r="G886" s="459"/>
      <c r="H886" s="22">
        <f>SUM(H876:H885)</f>
        <v>0</v>
      </c>
      <c r="I886" s="96">
        <f>SUM(I876:I885)</f>
        <v>0</v>
      </c>
      <c r="J886" s="96">
        <f>SUM(J876:J885)</f>
        <v>0</v>
      </c>
      <c r="K886" s="96">
        <f>SUM(K876:K885)</f>
        <v>0</v>
      </c>
      <c r="L886" s="96">
        <f>SUM(L876:L885)</f>
        <v>0</v>
      </c>
      <c r="M886" s="97"/>
      <c r="N886" s="97" t="e">
        <f>SUM(N876:N885)</f>
        <v>#VALUE!</v>
      </c>
      <c r="O886" s="23">
        <f>SUM(O876:O885)</f>
        <v>0</v>
      </c>
      <c r="P886" s="53">
        <f>IFERROR(O886/'2. Baseline'!F$14,"")</f>
        <v>0</v>
      </c>
      <c r="Q886" s="52" t="e">
        <f>SUM(Q876:Q884)*7</f>
        <v>#VALUE!</v>
      </c>
      <c r="R886" s="96">
        <f>SUM(R876:R885)</f>
        <v>0</v>
      </c>
      <c r="S886" s="97" t="e">
        <f>IF(H886="","",P886/J886/'2. Baseline'!$F$67)</f>
        <v>#DIV/0!</v>
      </c>
      <c r="T886" s="103"/>
      <c r="U886" s="103"/>
      <c r="V886" s="104"/>
      <c r="W886" s="104"/>
      <c r="X886" s="74"/>
      <c r="Y886" s="107"/>
      <c r="Z886" s="104"/>
      <c r="AA886" s="108"/>
      <c r="AB886" s="53"/>
      <c r="AC886" s="68">
        <f t="shared" ref="AC886:AQ886" si="433">SUM(AC876:AC885)</f>
        <v>0</v>
      </c>
      <c r="AD886" s="68">
        <f t="shared" si="433"/>
        <v>0</v>
      </c>
      <c r="AE886" s="296">
        <f t="shared" si="433"/>
        <v>0</v>
      </c>
      <c r="AF886" s="93">
        <f t="shared" si="433"/>
        <v>0</v>
      </c>
      <c r="AG886" s="93">
        <f t="shared" si="433"/>
        <v>0</v>
      </c>
      <c r="AH886" s="93">
        <f t="shared" si="433"/>
        <v>0</v>
      </c>
      <c r="AI886" s="93">
        <f t="shared" si="433"/>
        <v>0</v>
      </c>
      <c r="AJ886" s="93">
        <f t="shared" si="433"/>
        <v>0</v>
      </c>
      <c r="AK886" s="93">
        <f t="shared" si="433"/>
        <v>0</v>
      </c>
      <c r="AL886" s="93">
        <f t="shared" si="433"/>
        <v>0</v>
      </c>
      <c r="AM886" s="93">
        <f t="shared" si="433"/>
        <v>0</v>
      </c>
      <c r="AN886" s="93">
        <f t="shared" si="433"/>
        <v>0</v>
      </c>
      <c r="AO886" s="93">
        <f t="shared" si="433"/>
        <v>0</v>
      </c>
      <c r="AP886" s="93">
        <f t="shared" si="433"/>
        <v>0</v>
      </c>
      <c r="AQ886" s="93">
        <f t="shared" si="433"/>
        <v>0</v>
      </c>
      <c r="AR886" s="26"/>
    </row>
    <row r="887" spans="2:44" ht="14.45" customHeight="1" thickBot="1" x14ac:dyDescent="0.3">
      <c r="B887" s="61"/>
      <c r="C887" s="62"/>
      <c r="D887" s="62"/>
      <c r="E887" s="63"/>
      <c r="F887" s="460"/>
      <c r="G887" s="461"/>
      <c r="H887" s="64"/>
      <c r="I887" s="65" t="str">
        <f>IFERROR(IF(H887/#REF!=0," ",H887/#REF!),"")</f>
        <v/>
      </c>
      <c r="J887" s="66"/>
      <c r="K887" s="66"/>
      <c r="L887" s="66"/>
      <c r="M887" s="66"/>
      <c r="N887" s="66"/>
      <c r="O887" s="24"/>
      <c r="P887" s="54"/>
      <c r="Q887" s="55"/>
      <c r="R887" s="56"/>
      <c r="S887" s="56"/>
      <c r="T887" s="105"/>
      <c r="U887" s="105"/>
      <c r="V887" s="106"/>
      <c r="W887" s="106"/>
      <c r="X887" s="75"/>
      <c r="Y887" s="109"/>
      <c r="Z887" s="106"/>
      <c r="AA887" s="110"/>
      <c r="AB887" s="54"/>
      <c r="AC887" s="57"/>
      <c r="AD887" s="67"/>
      <c r="AE887" s="67"/>
      <c r="AF887" s="67"/>
      <c r="AG887" s="67"/>
      <c r="AH887" s="67"/>
      <c r="AI887" s="67"/>
      <c r="AJ887" s="67"/>
      <c r="AK887" s="67"/>
      <c r="AL887" s="67"/>
      <c r="AM887" s="67"/>
      <c r="AN887" s="67"/>
      <c r="AO887" s="67"/>
      <c r="AP887" s="67"/>
      <c r="AQ887" s="179"/>
      <c r="AR887" s="60"/>
    </row>
    <row r="888" spans="2:44" ht="14.45" customHeight="1" x14ac:dyDescent="0.25">
      <c r="B888" s="475" t="str">
        <f>IF(C888&lt;&gt;"",B876+1,"")</f>
        <v/>
      </c>
      <c r="C888" s="488"/>
      <c r="D888" s="488"/>
      <c r="E888" s="40"/>
      <c r="F888" s="493"/>
      <c r="G888" s="494"/>
      <c r="H888" s="49"/>
      <c r="I888" s="201" t="str">
        <f>IF(H888=0,"",H888/'2. Baseline'!$F$15)</f>
        <v/>
      </c>
      <c r="J888" s="86" t="str">
        <f>IF(I888="","",(I888/'2. Baseline'!$F$71/'2. Baseline'!$F$67))</f>
        <v/>
      </c>
      <c r="K888" s="72" t="str">
        <f t="shared" ref="K888:K897" si="434">IF(J888="","",ROUNDUP(J888,0))</f>
        <v/>
      </c>
      <c r="L888" s="295" t="str">
        <f>J888</f>
        <v/>
      </c>
      <c r="M888" s="77">
        <f t="shared" ref="M888:M897" si="435">IF(I888=0,"",$M$23*10)</f>
        <v>285.71428571428572</v>
      </c>
      <c r="N888" s="77" t="e">
        <f t="shared" ref="N888:N896" si="436">I888/M888</f>
        <v>#VALUE!</v>
      </c>
      <c r="O888" s="78" t="str">
        <f>IFERROR(ROUND(IF(H888/'2. Baseline'!F$13=0,"",H888/'2. Baseline'!F$13),0),"")</f>
        <v/>
      </c>
      <c r="P888" s="79" t="str">
        <f>IFERROR(O888/'2. Baseline'!F$14,"")</f>
        <v/>
      </c>
      <c r="Q888" s="80" t="e">
        <f t="shared" ref="Q888:Q896" si="437">O888/(J888/2)/7</f>
        <v>#VALUE!</v>
      </c>
      <c r="R888" s="233" t="str">
        <f>IF(H888="","",P888/'2. Baseline'!$F$67)</f>
        <v/>
      </c>
      <c r="S888" s="233" t="str">
        <f>IF(H888="","",P888/J888/'2. Baseline'!$F$67)</f>
        <v/>
      </c>
      <c r="T888" s="99"/>
      <c r="U888" s="100"/>
      <c r="V888" s="101"/>
      <c r="W888" s="101"/>
      <c r="X888" s="89" t="str">
        <f>IFERROR(S888/W888, "n/a")</f>
        <v>n/a</v>
      </c>
      <c r="Y888" s="455"/>
      <c r="Z888" s="449"/>
      <c r="AA888" s="452"/>
      <c r="AB888" s="479" t="e">
        <f>P898/AA888</f>
        <v>#DIV/0!</v>
      </c>
      <c r="AC888" s="482">
        <f>L898</f>
        <v>0</v>
      </c>
      <c r="AD888" s="466">
        <f>AC898</f>
        <v>0</v>
      </c>
      <c r="AE888" s="485">
        <f>AD898/'2. Baseline'!$F$73</f>
        <v>0</v>
      </c>
      <c r="AF888" s="466">
        <f>L898*'2. Baseline'!$F$58</f>
        <v>0</v>
      </c>
      <c r="AG888" s="469">
        <f>J898*'2. Baseline'!$F$61</f>
        <v>0</v>
      </c>
      <c r="AH888" s="469">
        <f>AE898*'2. Baseline'!F$59*('2. Baseline'!F$50+'2. Baseline'!F$51)</f>
        <v>0</v>
      </c>
      <c r="AI888" s="472">
        <f>IF(B888&lt;&gt;"",'2. Baseline'!$F$60+1,0)</f>
        <v>0</v>
      </c>
      <c r="AJ888" s="466">
        <f>2*(AC898*('2. Baseline'!$F$67+'2. Baseline'!$F$68))</f>
        <v>0</v>
      </c>
      <c r="AK888" s="466">
        <f>2*L898</f>
        <v>0</v>
      </c>
      <c r="AL888" s="466">
        <f>2*(J898*2)</f>
        <v>0</v>
      </c>
      <c r="AM888" s="466">
        <f>J898*('2. Baseline'!F$67+'2. Baseline'!F$68)</f>
        <v>0</v>
      </c>
      <c r="AN888" s="469">
        <f>J898*'2. Baseline'!$F$80</f>
        <v>0</v>
      </c>
      <c r="AO888" s="469">
        <f>2*J898</f>
        <v>0</v>
      </c>
      <c r="AP888" s="469">
        <f>AE898*'2. Baseline'!F$78*('2. Baseline'!F$67+'2. Baseline'!F$68)</f>
        <v>0</v>
      </c>
      <c r="AQ888" s="472">
        <f>IF(B888&lt;&gt;"",'2. Baseline'!$F$60+1,0)</f>
        <v>0</v>
      </c>
      <c r="AR888" s="41"/>
    </row>
    <row r="889" spans="2:44" ht="14.45" customHeight="1" x14ac:dyDescent="0.25">
      <c r="B889" s="475"/>
      <c r="C889" s="477"/>
      <c r="D889" s="477"/>
      <c r="E889" s="40"/>
      <c r="F889" s="490"/>
      <c r="G889" s="491"/>
      <c r="H889" s="49"/>
      <c r="I889" s="201" t="str">
        <f>IF(H889=0,"",H889/'2. Baseline'!$F$15)</f>
        <v/>
      </c>
      <c r="J889" s="87" t="str">
        <f>IF(I889="","",(I889/'2. Baseline'!$F$71/'2. Baseline'!$F$67))</f>
        <v/>
      </c>
      <c r="K889" s="73" t="str">
        <f t="shared" si="434"/>
        <v/>
      </c>
      <c r="L889" s="73" t="str">
        <f t="shared" ref="L889:L897" si="438">J889</f>
        <v/>
      </c>
      <c r="M889" s="81">
        <f t="shared" si="435"/>
        <v>285.71428571428572</v>
      </c>
      <c r="N889" s="81" t="e">
        <f t="shared" si="436"/>
        <v>#VALUE!</v>
      </c>
      <c r="O889" s="82" t="str">
        <f>IFERROR(ROUND(IF(H889/'2. Baseline'!F$13=0,"",H889/'2. Baseline'!F$13),0),"")</f>
        <v/>
      </c>
      <c r="P889" s="83" t="str">
        <f>IFERROR(O889/'2. Baseline'!F$14,"")</f>
        <v/>
      </c>
      <c r="Q889" s="84" t="e">
        <f t="shared" si="437"/>
        <v>#VALUE!</v>
      </c>
      <c r="R889" s="234" t="str">
        <f>IF(H889="","",P889/'2. Baseline'!$F$67)</f>
        <v/>
      </c>
      <c r="S889" s="234" t="str">
        <f>IF(H889="","",P889/J889/'2. Baseline'!$F$67)</f>
        <v/>
      </c>
      <c r="T889" s="101"/>
      <c r="U889" s="102"/>
      <c r="V889" s="101"/>
      <c r="W889" s="101"/>
      <c r="X889" s="90" t="str">
        <f>IFERROR(S889/W889, "")</f>
        <v/>
      </c>
      <c r="Y889" s="456"/>
      <c r="Z889" s="450"/>
      <c r="AA889" s="453"/>
      <c r="AB889" s="480"/>
      <c r="AC889" s="483"/>
      <c r="AD889" s="467"/>
      <c r="AE889" s="486"/>
      <c r="AF889" s="467"/>
      <c r="AG889" s="470"/>
      <c r="AH889" s="470"/>
      <c r="AI889" s="473"/>
      <c r="AJ889" s="467"/>
      <c r="AK889" s="467"/>
      <c r="AL889" s="467"/>
      <c r="AM889" s="467"/>
      <c r="AN889" s="470"/>
      <c r="AO889" s="470"/>
      <c r="AP889" s="470"/>
      <c r="AQ889" s="473"/>
      <c r="AR889" s="42"/>
    </row>
    <row r="890" spans="2:44" ht="14.45" customHeight="1" x14ac:dyDescent="0.25">
      <c r="B890" s="475"/>
      <c r="C890" s="477"/>
      <c r="D890" s="477"/>
      <c r="E890" s="40"/>
      <c r="F890" s="490"/>
      <c r="G890" s="491"/>
      <c r="H890" s="49"/>
      <c r="I890" s="201" t="str">
        <f>IF(H890=0,"",H890/'2. Baseline'!$F$15)</f>
        <v/>
      </c>
      <c r="J890" s="87" t="str">
        <f>IF(I890="","",(I890/'2. Baseline'!$F$71/'2. Baseline'!$F$67))</f>
        <v/>
      </c>
      <c r="K890" s="91" t="str">
        <f t="shared" si="434"/>
        <v/>
      </c>
      <c r="L890" s="91" t="str">
        <f t="shared" si="438"/>
        <v/>
      </c>
      <c r="M890" s="92">
        <f t="shared" si="435"/>
        <v>285.71428571428572</v>
      </c>
      <c r="N890" s="92" t="e">
        <f t="shared" si="436"/>
        <v>#VALUE!</v>
      </c>
      <c r="O890" s="82" t="str">
        <f>IFERROR(ROUND(IF(H890/'2. Baseline'!F$13=0,"",H890/'2. Baseline'!F$13),0),"")</f>
        <v/>
      </c>
      <c r="P890" s="83" t="str">
        <f>IFERROR(O890/'2. Baseline'!F$14,"")</f>
        <v/>
      </c>
      <c r="Q890" s="84" t="e">
        <f t="shared" si="437"/>
        <v>#VALUE!</v>
      </c>
      <c r="R890" s="234" t="str">
        <f>IF(H890="","",P890/'2. Baseline'!$F$67)</f>
        <v/>
      </c>
      <c r="S890" s="234" t="str">
        <f>IF(H890="","",P890/J890/'2. Baseline'!$F$67)</f>
        <v/>
      </c>
      <c r="T890" s="101"/>
      <c r="U890" s="102"/>
      <c r="V890" s="101"/>
      <c r="W890" s="101"/>
      <c r="X890" s="90" t="str">
        <f>IFERROR(S890/W890, "")</f>
        <v/>
      </c>
      <c r="Y890" s="456"/>
      <c r="Z890" s="450"/>
      <c r="AA890" s="453"/>
      <c r="AB890" s="480"/>
      <c r="AC890" s="483"/>
      <c r="AD890" s="467"/>
      <c r="AE890" s="486"/>
      <c r="AF890" s="467"/>
      <c r="AG890" s="470"/>
      <c r="AH890" s="470"/>
      <c r="AI890" s="473"/>
      <c r="AJ890" s="467"/>
      <c r="AK890" s="467"/>
      <c r="AL890" s="467"/>
      <c r="AM890" s="467"/>
      <c r="AN890" s="470"/>
      <c r="AO890" s="470"/>
      <c r="AP890" s="470"/>
      <c r="AQ890" s="473"/>
      <c r="AR890" s="42"/>
    </row>
    <row r="891" spans="2:44" ht="14.45" customHeight="1" x14ac:dyDescent="0.25">
      <c r="B891" s="475"/>
      <c r="C891" s="477"/>
      <c r="D891" s="477"/>
      <c r="E891" s="40"/>
      <c r="F891" s="490"/>
      <c r="G891" s="491"/>
      <c r="H891" s="49"/>
      <c r="I891" s="201" t="str">
        <f>IF(H891=0,"",H891/'2. Baseline'!$F$15)</f>
        <v/>
      </c>
      <c r="J891" s="87" t="str">
        <f>IF(I891="","",(I891/'2. Baseline'!$F$71/'2. Baseline'!$F$67))</f>
        <v/>
      </c>
      <c r="K891" s="73" t="str">
        <f t="shared" si="434"/>
        <v/>
      </c>
      <c r="L891" s="73" t="str">
        <f t="shared" si="438"/>
        <v/>
      </c>
      <c r="M891" s="81">
        <f t="shared" si="435"/>
        <v>285.71428571428572</v>
      </c>
      <c r="N891" s="81" t="e">
        <f t="shared" si="436"/>
        <v>#VALUE!</v>
      </c>
      <c r="O891" s="82" t="str">
        <f>IFERROR(ROUND(IF(H891/'2. Baseline'!F$13=0,"",H891/'2. Baseline'!F$13),0),"")</f>
        <v/>
      </c>
      <c r="P891" s="83" t="str">
        <f>IFERROR(O891/'2. Baseline'!F$14,"")</f>
        <v/>
      </c>
      <c r="Q891" s="84" t="e">
        <f t="shared" si="437"/>
        <v>#VALUE!</v>
      </c>
      <c r="R891" s="234" t="str">
        <f>IF(H891="","",P891/'2. Baseline'!$F$67)</f>
        <v/>
      </c>
      <c r="S891" s="234" t="str">
        <f>IF(H891="","",P891/J891/'2. Baseline'!$F$67)</f>
        <v/>
      </c>
      <c r="T891" s="101"/>
      <c r="U891" s="102"/>
      <c r="V891" s="101"/>
      <c r="W891" s="101"/>
      <c r="X891" s="90" t="str">
        <f>IFERROR(S891/W891, "")</f>
        <v/>
      </c>
      <c r="Y891" s="456"/>
      <c r="Z891" s="450"/>
      <c r="AA891" s="453"/>
      <c r="AB891" s="480"/>
      <c r="AC891" s="483"/>
      <c r="AD891" s="467"/>
      <c r="AE891" s="486"/>
      <c r="AF891" s="467"/>
      <c r="AG891" s="470"/>
      <c r="AH891" s="470"/>
      <c r="AI891" s="473"/>
      <c r="AJ891" s="467"/>
      <c r="AK891" s="467"/>
      <c r="AL891" s="467"/>
      <c r="AM891" s="467"/>
      <c r="AN891" s="470"/>
      <c r="AO891" s="470"/>
      <c r="AP891" s="470"/>
      <c r="AQ891" s="473"/>
      <c r="AR891" s="42"/>
    </row>
    <row r="892" spans="2:44" ht="14.45" customHeight="1" x14ac:dyDescent="0.25">
      <c r="B892" s="475"/>
      <c r="C892" s="477"/>
      <c r="D892" s="477"/>
      <c r="E892" s="40"/>
      <c r="F892" s="490"/>
      <c r="G892" s="491"/>
      <c r="H892" s="50"/>
      <c r="I892" s="201" t="str">
        <f>IF(H892=0,"",H892/'2. Baseline'!$F$15)</f>
        <v/>
      </c>
      <c r="J892" s="87" t="str">
        <f>IF(I892="","",(I892/'2. Baseline'!$F$71/'2. Baseline'!$F$67))</f>
        <v/>
      </c>
      <c r="K892" s="73" t="str">
        <f t="shared" si="434"/>
        <v/>
      </c>
      <c r="L892" s="73" t="str">
        <f t="shared" si="438"/>
        <v/>
      </c>
      <c r="M892" s="81">
        <f t="shared" si="435"/>
        <v>285.71428571428572</v>
      </c>
      <c r="N892" s="81" t="e">
        <f t="shared" si="436"/>
        <v>#VALUE!</v>
      </c>
      <c r="O892" s="82" t="str">
        <f>IFERROR(ROUND(IF(H892/'2. Baseline'!F$13=0,"",H892/'2. Baseline'!F$13),0),"")</f>
        <v/>
      </c>
      <c r="P892" s="83" t="str">
        <f>IFERROR(O892/'2. Baseline'!F$14,"")</f>
        <v/>
      </c>
      <c r="Q892" s="84" t="e">
        <f t="shared" si="437"/>
        <v>#VALUE!</v>
      </c>
      <c r="R892" s="234" t="str">
        <f>IF(H892="","",P892/'2. Baseline'!$F$67)</f>
        <v/>
      </c>
      <c r="S892" s="234" t="str">
        <f>IF(H892="","",P892/J892/'2. Baseline'!$F$67)</f>
        <v/>
      </c>
      <c r="T892" s="101"/>
      <c r="U892" s="102"/>
      <c r="V892" s="101"/>
      <c r="W892" s="101"/>
      <c r="X892" s="90" t="str">
        <f>IFERROR(S892/W892, "")</f>
        <v/>
      </c>
      <c r="Y892" s="456"/>
      <c r="Z892" s="450"/>
      <c r="AA892" s="453"/>
      <c r="AB892" s="480"/>
      <c r="AC892" s="483"/>
      <c r="AD892" s="467"/>
      <c r="AE892" s="486"/>
      <c r="AF892" s="467"/>
      <c r="AG892" s="470"/>
      <c r="AH892" s="470"/>
      <c r="AI892" s="473"/>
      <c r="AJ892" s="467"/>
      <c r="AK892" s="467"/>
      <c r="AL892" s="467"/>
      <c r="AM892" s="467"/>
      <c r="AN892" s="470"/>
      <c r="AO892" s="470"/>
      <c r="AP892" s="470"/>
      <c r="AQ892" s="473"/>
      <c r="AR892" s="42"/>
    </row>
    <row r="893" spans="2:44" ht="14.45" customHeight="1" x14ac:dyDescent="0.25">
      <c r="B893" s="475"/>
      <c r="C893" s="477"/>
      <c r="D893" s="477"/>
      <c r="E893" s="40"/>
      <c r="F893" s="490"/>
      <c r="G893" s="491"/>
      <c r="H893" s="50"/>
      <c r="I893" s="201" t="str">
        <f>IF(H893=0,"",H893/'2. Baseline'!$F$15)</f>
        <v/>
      </c>
      <c r="J893" s="87" t="str">
        <f>IF(I893="","",(I893/'2. Baseline'!$F$71/'2. Baseline'!$F$67))</f>
        <v/>
      </c>
      <c r="K893" s="73" t="str">
        <f t="shared" si="434"/>
        <v/>
      </c>
      <c r="L893" s="73" t="str">
        <f t="shared" si="438"/>
        <v/>
      </c>
      <c r="M893" s="81">
        <f t="shared" si="435"/>
        <v>285.71428571428572</v>
      </c>
      <c r="N893" s="81" t="e">
        <f t="shared" si="436"/>
        <v>#VALUE!</v>
      </c>
      <c r="O893" s="82" t="str">
        <f>IFERROR(ROUND(IF(H893/'2. Baseline'!F$13=0,"",H893/'2. Baseline'!F$13),0),"")</f>
        <v/>
      </c>
      <c r="P893" s="83" t="str">
        <f>IFERROR(O893/'2. Baseline'!F$14,"")</f>
        <v/>
      </c>
      <c r="Q893" s="84" t="e">
        <f t="shared" si="437"/>
        <v>#VALUE!</v>
      </c>
      <c r="R893" s="234" t="str">
        <f>IF(H893="","",P893/'2. Baseline'!$F$67)</f>
        <v/>
      </c>
      <c r="S893" s="234" t="str">
        <f>IF(H893="","",P893/J893/'2. Baseline'!$F$67)</f>
        <v/>
      </c>
      <c r="T893" s="101"/>
      <c r="U893" s="102"/>
      <c r="V893" s="101"/>
      <c r="W893" s="101"/>
      <c r="X893" s="90" t="str">
        <f>IFERROR(P893/W893, "")</f>
        <v/>
      </c>
      <c r="Y893" s="456"/>
      <c r="Z893" s="450"/>
      <c r="AA893" s="453"/>
      <c r="AB893" s="480"/>
      <c r="AC893" s="483"/>
      <c r="AD893" s="467"/>
      <c r="AE893" s="486"/>
      <c r="AF893" s="467"/>
      <c r="AG893" s="470"/>
      <c r="AH893" s="470"/>
      <c r="AI893" s="473"/>
      <c r="AJ893" s="467"/>
      <c r="AK893" s="467"/>
      <c r="AL893" s="467"/>
      <c r="AM893" s="467"/>
      <c r="AN893" s="470"/>
      <c r="AO893" s="470"/>
      <c r="AP893" s="470"/>
      <c r="AQ893" s="473"/>
      <c r="AR893" s="42"/>
    </row>
    <row r="894" spans="2:44" ht="14.45" customHeight="1" x14ac:dyDescent="0.25">
      <c r="B894" s="475"/>
      <c r="C894" s="477"/>
      <c r="D894" s="477"/>
      <c r="E894" s="40"/>
      <c r="F894" s="490"/>
      <c r="G894" s="491"/>
      <c r="H894" s="49"/>
      <c r="I894" s="201" t="str">
        <f>IF(H894=0,"",H894/'2. Baseline'!$F$15)</f>
        <v/>
      </c>
      <c r="J894" s="87" t="str">
        <f>IF(I894="","",(I894/'2. Baseline'!$F$71/'2. Baseline'!$F$67))</f>
        <v/>
      </c>
      <c r="K894" s="73" t="str">
        <f t="shared" si="434"/>
        <v/>
      </c>
      <c r="L894" s="73" t="str">
        <f t="shared" si="438"/>
        <v/>
      </c>
      <c r="M894" s="81">
        <f t="shared" si="435"/>
        <v>285.71428571428572</v>
      </c>
      <c r="N894" s="81" t="e">
        <f t="shared" si="436"/>
        <v>#VALUE!</v>
      </c>
      <c r="O894" s="82" t="str">
        <f>IFERROR(ROUND(IF(H894/'2. Baseline'!F$13=0,"",H894/'2. Baseline'!F$13),0),"")</f>
        <v/>
      </c>
      <c r="P894" s="83" t="str">
        <f>IFERROR(O894/'2. Baseline'!F$14,"")</f>
        <v/>
      </c>
      <c r="Q894" s="84" t="e">
        <f t="shared" si="437"/>
        <v>#VALUE!</v>
      </c>
      <c r="R894" s="234" t="str">
        <f>IF(H894="","",P894/'2. Baseline'!$F$67)</f>
        <v/>
      </c>
      <c r="S894" s="234" t="str">
        <f>IF(H894="","",P894/J894/'2. Baseline'!$F$67)</f>
        <v/>
      </c>
      <c r="T894" s="101"/>
      <c r="U894" s="102"/>
      <c r="V894" s="101"/>
      <c r="W894" s="101"/>
      <c r="X894" s="90" t="str">
        <f>IFERROR(P894/W894, "")</f>
        <v/>
      </c>
      <c r="Y894" s="456"/>
      <c r="Z894" s="450"/>
      <c r="AA894" s="453"/>
      <c r="AB894" s="480"/>
      <c r="AC894" s="483"/>
      <c r="AD894" s="467"/>
      <c r="AE894" s="486"/>
      <c r="AF894" s="467"/>
      <c r="AG894" s="470"/>
      <c r="AH894" s="470"/>
      <c r="AI894" s="473"/>
      <c r="AJ894" s="467"/>
      <c r="AK894" s="467"/>
      <c r="AL894" s="467"/>
      <c r="AM894" s="467"/>
      <c r="AN894" s="470"/>
      <c r="AO894" s="470"/>
      <c r="AP894" s="470"/>
      <c r="AQ894" s="473"/>
      <c r="AR894" s="42"/>
    </row>
    <row r="895" spans="2:44" ht="14.45" customHeight="1" x14ac:dyDescent="0.25">
      <c r="B895" s="475"/>
      <c r="C895" s="477"/>
      <c r="D895" s="477"/>
      <c r="E895" s="40"/>
      <c r="F895" s="490"/>
      <c r="G895" s="491"/>
      <c r="H895" s="49"/>
      <c r="I895" s="201" t="str">
        <f>IF(H895=0,"",H895/'2. Baseline'!$F$15)</f>
        <v/>
      </c>
      <c r="J895" s="87" t="str">
        <f>IF(I895="","",(I895/'2. Baseline'!$F$71/'2. Baseline'!$F$67))</f>
        <v/>
      </c>
      <c r="K895" s="73" t="str">
        <f t="shared" si="434"/>
        <v/>
      </c>
      <c r="L895" s="73" t="str">
        <f t="shared" si="438"/>
        <v/>
      </c>
      <c r="M895" s="81">
        <f t="shared" si="435"/>
        <v>285.71428571428572</v>
      </c>
      <c r="N895" s="81" t="e">
        <f t="shared" si="436"/>
        <v>#VALUE!</v>
      </c>
      <c r="O895" s="82" t="str">
        <f>IFERROR(ROUND(IF(H895/'2. Baseline'!F$13=0,"",H895/'2. Baseline'!F$13),0),"")</f>
        <v/>
      </c>
      <c r="P895" s="83" t="str">
        <f>IFERROR(O895/'2. Baseline'!F$14,"")</f>
        <v/>
      </c>
      <c r="Q895" s="84" t="e">
        <f t="shared" si="437"/>
        <v>#VALUE!</v>
      </c>
      <c r="R895" s="234" t="str">
        <f>IF(H895="","",P895/'2. Baseline'!$F$67)</f>
        <v/>
      </c>
      <c r="S895" s="234" t="str">
        <f>IF(H895="","",P895/J895/'2. Baseline'!$F$67)</f>
        <v/>
      </c>
      <c r="T895" s="101"/>
      <c r="U895" s="102"/>
      <c r="V895" s="101"/>
      <c r="W895" s="101"/>
      <c r="X895" s="90" t="str">
        <f>IFERROR(P895/W895, "")</f>
        <v/>
      </c>
      <c r="Y895" s="456"/>
      <c r="Z895" s="450"/>
      <c r="AA895" s="453"/>
      <c r="AB895" s="480"/>
      <c r="AC895" s="483"/>
      <c r="AD895" s="467"/>
      <c r="AE895" s="486"/>
      <c r="AF895" s="467"/>
      <c r="AG895" s="470"/>
      <c r="AH895" s="470"/>
      <c r="AI895" s="473"/>
      <c r="AJ895" s="467"/>
      <c r="AK895" s="467"/>
      <c r="AL895" s="467"/>
      <c r="AM895" s="467"/>
      <c r="AN895" s="470"/>
      <c r="AO895" s="470"/>
      <c r="AP895" s="470"/>
      <c r="AQ895" s="473"/>
      <c r="AR895" s="42"/>
    </row>
    <row r="896" spans="2:44" ht="14.45" customHeight="1" x14ac:dyDescent="0.25">
      <c r="B896" s="475"/>
      <c r="C896" s="477"/>
      <c r="D896" s="477"/>
      <c r="E896" s="40"/>
      <c r="F896" s="490"/>
      <c r="G896" s="491"/>
      <c r="H896" s="49"/>
      <c r="I896" s="201" t="str">
        <f>IF(H896=0,"",H896/'2. Baseline'!$F$15)</f>
        <v/>
      </c>
      <c r="J896" s="87" t="str">
        <f>IF(I896="","",(I896/'2. Baseline'!$F$71/'2. Baseline'!$F$67))</f>
        <v/>
      </c>
      <c r="K896" s="73" t="str">
        <f t="shared" si="434"/>
        <v/>
      </c>
      <c r="L896" s="73" t="str">
        <f t="shared" si="438"/>
        <v/>
      </c>
      <c r="M896" s="81">
        <f t="shared" si="435"/>
        <v>285.71428571428572</v>
      </c>
      <c r="N896" s="81" t="e">
        <f t="shared" si="436"/>
        <v>#VALUE!</v>
      </c>
      <c r="O896" s="82" t="str">
        <f>IFERROR(ROUND(IF(H896/'2. Baseline'!F$13=0,"",H896/'2. Baseline'!F$13),0),"")</f>
        <v/>
      </c>
      <c r="P896" s="83" t="str">
        <f>IFERROR(O896/'2. Baseline'!F$14,"")</f>
        <v/>
      </c>
      <c r="Q896" s="84" t="e">
        <f t="shared" si="437"/>
        <v>#VALUE!</v>
      </c>
      <c r="R896" s="234" t="str">
        <f>IF(H896="","",P896/'2. Baseline'!$F$67)</f>
        <v/>
      </c>
      <c r="S896" s="234" t="str">
        <f>IF(H896="","",P896/J896/'2. Baseline'!$F$67)</f>
        <v/>
      </c>
      <c r="T896" s="101"/>
      <c r="U896" s="102"/>
      <c r="V896" s="101"/>
      <c r="W896" s="101"/>
      <c r="X896" s="90" t="str">
        <f>IFERROR(P896/W896, "")</f>
        <v/>
      </c>
      <c r="Y896" s="456"/>
      <c r="Z896" s="450"/>
      <c r="AA896" s="453"/>
      <c r="AB896" s="480"/>
      <c r="AC896" s="483"/>
      <c r="AD896" s="467"/>
      <c r="AE896" s="486"/>
      <c r="AF896" s="467"/>
      <c r="AG896" s="470"/>
      <c r="AH896" s="470"/>
      <c r="AI896" s="473"/>
      <c r="AJ896" s="467"/>
      <c r="AK896" s="467"/>
      <c r="AL896" s="467"/>
      <c r="AM896" s="467"/>
      <c r="AN896" s="470"/>
      <c r="AO896" s="470"/>
      <c r="AP896" s="470"/>
      <c r="AQ896" s="473"/>
      <c r="AR896" s="42"/>
    </row>
    <row r="897" spans="2:44" ht="14.45" customHeight="1" x14ac:dyDescent="0.25">
      <c r="B897" s="476"/>
      <c r="C897" s="478"/>
      <c r="D897" s="478"/>
      <c r="E897" s="40"/>
      <c r="F897" s="490"/>
      <c r="G897" s="491"/>
      <c r="H897" s="49"/>
      <c r="I897" s="201" t="str">
        <f>IF(H897=0,"",H897/'2. Baseline'!$F$15)</f>
        <v/>
      </c>
      <c r="J897" s="87" t="str">
        <f>IF(I897="","",(I897/'2. Baseline'!$F$71/'2. Baseline'!$F$67))</f>
        <v/>
      </c>
      <c r="K897" s="73" t="str">
        <f t="shared" si="434"/>
        <v/>
      </c>
      <c r="L897" s="73" t="str">
        <f t="shared" si="438"/>
        <v/>
      </c>
      <c r="M897" s="81">
        <f t="shared" si="435"/>
        <v>285.71428571428572</v>
      </c>
      <c r="N897" s="81" t="e">
        <f>IF(M897="","",I897/M897)</f>
        <v>#VALUE!</v>
      </c>
      <c r="O897" s="82" t="str">
        <f>IFERROR(ROUND(IF(H897/'2. Baseline'!F$13=0,"",H897/'2. Baseline'!F$13),0),"")</f>
        <v/>
      </c>
      <c r="P897" s="83" t="str">
        <f>IFERROR(O897/'2. Baseline'!F$14,"")</f>
        <v/>
      </c>
      <c r="Q897" s="85"/>
      <c r="R897" s="82" t="str">
        <f>IF(H897="","",P897/'2. Baseline'!$F$67)</f>
        <v/>
      </c>
      <c r="S897" s="82" t="str">
        <f>IF(H897="","",P897/J897/'2. Baseline'!$F$67)</f>
        <v/>
      </c>
      <c r="T897" s="101"/>
      <c r="U897" s="102"/>
      <c r="V897" s="101"/>
      <c r="W897" s="101"/>
      <c r="X897" s="90" t="str">
        <f>IFERROR(P897/W897, "")</f>
        <v/>
      </c>
      <c r="Y897" s="457"/>
      <c r="Z897" s="451"/>
      <c r="AA897" s="454"/>
      <c r="AB897" s="481"/>
      <c r="AC897" s="484"/>
      <c r="AD897" s="468"/>
      <c r="AE897" s="487"/>
      <c r="AF897" s="468"/>
      <c r="AG897" s="471"/>
      <c r="AH897" s="471"/>
      <c r="AI897" s="474"/>
      <c r="AJ897" s="468"/>
      <c r="AK897" s="468"/>
      <c r="AL897" s="468"/>
      <c r="AM897" s="468"/>
      <c r="AN897" s="471"/>
      <c r="AO897" s="471"/>
      <c r="AP897" s="471"/>
      <c r="AQ897" s="474"/>
      <c r="AR897" s="42"/>
    </row>
    <row r="898" spans="2:44" ht="21" x14ac:dyDescent="0.25">
      <c r="B898" s="162"/>
      <c r="C898" s="25" t="s">
        <v>35</v>
      </c>
      <c r="D898" s="25"/>
      <c r="E898" s="98">
        <f>COUNTA(E888:E897)</f>
        <v>0</v>
      </c>
      <c r="F898" s="458"/>
      <c r="G898" s="459"/>
      <c r="H898" s="22">
        <f>SUM(H888:H897)</f>
        <v>0</v>
      </c>
      <c r="I898" s="96">
        <f>SUM(I888:I897)</f>
        <v>0</v>
      </c>
      <c r="J898" s="96">
        <f>SUM(J888:J897)</f>
        <v>0</v>
      </c>
      <c r="K898" s="96">
        <f>SUM(K888:K897)</f>
        <v>0</v>
      </c>
      <c r="L898" s="96">
        <f>SUM(L888:L897)</f>
        <v>0</v>
      </c>
      <c r="M898" s="97"/>
      <c r="N898" s="97" t="e">
        <f>SUM(N888:N897)</f>
        <v>#VALUE!</v>
      </c>
      <c r="O898" s="23">
        <f>SUM(O888:O897)</f>
        <v>0</v>
      </c>
      <c r="P898" s="53">
        <f>IFERROR(O898/'2. Baseline'!F$14,"")</f>
        <v>0</v>
      </c>
      <c r="Q898" s="52" t="e">
        <f>SUM(Q888:Q896)*7</f>
        <v>#VALUE!</v>
      </c>
      <c r="R898" s="96">
        <f>SUM(R888:R897)</f>
        <v>0</v>
      </c>
      <c r="S898" s="97" t="e">
        <f>IF(H898="","",P898/J898/'2. Baseline'!$F$67)</f>
        <v>#DIV/0!</v>
      </c>
      <c r="T898" s="103"/>
      <c r="U898" s="103"/>
      <c r="V898" s="104"/>
      <c r="W898" s="104"/>
      <c r="X898" s="74"/>
      <c r="Y898" s="107"/>
      <c r="Z898" s="104"/>
      <c r="AA898" s="108"/>
      <c r="AB898" s="53"/>
      <c r="AC898" s="68">
        <f t="shared" ref="AC898:AQ898" si="439">SUM(AC888:AC897)</f>
        <v>0</v>
      </c>
      <c r="AD898" s="68">
        <f t="shared" si="439"/>
        <v>0</v>
      </c>
      <c r="AE898" s="296">
        <f t="shared" si="439"/>
        <v>0</v>
      </c>
      <c r="AF898" s="93">
        <f t="shared" si="439"/>
        <v>0</v>
      </c>
      <c r="AG898" s="93">
        <f t="shared" si="439"/>
        <v>0</v>
      </c>
      <c r="AH898" s="93">
        <f t="shared" si="439"/>
        <v>0</v>
      </c>
      <c r="AI898" s="93">
        <f t="shared" si="439"/>
        <v>0</v>
      </c>
      <c r="AJ898" s="93">
        <f t="shared" si="439"/>
        <v>0</v>
      </c>
      <c r="AK898" s="93">
        <f t="shared" si="439"/>
        <v>0</v>
      </c>
      <c r="AL898" s="93">
        <f t="shared" si="439"/>
        <v>0</v>
      </c>
      <c r="AM898" s="93">
        <f t="shared" si="439"/>
        <v>0</v>
      </c>
      <c r="AN898" s="93">
        <f t="shared" si="439"/>
        <v>0</v>
      </c>
      <c r="AO898" s="93">
        <f t="shared" si="439"/>
        <v>0</v>
      </c>
      <c r="AP898" s="93">
        <f t="shared" si="439"/>
        <v>0</v>
      </c>
      <c r="AQ898" s="93">
        <f t="shared" si="439"/>
        <v>0</v>
      </c>
      <c r="AR898" s="26"/>
    </row>
    <row r="899" spans="2:44" ht="21.75" thickBot="1" x14ac:dyDescent="0.3">
      <c r="B899" s="163"/>
      <c r="C899" s="62"/>
      <c r="D899" s="62"/>
      <c r="E899" s="63"/>
      <c r="F899" s="460"/>
      <c r="G899" s="461"/>
      <c r="H899" s="64"/>
      <c r="I899" s="65" t="str">
        <f>IFERROR(IF(H899/#REF!=0," ",H899/#REF!),"")</f>
        <v/>
      </c>
      <c r="J899" s="66"/>
      <c r="K899" s="66"/>
      <c r="L899" s="66"/>
      <c r="M899" s="66"/>
      <c r="N899" s="66"/>
      <c r="O899" s="24"/>
      <c r="P899" s="54"/>
      <c r="Q899" s="55"/>
      <c r="R899" s="56"/>
      <c r="S899" s="56"/>
      <c r="T899" s="105"/>
      <c r="U899" s="105"/>
      <c r="V899" s="106"/>
      <c r="W899" s="106"/>
      <c r="X899" s="75"/>
      <c r="Y899" s="109"/>
      <c r="Z899" s="106"/>
      <c r="AA899" s="110"/>
      <c r="AB899" s="54"/>
      <c r="AC899" s="57"/>
      <c r="AD899" s="67"/>
      <c r="AE899" s="67"/>
      <c r="AF899" s="67"/>
      <c r="AG899" s="67"/>
      <c r="AH899" s="67"/>
      <c r="AI899" s="67"/>
      <c r="AJ899" s="67"/>
      <c r="AK899" s="67"/>
      <c r="AL899" s="67"/>
      <c r="AM899" s="67"/>
      <c r="AN899" s="67"/>
      <c r="AO899" s="67"/>
      <c r="AP899" s="67"/>
      <c r="AQ899" s="179"/>
      <c r="AR899" s="60"/>
    </row>
    <row r="900" spans="2:44" ht="14.45" customHeight="1" x14ac:dyDescent="0.25">
      <c r="B900" s="475" t="str">
        <f>IF(C900&lt;&gt;"",B888+1,"")</f>
        <v/>
      </c>
      <c r="C900" s="477"/>
      <c r="D900" s="477"/>
      <c r="E900" s="40"/>
      <c r="F900" s="492"/>
      <c r="G900" s="492"/>
      <c r="H900" s="49"/>
      <c r="I900" s="201" t="str">
        <f>IF(H900=0,"",H900/'2. Baseline'!$F$15)</f>
        <v/>
      </c>
      <c r="J900" s="86" t="str">
        <f>IF(I900="","",(I900/'2. Baseline'!$F$71/'2. Baseline'!$F$67))</f>
        <v/>
      </c>
      <c r="K900" s="72" t="str">
        <f t="shared" ref="K900:K909" si="440">IF(J900="","",ROUNDUP(J900,0))</f>
        <v/>
      </c>
      <c r="L900" s="295" t="str">
        <f>J900</f>
        <v/>
      </c>
      <c r="M900" s="77">
        <f t="shared" ref="M900:M909" si="441">IF(I900=0,"",$M$23*10)</f>
        <v>285.71428571428572</v>
      </c>
      <c r="N900" s="77" t="e">
        <f t="shared" ref="N900:N908" si="442">I900/M900</f>
        <v>#VALUE!</v>
      </c>
      <c r="O900" s="78" t="str">
        <f>IFERROR(ROUND(IF(H900/'2. Baseline'!F$13=0,"",H900/'2. Baseline'!F$13),0),"")</f>
        <v/>
      </c>
      <c r="P900" s="79" t="str">
        <f>IFERROR(O900/'2. Baseline'!F$14,"")</f>
        <v/>
      </c>
      <c r="Q900" s="80" t="e">
        <f t="shared" ref="Q900:Q908" si="443">O900/(J900/2)/7</f>
        <v>#VALUE!</v>
      </c>
      <c r="R900" s="233" t="str">
        <f>IF(H900="","",P900/'2. Baseline'!$F$67)</f>
        <v/>
      </c>
      <c r="S900" s="233" t="str">
        <f>IF(H900="","",P900/J900/'2. Baseline'!$F$67)</f>
        <v/>
      </c>
      <c r="T900" s="99"/>
      <c r="U900" s="100"/>
      <c r="V900" s="101"/>
      <c r="W900" s="101"/>
      <c r="X900" s="89" t="str">
        <f>IFERROR(S900/W900, "n/a")</f>
        <v>n/a</v>
      </c>
      <c r="Y900" s="455"/>
      <c r="Z900" s="449"/>
      <c r="AA900" s="452"/>
      <c r="AB900" s="479" t="e">
        <f>P910/AA900</f>
        <v>#DIV/0!</v>
      </c>
      <c r="AC900" s="482">
        <f>L910</f>
        <v>0</v>
      </c>
      <c r="AD900" s="466">
        <f>AC910</f>
        <v>0</v>
      </c>
      <c r="AE900" s="485">
        <f>AD910/'2. Baseline'!$F$73</f>
        <v>0</v>
      </c>
      <c r="AF900" s="466">
        <f>L910*'2. Baseline'!$F$58</f>
        <v>0</v>
      </c>
      <c r="AG900" s="469">
        <f>J910*'2. Baseline'!$F$61</f>
        <v>0</v>
      </c>
      <c r="AH900" s="469">
        <f>AE910*'2. Baseline'!F$59*('2. Baseline'!F$50+'2. Baseline'!F$51)</f>
        <v>0</v>
      </c>
      <c r="AI900" s="472">
        <f>IF(B900&lt;&gt;"",'2. Baseline'!$F$60+1,0)</f>
        <v>0</v>
      </c>
      <c r="AJ900" s="466">
        <f>2*(AC910*('2. Baseline'!$F$67+'2. Baseline'!$F$68))</f>
        <v>0</v>
      </c>
      <c r="AK900" s="466">
        <f>2*L910</f>
        <v>0</v>
      </c>
      <c r="AL900" s="466">
        <f>2*(J910*2)</f>
        <v>0</v>
      </c>
      <c r="AM900" s="466">
        <f>J910*('2. Baseline'!F$67+'2. Baseline'!F$68)</f>
        <v>0</v>
      </c>
      <c r="AN900" s="469">
        <f>J910*'2. Baseline'!$F$80</f>
        <v>0</v>
      </c>
      <c r="AO900" s="469">
        <f>2*J910</f>
        <v>0</v>
      </c>
      <c r="AP900" s="469">
        <f>AE910*'2. Baseline'!F$78*('2. Baseline'!F$67+'2. Baseline'!F$68)</f>
        <v>0</v>
      </c>
      <c r="AQ900" s="472">
        <f>IF(B900&lt;&gt;"",'2. Baseline'!$F$60+1,0)</f>
        <v>0</v>
      </c>
      <c r="AR900" s="41"/>
    </row>
    <row r="901" spans="2:44" ht="14.45" customHeight="1" x14ac:dyDescent="0.25">
      <c r="B901" s="475"/>
      <c r="C901" s="477"/>
      <c r="D901" s="477"/>
      <c r="E901" s="40"/>
      <c r="F901" s="489"/>
      <c r="G901" s="489"/>
      <c r="H901" s="49"/>
      <c r="I901" s="201" t="str">
        <f>IF(H901=0,"",H901/'2. Baseline'!$F$15)</f>
        <v/>
      </c>
      <c r="J901" s="87" t="str">
        <f>IF(I901="","",(I901/'2. Baseline'!$F$71/'2. Baseline'!$F$67))</f>
        <v/>
      </c>
      <c r="K901" s="73" t="str">
        <f t="shared" si="440"/>
        <v/>
      </c>
      <c r="L901" s="73" t="str">
        <f t="shared" ref="L901:L909" si="444">J901</f>
        <v/>
      </c>
      <c r="M901" s="81">
        <f t="shared" si="441"/>
        <v>285.71428571428572</v>
      </c>
      <c r="N901" s="81" t="e">
        <f t="shared" si="442"/>
        <v>#VALUE!</v>
      </c>
      <c r="O901" s="82" t="str">
        <f>IFERROR(ROUND(IF(H901/'2. Baseline'!F$13=0,"",H901/'2. Baseline'!F$13),0),"")</f>
        <v/>
      </c>
      <c r="P901" s="83" t="str">
        <f>IFERROR(O901/'2. Baseline'!F$14,"")</f>
        <v/>
      </c>
      <c r="Q901" s="84" t="e">
        <f t="shared" si="443"/>
        <v>#VALUE!</v>
      </c>
      <c r="R901" s="234" t="str">
        <f>IF(H901="","",P901/'2. Baseline'!$F$67)</f>
        <v/>
      </c>
      <c r="S901" s="234" t="str">
        <f>IF(H901="","",P901/J901/'2. Baseline'!$F$67)</f>
        <v/>
      </c>
      <c r="T901" s="101"/>
      <c r="U901" s="102"/>
      <c r="V901" s="101"/>
      <c r="W901" s="101"/>
      <c r="X901" s="90" t="str">
        <f>IFERROR(S901/W901, "")</f>
        <v/>
      </c>
      <c r="Y901" s="456"/>
      <c r="Z901" s="450"/>
      <c r="AA901" s="453"/>
      <c r="AB901" s="480"/>
      <c r="AC901" s="483"/>
      <c r="AD901" s="467"/>
      <c r="AE901" s="486"/>
      <c r="AF901" s="467"/>
      <c r="AG901" s="470"/>
      <c r="AH901" s="470"/>
      <c r="AI901" s="473"/>
      <c r="AJ901" s="467"/>
      <c r="AK901" s="467"/>
      <c r="AL901" s="467"/>
      <c r="AM901" s="467"/>
      <c r="AN901" s="470"/>
      <c r="AO901" s="470"/>
      <c r="AP901" s="470"/>
      <c r="AQ901" s="473"/>
      <c r="AR901" s="42"/>
    </row>
    <row r="902" spans="2:44" ht="14.45" customHeight="1" x14ac:dyDescent="0.25">
      <c r="B902" s="475"/>
      <c r="C902" s="477"/>
      <c r="D902" s="477"/>
      <c r="E902" s="40"/>
      <c r="F902" s="489"/>
      <c r="G902" s="489"/>
      <c r="H902" s="49"/>
      <c r="I902" s="201" t="str">
        <f>IF(H902=0,"",H902/'2. Baseline'!$F$15)</f>
        <v/>
      </c>
      <c r="J902" s="88" t="str">
        <f>IF(I902="","",(I902/'2. Baseline'!$F$71/'2. Baseline'!$F$67))</f>
        <v/>
      </c>
      <c r="K902" s="91" t="str">
        <f t="shared" si="440"/>
        <v/>
      </c>
      <c r="L902" s="91" t="str">
        <f t="shared" si="444"/>
        <v/>
      </c>
      <c r="M902" s="92">
        <f t="shared" si="441"/>
        <v>285.71428571428572</v>
      </c>
      <c r="N902" s="92" t="e">
        <f t="shared" si="442"/>
        <v>#VALUE!</v>
      </c>
      <c r="O902" s="82" t="str">
        <f>IFERROR(ROUND(IF(H902/'2. Baseline'!F$13=0,"",H902/'2. Baseline'!F$13),0),"")</f>
        <v/>
      </c>
      <c r="P902" s="83" t="str">
        <f>IFERROR(O902/'2. Baseline'!F$14,"")</f>
        <v/>
      </c>
      <c r="Q902" s="84" t="e">
        <f t="shared" si="443"/>
        <v>#VALUE!</v>
      </c>
      <c r="R902" s="234" t="str">
        <f>IF(H902="","",P902/'2. Baseline'!$F$67)</f>
        <v/>
      </c>
      <c r="S902" s="234" t="str">
        <f>IF(H902="","",P902/J902/'2. Baseline'!$F$67)</f>
        <v/>
      </c>
      <c r="T902" s="101"/>
      <c r="U902" s="102"/>
      <c r="V902" s="101"/>
      <c r="W902" s="101"/>
      <c r="X902" s="90" t="str">
        <f>IFERROR(S902/W902, "")</f>
        <v/>
      </c>
      <c r="Y902" s="456"/>
      <c r="Z902" s="450"/>
      <c r="AA902" s="453"/>
      <c r="AB902" s="480"/>
      <c r="AC902" s="483"/>
      <c r="AD902" s="467"/>
      <c r="AE902" s="486"/>
      <c r="AF902" s="467"/>
      <c r="AG902" s="470"/>
      <c r="AH902" s="470"/>
      <c r="AI902" s="473"/>
      <c r="AJ902" s="467"/>
      <c r="AK902" s="467"/>
      <c r="AL902" s="467"/>
      <c r="AM902" s="467"/>
      <c r="AN902" s="470"/>
      <c r="AO902" s="470"/>
      <c r="AP902" s="470"/>
      <c r="AQ902" s="473"/>
      <c r="AR902" s="42"/>
    </row>
    <row r="903" spans="2:44" ht="14.45" customHeight="1" x14ac:dyDescent="0.25">
      <c r="B903" s="475"/>
      <c r="C903" s="477"/>
      <c r="D903" s="477"/>
      <c r="E903" s="40"/>
      <c r="F903" s="489"/>
      <c r="G903" s="489"/>
      <c r="H903" s="49"/>
      <c r="I903" s="201" t="str">
        <f>IF(H903=0,"",H903/'2. Baseline'!$F$15)</f>
        <v/>
      </c>
      <c r="J903" s="87" t="str">
        <f>IF(I903="","",(I903/'2. Baseline'!$F$71/'2. Baseline'!$F$67))</f>
        <v/>
      </c>
      <c r="K903" s="73" t="str">
        <f t="shared" si="440"/>
        <v/>
      </c>
      <c r="L903" s="73" t="str">
        <f t="shared" si="444"/>
        <v/>
      </c>
      <c r="M903" s="81">
        <f t="shared" si="441"/>
        <v>285.71428571428572</v>
      </c>
      <c r="N903" s="81" t="e">
        <f t="shared" si="442"/>
        <v>#VALUE!</v>
      </c>
      <c r="O903" s="82" t="str">
        <f>IFERROR(ROUND(IF(H903/'2. Baseline'!F$13=0,"",H903/'2. Baseline'!F$13),0),"")</f>
        <v/>
      </c>
      <c r="P903" s="83" t="str">
        <f>IFERROR(O903/'2. Baseline'!F$14,"")</f>
        <v/>
      </c>
      <c r="Q903" s="84" t="e">
        <f t="shared" si="443"/>
        <v>#VALUE!</v>
      </c>
      <c r="R903" s="234" t="str">
        <f>IF(H903="","",P903/'2. Baseline'!$F$67)</f>
        <v/>
      </c>
      <c r="S903" s="234" t="str">
        <f>IF(H903="","",P903/J903/'2. Baseline'!$F$67)</f>
        <v/>
      </c>
      <c r="T903" s="101"/>
      <c r="U903" s="102"/>
      <c r="V903" s="101"/>
      <c r="W903" s="101"/>
      <c r="X903" s="90" t="str">
        <f>IFERROR(S903/W903, "")</f>
        <v/>
      </c>
      <c r="Y903" s="456"/>
      <c r="Z903" s="450"/>
      <c r="AA903" s="453"/>
      <c r="AB903" s="480"/>
      <c r="AC903" s="483"/>
      <c r="AD903" s="467"/>
      <c r="AE903" s="486"/>
      <c r="AF903" s="467"/>
      <c r="AG903" s="470"/>
      <c r="AH903" s="470"/>
      <c r="AI903" s="473"/>
      <c r="AJ903" s="467"/>
      <c r="AK903" s="467"/>
      <c r="AL903" s="467"/>
      <c r="AM903" s="467"/>
      <c r="AN903" s="470"/>
      <c r="AO903" s="470"/>
      <c r="AP903" s="470"/>
      <c r="AQ903" s="473"/>
      <c r="AR903" s="42"/>
    </row>
    <row r="904" spans="2:44" ht="14.45" customHeight="1" x14ac:dyDescent="0.25">
      <c r="B904" s="475"/>
      <c r="C904" s="477"/>
      <c r="D904" s="477"/>
      <c r="E904" s="40"/>
      <c r="F904" s="489"/>
      <c r="G904" s="489"/>
      <c r="H904" s="50"/>
      <c r="I904" s="201" t="str">
        <f>IF(H904=0,"",H904/'2. Baseline'!$F$15)</f>
        <v/>
      </c>
      <c r="J904" s="87" t="str">
        <f>IF(I904="","",(I904/'2. Baseline'!$F$71/'2. Baseline'!$F$67))</f>
        <v/>
      </c>
      <c r="K904" s="73" t="str">
        <f t="shared" si="440"/>
        <v/>
      </c>
      <c r="L904" s="73" t="str">
        <f t="shared" si="444"/>
        <v/>
      </c>
      <c r="M904" s="81">
        <f t="shared" si="441"/>
        <v>285.71428571428572</v>
      </c>
      <c r="N904" s="81" t="e">
        <f t="shared" si="442"/>
        <v>#VALUE!</v>
      </c>
      <c r="O904" s="82" t="str">
        <f>IFERROR(ROUND(IF(H904/'2. Baseline'!F$13=0,"",H904/'2. Baseline'!F$13),0),"")</f>
        <v/>
      </c>
      <c r="P904" s="83" t="str">
        <f>IFERROR(O904/'2. Baseline'!F$14,"")</f>
        <v/>
      </c>
      <c r="Q904" s="84" t="e">
        <f t="shared" si="443"/>
        <v>#VALUE!</v>
      </c>
      <c r="R904" s="234" t="str">
        <f>IF(H904="","",P904/'2. Baseline'!$F$67)</f>
        <v/>
      </c>
      <c r="S904" s="234" t="str">
        <f>IF(H904="","",P904/J904/'2. Baseline'!$F$67)</f>
        <v/>
      </c>
      <c r="T904" s="101"/>
      <c r="U904" s="102"/>
      <c r="V904" s="101"/>
      <c r="W904" s="101"/>
      <c r="X904" s="90" t="str">
        <f>IFERROR(S904/W904, "")</f>
        <v/>
      </c>
      <c r="Y904" s="456"/>
      <c r="Z904" s="450"/>
      <c r="AA904" s="453"/>
      <c r="AB904" s="480"/>
      <c r="AC904" s="483"/>
      <c r="AD904" s="467"/>
      <c r="AE904" s="486"/>
      <c r="AF904" s="467"/>
      <c r="AG904" s="470"/>
      <c r="AH904" s="470"/>
      <c r="AI904" s="473"/>
      <c r="AJ904" s="467"/>
      <c r="AK904" s="467"/>
      <c r="AL904" s="467"/>
      <c r="AM904" s="467"/>
      <c r="AN904" s="470"/>
      <c r="AO904" s="470"/>
      <c r="AP904" s="470"/>
      <c r="AQ904" s="473"/>
      <c r="AR904" s="42"/>
    </row>
    <row r="905" spans="2:44" ht="14.45" customHeight="1" x14ac:dyDescent="0.25">
      <c r="B905" s="475"/>
      <c r="C905" s="477"/>
      <c r="D905" s="477"/>
      <c r="E905" s="40"/>
      <c r="F905" s="489"/>
      <c r="G905" s="489"/>
      <c r="H905" s="50"/>
      <c r="I905" s="201" t="str">
        <f>IF(H905=0,"",H905/'2. Baseline'!$F$15)</f>
        <v/>
      </c>
      <c r="J905" s="87" t="str">
        <f>IF(I905="","",(I905/'2. Baseline'!$F$71/'2. Baseline'!$F$67))</f>
        <v/>
      </c>
      <c r="K905" s="73" t="str">
        <f t="shared" si="440"/>
        <v/>
      </c>
      <c r="L905" s="73" t="str">
        <f t="shared" si="444"/>
        <v/>
      </c>
      <c r="M905" s="81">
        <f t="shared" si="441"/>
        <v>285.71428571428572</v>
      </c>
      <c r="N905" s="81" t="e">
        <f t="shared" si="442"/>
        <v>#VALUE!</v>
      </c>
      <c r="O905" s="82" t="str">
        <f>IFERROR(ROUND(IF(H905/'2. Baseline'!F$13=0,"",H905/'2. Baseline'!F$13),0),"")</f>
        <v/>
      </c>
      <c r="P905" s="83" t="str">
        <f>IFERROR(O905/'2. Baseline'!F$14,"")</f>
        <v/>
      </c>
      <c r="Q905" s="84" t="e">
        <f t="shared" si="443"/>
        <v>#VALUE!</v>
      </c>
      <c r="R905" s="234" t="str">
        <f>IF(H905="","",P905/'2. Baseline'!$F$67)</f>
        <v/>
      </c>
      <c r="S905" s="234" t="str">
        <f>IF(H905="","",P905/J905/'2. Baseline'!$F$67)</f>
        <v/>
      </c>
      <c r="T905" s="101"/>
      <c r="U905" s="102"/>
      <c r="V905" s="101"/>
      <c r="W905" s="101"/>
      <c r="X905" s="90" t="str">
        <f>IFERROR(P905/W905, "")</f>
        <v/>
      </c>
      <c r="Y905" s="456"/>
      <c r="Z905" s="450"/>
      <c r="AA905" s="453"/>
      <c r="AB905" s="480"/>
      <c r="AC905" s="483"/>
      <c r="AD905" s="467"/>
      <c r="AE905" s="486"/>
      <c r="AF905" s="467"/>
      <c r="AG905" s="470"/>
      <c r="AH905" s="470"/>
      <c r="AI905" s="473"/>
      <c r="AJ905" s="467"/>
      <c r="AK905" s="467"/>
      <c r="AL905" s="467"/>
      <c r="AM905" s="467"/>
      <c r="AN905" s="470"/>
      <c r="AO905" s="470"/>
      <c r="AP905" s="470"/>
      <c r="AQ905" s="473"/>
      <c r="AR905" s="42"/>
    </row>
    <row r="906" spans="2:44" ht="14.45" customHeight="1" x14ac:dyDescent="0.25">
      <c r="B906" s="475"/>
      <c r="C906" s="477"/>
      <c r="D906" s="477"/>
      <c r="E906" s="40"/>
      <c r="F906" s="489"/>
      <c r="G906" s="489"/>
      <c r="H906" s="50"/>
      <c r="I906" s="201" t="str">
        <f>IF(H906=0,"",H906/'2. Baseline'!$F$15)</f>
        <v/>
      </c>
      <c r="J906" s="87" t="str">
        <f>IF(I906="","",(I906/'2. Baseline'!$F$71/'2. Baseline'!$F$67))</f>
        <v/>
      </c>
      <c r="K906" s="73" t="str">
        <f t="shared" si="440"/>
        <v/>
      </c>
      <c r="L906" s="73" t="str">
        <f t="shared" si="444"/>
        <v/>
      </c>
      <c r="M906" s="81">
        <f t="shared" si="441"/>
        <v>285.71428571428572</v>
      </c>
      <c r="N906" s="81" t="e">
        <f t="shared" si="442"/>
        <v>#VALUE!</v>
      </c>
      <c r="O906" s="82" t="str">
        <f>IFERROR(ROUND(IF(H906/'2. Baseline'!F$13=0,"",H906/'2. Baseline'!F$13),0),"")</f>
        <v/>
      </c>
      <c r="P906" s="83" t="str">
        <f>IFERROR(O906/'2. Baseline'!F$14,"")</f>
        <v/>
      </c>
      <c r="Q906" s="84" t="e">
        <f t="shared" si="443"/>
        <v>#VALUE!</v>
      </c>
      <c r="R906" s="234" t="str">
        <f>IF(H906="","",P906/'2. Baseline'!$F$67)</f>
        <v/>
      </c>
      <c r="S906" s="234" t="str">
        <f>IF(H906="","",P906/J906/'2. Baseline'!$F$67)</f>
        <v/>
      </c>
      <c r="T906" s="101"/>
      <c r="U906" s="102"/>
      <c r="V906" s="101"/>
      <c r="W906" s="101"/>
      <c r="X906" s="90" t="str">
        <f>IFERROR(P906/W906, "")</f>
        <v/>
      </c>
      <c r="Y906" s="456"/>
      <c r="Z906" s="450"/>
      <c r="AA906" s="453"/>
      <c r="AB906" s="480"/>
      <c r="AC906" s="483"/>
      <c r="AD906" s="467"/>
      <c r="AE906" s="486"/>
      <c r="AF906" s="467"/>
      <c r="AG906" s="470"/>
      <c r="AH906" s="470"/>
      <c r="AI906" s="473"/>
      <c r="AJ906" s="467"/>
      <c r="AK906" s="467"/>
      <c r="AL906" s="467"/>
      <c r="AM906" s="467"/>
      <c r="AN906" s="470"/>
      <c r="AO906" s="470"/>
      <c r="AP906" s="470"/>
      <c r="AQ906" s="473"/>
      <c r="AR906" s="42"/>
    </row>
    <row r="907" spans="2:44" ht="14.45" customHeight="1" x14ac:dyDescent="0.25">
      <c r="B907" s="475"/>
      <c r="C907" s="477"/>
      <c r="D907" s="477"/>
      <c r="E907" s="40"/>
      <c r="F907" s="489"/>
      <c r="G907" s="489"/>
      <c r="H907" s="50"/>
      <c r="I907" s="201" t="str">
        <f>IF(H907=0,"",H907/'2. Baseline'!$F$15)</f>
        <v/>
      </c>
      <c r="J907" s="87" t="str">
        <f>IF(I907="","",(I907/'2. Baseline'!$F$71/'2. Baseline'!$F$67))</f>
        <v/>
      </c>
      <c r="K907" s="73" t="str">
        <f t="shared" si="440"/>
        <v/>
      </c>
      <c r="L907" s="73" t="str">
        <f t="shared" si="444"/>
        <v/>
      </c>
      <c r="M907" s="81">
        <f t="shared" si="441"/>
        <v>285.71428571428572</v>
      </c>
      <c r="N907" s="81" t="e">
        <f t="shared" si="442"/>
        <v>#VALUE!</v>
      </c>
      <c r="O907" s="82" t="str">
        <f>IFERROR(ROUND(IF(H907/'2. Baseline'!F$13=0,"",H907/'2. Baseline'!F$13),0),"")</f>
        <v/>
      </c>
      <c r="P907" s="83" t="str">
        <f>IFERROR(O907/'2. Baseline'!F$14,"")</f>
        <v/>
      </c>
      <c r="Q907" s="84" t="e">
        <f t="shared" si="443"/>
        <v>#VALUE!</v>
      </c>
      <c r="R907" s="234" t="str">
        <f>IF(H907="","",P907/'2. Baseline'!$F$67)</f>
        <v/>
      </c>
      <c r="S907" s="234" t="str">
        <f>IF(H907="","",P907/J907/'2. Baseline'!$F$67)</f>
        <v/>
      </c>
      <c r="T907" s="101"/>
      <c r="U907" s="102"/>
      <c r="V907" s="101"/>
      <c r="W907" s="101"/>
      <c r="X907" s="90" t="str">
        <f>IFERROR(P907/W907, "")</f>
        <v/>
      </c>
      <c r="Y907" s="456"/>
      <c r="Z907" s="450"/>
      <c r="AA907" s="453"/>
      <c r="AB907" s="480"/>
      <c r="AC907" s="483"/>
      <c r="AD907" s="467"/>
      <c r="AE907" s="486"/>
      <c r="AF907" s="467"/>
      <c r="AG907" s="470"/>
      <c r="AH907" s="470"/>
      <c r="AI907" s="473"/>
      <c r="AJ907" s="467"/>
      <c r="AK907" s="467"/>
      <c r="AL907" s="467"/>
      <c r="AM907" s="467"/>
      <c r="AN907" s="470"/>
      <c r="AO907" s="470"/>
      <c r="AP907" s="470"/>
      <c r="AQ907" s="473"/>
      <c r="AR907" s="42"/>
    </row>
    <row r="908" spans="2:44" ht="14.45" customHeight="1" x14ac:dyDescent="0.25">
      <c r="B908" s="475"/>
      <c r="C908" s="477"/>
      <c r="D908" s="477"/>
      <c r="E908" s="40"/>
      <c r="F908" s="489"/>
      <c r="G908" s="489"/>
      <c r="H908" s="50"/>
      <c r="I908" s="201" t="str">
        <f>IF(H908=0,"",H908/'2. Baseline'!$F$15)</f>
        <v/>
      </c>
      <c r="J908" s="87" t="str">
        <f>IF(I908="","",(I908/'2. Baseline'!$F$71/'2. Baseline'!$F$67))</f>
        <v/>
      </c>
      <c r="K908" s="73" t="str">
        <f t="shared" si="440"/>
        <v/>
      </c>
      <c r="L908" s="73" t="str">
        <f t="shared" si="444"/>
        <v/>
      </c>
      <c r="M908" s="81">
        <f t="shared" si="441"/>
        <v>285.71428571428572</v>
      </c>
      <c r="N908" s="81" t="e">
        <f t="shared" si="442"/>
        <v>#VALUE!</v>
      </c>
      <c r="O908" s="82" t="str">
        <f>IFERROR(ROUND(IF(H908/'2. Baseline'!F$13=0,"",H908/'2. Baseline'!F$13),0),"")</f>
        <v/>
      </c>
      <c r="P908" s="83" t="str">
        <f>IFERROR(O908/'2. Baseline'!F$14,"")</f>
        <v/>
      </c>
      <c r="Q908" s="84" t="e">
        <f t="shared" si="443"/>
        <v>#VALUE!</v>
      </c>
      <c r="R908" s="234" t="str">
        <f>IF(H908="","",P908/'2. Baseline'!$F$67)</f>
        <v/>
      </c>
      <c r="S908" s="234" t="str">
        <f>IF(H908="","",P908/J908/'2. Baseline'!$F$67)</f>
        <v/>
      </c>
      <c r="T908" s="101"/>
      <c r="U908" s="102"/>
      <c r="V908" s="101"/>
      <c r="W908" s="101"/>
      <c r="X908" s="90" t="str">
        <f>IFERROR(P908/W908, "")</f>
        <v/>
      </c>
      <c r="Y908" s="456"/>
      <c r="Z908" s="450"/>
      <c r="AA908" s="453"/>
      <c r="AB908" s="480"/>
      <c r="AC908" s="483"/>
      <c r="AD908" s="467"/>
      <c r="AE908" s="486"/>
      <c r="AF908" s="467"/>
      <c r="AG908" s="470"/>
      <c r="AH908" s="470"/>
      <c r="AI908" s="473"/>
      <c r="AJ908" s="467"/>
      <c r="AK908" s="467"/>
      <c r="AL908" s="467"/>
      <c r="AM908" s="467"/>
      <c r="AN908" s="470"/>
      <c r="AO908" s="470"/>
      <c r="AP908" s="470"/>
      <c r="AQ908" s="473"/>
      <c r="AR908" s="42"/>
    </row>
    <row r="909" spans="2:44" ht="14.45" customHeight="1" x14ac:dyDescent="0.25">
      <c r="B909" s="476"/>
      <c r="C909" s="478"/>
      <c r="D909" s="478"/>
      <c r="E909" s="40"/>
      <c r="F909" s="489"/>
      <c r="G909" s="489"/>
      <c r="H909" s="50"/>
      <c r="I909" s="201" t="str">
        <f>IF(H909=0,"",H909/'2. Baseline'!$F$15)</f>
        <v/>
      </c>
      <c r="J909" s="87" t="str">
        <f>IF(I909="","",(I909/'2. Baseline'!$F$71/'2. Baseline'!$F$67))</f>
        <v/>
      </c>
      <c r="K909" s="73" t="str">
        <f t="shared" si="440"/>
        <v/>
      </c>
      <c r="L909" s="73" t="str">
        <f t="shared" si="444"/>
        <v/>
      </c>
      <c r="M909" s="81">
        <f t="shared" si="441"/>
        <v>285.71428571428572</v>
      </c>
      <c r="N909" s="81" t="e">
        <f>IF(M909="","",I909/M909)</f>
        <v>#VALUE!</v>
      </c>
      <c r="O909" s="82" t="str">
        <f>IFERROR(ROUND(IF(H909/'2. Baseline'!F$13=0,"",H909/'2. Baseline'!F$13),0),"")</f>
        <v/>
      </c>
      <c r="P909" s="83" t="str">
        <f>IFERROR(O909/'2. Baseline'!F$14,"")</f>
        <v/>
      </c>
      <c r="Q909" s="85"/>
      <c r="R909" s="82" t="str">
        <f>IF(H909="","",P909/'2. Baseline'!$F$67)</f>
        <v/>
      </c>
      <c r="S909" s="82" t="str">
        <f>IF(H909="","",P909/J909/'2. Baseline'!$F$67)</f>
        <v/>
      </c>
      <c r="T909" s="101"/>
      <c r="U909" s="102"/>
      <c r="V909" s="101"/>
      <c r="W909" s="101"/>
      <c r="X909" s="90" t="str">
        <f>IFERROR(P909/W909, "")</f>
        <v/>
      </c>
      <c r="Y909" s="457"/>
      <c r="Z909" s="451"/>
      <c r="AA909" s="454"/>
      <c r="AB909" s="481"/>
      <c r="AC909" s="484"/>
      <c r="AD909" s="468"/>
      <c r="AE909" s="487"/>
      <c r="AF909" s="468"/>
      <c r="AG909" s="471"/>
      <c r="AH909" s="471"/>
      <c r="AI909" s="474"/>
      <c r="AJ909" s="468"/>
      <c r="AK909" s="468"/>
      <c r="AL909" s="468"/>
      <c r="AM909" s="468"/>
      <c r="AN909" s="471"/>
      <c r="AO909" s="471"/>
      <c r="AP909" s="471"/>
      <c r="AQ909" s="474"/>
      <c r="AR909" s="42"/>
    </row>
    <row r="910" spans="2:44" ht="14.45" customHeight="1" x14ac:dyDescent="0.25">
      <c r="B910" s="162"/>
      <c r="C910" s="25" t="s">
        <v>35</v>
      </c>
      <c r="D910" s="25"/>
      <c r="E910" s="98">
        <f>COUNTA(E900:E909)</f>
        <v>0</v>
      </c>
      <c r="F910" s="458"/>
      <c r="G910" s="459"/>
      <c r="H910" s="22">
        <f>SUM(H900:H909)</f>
        <v>0</v>
      </c>
      <c r="I910" s="96">
        <f>SUM(I900:I909)</f>
        <v>0</v>
      </c>
      <c r="J910" s="96">
        <f>SUM(J900:J909)</f>
        <v>0</v>
      </c>
      <c r="K910" s="96">
        <f>SUM(K900:K909)</f>
        <v>0</v>
      </c>
      <c r="L910" s="96">
        <f>SUM(L900:L909)</f>
        <v>0</v>
      </c>
      <c r="M910" s="97"/>
      <c r="N910" s="97" t="e">
        <f>SUM(N900:N909)</f>
        <v>#VALUE!</v>
      </c>
      <c r="O910" s="23">
        <f>SUM(O900:O909)</f>
        <v>0</v>
      </c>
      <c r="P910" s="53">
        <f>IFERROR(O910/'2. Baseline'!F$14,"")</f>
        <v>0</v>
      </c>
      <c r="Q910" s="52" t="e">
        <f>SUM(Q900:Q908)*7</f>
        <v>#VALUE!</v>
      </c>
      <c r="R910" s="96">
        <f>SUM(R900:R909)</f>
        <v>0</v>
      </c>
      <c r="S910" s="97" t="e">
        <f>IF(H910="","",P910/J910/'2. Baseline'!$F$67)</f>
        <v>#DIV/0!</v>
      </c>
      <c r="T910" s="103"/>
      <c r="U910" s="103"/>
      <c r="V910" s="104"/>
      <c r="W910" s="104"/>
      <c r="X910" s="74"/>
      <c r="Y910" s="107"/>
      <c r="Z910" s="104"/>
      <c r="AA910" s="108"/>
      <c r="AB910" s="53"/>
      <c r="AC910" s="68">
        <f t="shared" ref="AC910:AQ910" si="445">SUM(AC900:AC909)</f>
        <v>0</v>
      </c>
      <c r="AD910" s="68">
        <f t="shared" si="445"/>
        <v>0</v>
      </c>
      <c r="AE910" s="296">
        <f t="shared" si="445"/>
        <v>0</v>
      </c>
      <c r="AF910" s="93">
        <f t="shared" si="445"/>
        <v>0</v>
      </c>
      <c r="AG910" s="93">
        <f t="shared" si="445"/>
        <v>0</v>
      </c>
      <c r="AH910" s="93">
        <f t="shared" si="445"/>
        <v>0</v>
      </c>
      <c r="AI910" s="93">
        <f t="shared" si="445"/>
        <v>0</v>
      </c>
      <c r="AJ910" s="93">
        <f t="shared" si="445"/>
        <v>0</v>
      </c>
      <c r="AK910" s="93">
        <f t="shared" si="445"/>
        <v>0</v>
      </c>
      <c r="AL910" s="93">
        <f t="shared" si="445"/>
        <v>0</v>
      </c>
      <c r="AM910" s="93">
        <f t="shared" si="445"/>
        <v>0</v>
      </c>
      <c r="AN910" s="93">
        <f t="shared" si="445"/>
        <v>0</v>
      </c>
      <c r="AO910" s="93">
        <f t="shared" si="445"/>
        <v>0</v>
      </c>
      <c r="AP910" s="93">
        <f t="shared" si="445"/>
        <v>0</v>
      </c>
      <c r="AQ910" s="93">
        <f t="shared" si="445"/>
        <v>0</v>
      </c>
      <c r="AR910" s="26"/>
    </row>
    <row r="911" spans="2:44" ht="14.45" customHeight="1" thickBot="1" x14ac:dyDescent="0.3">
      <c r="B911" s="163"/>
      <c r="C911" s="62"/>
      <c r="D911" s="62"/>
      <c r="E911" s="63"/>
      <c r="F911" s="460"/>
      <c r="G911" s="461"/>
      <c r="H911" s="64"/>
      <c r="I911" s="65" t="str">
        <f>IFERROR(IF(H911/#REF!=0," ",H911/#REF!),"")</f>
        <v/>
      </c>
      <c r="J911" s="66"/>
      <c r="K911" s="66"/>
      <c r="L911" s="66"/>
      <c r="M911" s="66"/>
      <c r="N911" s="66"/>
      <c r="O911" s="24"/>
      <c r="P911" s="54"/>
      <c r="Q911" s="55"/>
      <c r="R911" s="56"/>
      <c r="S911" s="56"/>
      <c r="T911" s="105"/>
      <c r="U911" s="105"/>
      <c r="V911" s="106"/>
      <c r="W911" s="106"/>
      <c r="X911" s="75"/>
      <c r="Y911" s="109"/>
      <c r="Z911" s="106"/>
      <c r="AA911" s="110"/>
      <c r="AB911" s="54"/>
      <c r="AC911" s="57"/>
      <c r="AD911" s="67"/>
      <c r="AE911" s="67"/>
      <c r="AF911" s="67"/>
      <c r="AG911" s="67"/>
      <c r="AH911" s="67"/>
      <c r="AI911" s="67"/>
      <c r="AJ911" s="67"/>
      <c r="AK911" s="67"/>
      <c r="AL911" s="67"/>
      <c r="AM911" s="67"/>
      <c r="AN911" s="67"/>
      <c r="AO911" s="67"/>
      <c r="AP911" s="67"/>
      <c r="AQ911" s="179"/>
      <c r="AR911" s="60"/>
    </row>
    <row r="912" spans="2:44" ht="14.45" customHeight="1" x14ac:dyDescent="0.25">
      <c r="B912" s="475" t="str">
        <f>IF(C912&lt;&gt;"",B900+1,"")</f>
        <v/>
      </c>
      <c r="C912" s="477"/>
      <c r="D912" s="477"/>
      <c r="E912" s="40"/>
      <c r="F912" s="492"/>
      <c r="G912" s="492"/>
      <c r="H912" s="49"/>
      <c r="I912" s="201" t="str">
        <f>IF(H912=0,"",H912/'2. Baseline'!$F$15)</f>
        <v/>
      </c>
      <c r="J912" s="86" t="str">
        <f>IF(I912="","",(I912/'2. Baseline'!$F$71/'2. Baseline'!$F$67))</f>
        <v/>
      </c>
      <c r="K912" s="72" t="str">
        <f t="shared" ref="K912:K921" si="446">IF(J912="","",ROUNDUP(J912,0))</f>
        <v/>
      </c>
      <c r="L912" s="295" t="str">
        <f>J912</f>
        <v/>
      </c>
      <c r="M912" s="77">
        <f t="shared" ref="M912:M921" si="447">IF(I912=0,"",$M$23*10)</f>
        <v>285.71428571428572</v>
      </c>
      <c r="N912" s="77" t="e">
        <f t="shared" ref="N912:N920" si="448">I912/M912</f>
        <v>#VALUE!</v>
      </c>
      <c r="O912" s="78" t="str">
        <f>IFERROR(ROUND(IF(H912/'2. Baseline'!F$13=0,"",H912/'2. Baseline'!F$13),0),"")</f>
        <v/>
      </c>
      <c r="P912" s="79" t="str">
        <f>IFERROR(O912/'2. Baseline'!F$14,"")</f>
        <v/>
      </c>
      <c r="Q912" s="80" t="e">
        <f t="shared" ref="Q912:Q920" si="449">O912/(J912/2)/7</f>
        <v>#VALUE!</v>
      </c>
      <c r="R912" s="233" t="str">
        <f>IF(H912="","",P912/'2. Baseline'!$F$67)</f>
        <v/>
      </c>
      <c r="S912" s="233" t="str">
        <f>IF(H912="","",P912/J912/'2. Baseline'!$F$67)</f>
        <v/>
      </c>
      <c r="T912" s="99"/>
      <c r="U912" s="100"/>
      <c r="V912" s="101"/>
      <c r="W912" s="101"/>
      <c r="X912" s="89" t="str">
        <f>IFERROR(S912/W912, "n/a")</f>
        <v>n/a</v>
      </c>
      <c r="Y912" s="455"/>
      <c r="Z912" s="449"/>
      <c r="AA912" s="452"/>
      <c r="AB912" s="479" t="e">
        <f>P922/AA912</f>
        <v>#DIV/0!</v>
      </c>
      <c r="AC912" s="482">
        <f>L922</f>
        <v>0</v>
      </c>
      <c r="AD912" s="466">
        <f>AC922</f>
        <v>0</v>
      </c>
      <c r="AE912" s="485">
        <f>AD922/'2. Baseline'!$F$73</f>
        <v>0</v>
      </c>
      <c r="AF912" s="466">
        <f>L922*'2. Baseline'!$F$58</f>
        <v>0</v>
      </c>
      <c r="AG912" s="469">
        <f>J922*'2. Baseline'!$F$61</f>
        <v>0</v>
      </c>
      <c r="AH912" s="469">
        <f>AE922*'2. Baseline'!F$59*('2. Baseline'!F$50+'2. Baseline'!F$51)</f>
        <v>0</v>
      </c>
      <c r="AI912" s="472">
        <f>IF(B912&lt;&gt;"",'2. Baseline'!$F$60+1,0)</f>
        <v>0</v>
      </c>
      <c r="AJ912" s="466">
        <f>2*(AC922*('2. Baseline'!$F$67+'2. Baseline'!$F$68))</f>
        <v>0</v>
      </c>
      <c r="AK912" s="466">
        <f>2*L922</f>
        <v>0</v>
      </c>
      <c r="AL912" s="466">
        <f>2*(J922*2)</f>
        <v>0</v>
      </c>
      <c r="AM912" s="466">
        <f>J922*('2. Baseline'!F$67+'2. Baseline'!F$68)</f>
        <v>0</v>
      </c>
      <c r="AN912" s="469">
        <f>J922*'2. Baseline'!$F$80</f>
        <v>0</v>
      </c>
      <c r="AO912" s="469">
        <f>2*J922</f>
        <v>0</v>
      </c>
      <c r="AP912" s="469">
        <f>AE922*'2. Baseline'!F$78*('2. Baseline'!F$67+'2. Baseline'!F$68)</f>
        <v>0</v>
      </c>
      <c r="AQ912" s="472">
        <f>IF(B912&lt;&gt;"",'2. Baseline'!$F$60+1,0)</f>
        <v>0</v>
      </c>
      <c r="AR912" s="41"/>
    </row>
    <row r="913" spans="2:45" ht="14.45" customHeight="1" x14ac:dyDescent="0.25">
      <c r="B913" s="475"/>
      <c r="C913" s="477"/>
      <c r="D913" s="477"/>
      <c r="E913" s="40"/>
      <c r="F913" s="489"/>
      <c r="G913" s="489"/>
      <c r="H913" s="49"/>
      <c r="I913" s="201" t="str">
        <f>IF(H913=0,"",H913/'2. Baseline'!$F$15)</f>
        <v/>
      </c>
      <c r="J913" s="87" t="str">
        <f>IF(I913="","",(I913/'2. Baseline'!$F$71/'2. Baseline'!$F$67))</f>
        <v/>
      </c>
      <c r="K913" s="73" t="str">
        <f t="shared" si="446"/>
        <v/>
      </c>
      <c r="L913" s="73" t="str">
        <f t="shared" ref="L913:L921" si="450">J913</f>
        <v/>
      </c>
      <c r="M913" s="81">
        <f t="shared" si="447"/>
        <v>285.71428571428572</v>
      </c>
      <c r="N913" s="81" t="e">
        <f t="shared" si="448"/>
        <v>#VALUE!</v>
      </c>
      <c r="O913" s="82" t="str">
        <f>IFERROR(ROUND(IF(H913/'2. Baseline'!F$13=0,"",H913/'2. Baseline'!F$13),0),"")</f>
        <v/>
      </c>
      <c r="P913" s="83" t="str">
        <f>IFERROR(O913/'2. Baseline'!F$14,"")</f>
        <v/>
      </c>
      <c r="Q913" s="84" t="e">
        <f t="shared" si="449"/>
        <v>#VALUE!</v>
      </c>
      <c r="R913" s="234" t="str">
        <f>IF(H913="","",P913/'2. Baseline'!$F$67)</f>
        <v/>
      </c>
      <c r="S913" s="234" t="str">
        <f>IF(H913="","",P913/J913/'2. Baseline'!$F$67)</f>
        <v/>
      </c>
      <c r="T913" s="101"/>
      <c r="U913" s="102"/>
      <c r="V913" s="101"/>
      <c r="W913" s="101"/>
      <c r="X913" s="90" t="str">
        <f>IFERROR(S913/W913, "")</f>
        <v/>
      </c>
      <c r="Y913" s="456"/>
      <c r="Z913" s="450"/>
      <c r="AA913" s="453"/>
      <c r="AB913" s="480"/>
      <c r="AC913" s="483"/>
      <c r="AD913" s="467"/>
      <c r="AE913" s="486"/>
      <c r="AF913" s="467"/>
      <c r="AG913" s="470"/>
      <c r="AH913" s="470"/>
      <c r="AI913" s="473"/>
      <c r="AJ913" s="467"/>
      <c r="AK913" s="467"/>
      <c r="AL913" s="467"/>
      <c r="AM913" s="467"/>
      <c r="AN913" s="470"/>
      <c r="AO913" s="470"/>
      <c r="AP913" s="470"/>
      <c r="AQ913" s="473"/>
      <c r="AR913" s="42"/>
    </row>
    <row r="914" spans="2:45" ht="14.45" customHeight="1" x14ac:dyDescent="0.25">
      <c r="B914" s="475"/>
      <c r="C914" s="477"/>
      <c r="D914" s="477"/>
      <c r="E914" s="40"/>
      <c r="F914" s="489"/>
      <c r="G914" s="489"/>
      <c r="H914" s="49"/>
      <c r="I914" s="201" t="str">
        <f>IF(H914=0,"",H914/'2. Baseline'!$F$15)</f>
        <v/>
      </c>
      <c r="J914" s="88" t="str">
        <f>IF(I914="","",(I914/'2. Baseline'!$F$71/'2. Baseline'!$F$67))</f>
        <v/>
      </c>
      <c r="K914" s="91" t="str">
        <f t="shared" si="446"/>
        <v/>
      </c>
      <c r="L914" s="91" t="str">
        <f t="shared" si="450"/>
        <v/>
      </c>
      <c r="M914" s="92">
        <f t="shared" si="447"/>
        <v>285.71428571428572</v>
      </c>
      <c r="N914" s="92" t="e">
        <f t="shared" si="448"/>
        <v>#VALUE!</v>
      </c>
      <c r="O914" s="82" t="str">
        <f>IFERROR(ROUND(IF(H914/'2. Baseline'!F$13=0,"",H914/'2. Baseline'!F$13),0),"")</f>
        <v/>
      </c>
      <c r="P914" s="83" t="str">
        <f>IFERROR(O914/'2. Baseline'!F$14,"")</f>
        <v/>
      </c>
      <c r="Q914" s="84" t="e">
        <f t="shared" si="449"/>
        <v>#VALUE!</v>
      </c>
      <c r="R914" s="234" t="str">
        <f>IF(H914="","",P914/'2. Baseline'!$F$67)</f>
        <v/>
      </c>
      <c r="S914" s="234" t="str">
        <f>IF(H914="","",P914/J914/'2. Baseline'!$F$67)</f>
        <v/>
      </c>
      <c r="T914" s="101"/>
      <c r="U914" s="102"/>
      <c r="V914" s="101"/>
      <c r="W914" s="101"/>
      <c r="X914" s="90" t="str">
        <f>IFERROR(S914/W914, "")</f>
        <v/>
      </c>
      <c r="Y914" s="456"/>
      <c r="Z914" s="450"/>
      <c r="AA914" s="453"/>
      <c r="AB914" s="480"/>
      <c r="AC914" s="483"/>
      <c r="AD914" s="467"/>
      <c r="AE914" s="486"/>
      <c r="AF914" s="467"/>
      <c r="AG914" s="470"/>
      <c r="AH914" s="470"/>
      <c r="AI914" s="473"/>
      <c r="AJ914" s="467"/>
      <c r="AK914" s="467"/>
      <c r="AL914" s="467"/>
      <c r="AM914" s="467"/>
      <c r="AN914" s="470"/>
      <c r="AO914" s="470"/>
      <c r="AP914" s="470"/>
      <c r="AQ914" s="473"/>
      <c r="AR914" s="42"/>
    </row>
    <row r="915" spans="2:45" ht="14.45" customHeight="1" x14ac:dyDescent="0.25">
      <c r="B915" s="475"/>
      <c r="C915" s="477"/>
      <c r="D915" s="477"/>
      <c r="E915" s="40"/>
      <c r="F915" s="489"/>
      <c r="G915" s="489"/>
      <c r="H915" s="49"/>
      <c r="I915" s="201" t="str">
        <f>IF(H915=0,"",H915/'2. Baseline'!$F$15)</f>
        <v/>
      </c>
      <c r="J915" s="87" t="str">
        <f>IF(I915="","",(I915/'2. Baseline'!$F$71/'2. Baseline'!$F$67))</f>
        <v/>
      </c>
      <c r="K915" s="73" t="str">
        <f t="shared" si="446"/>
        <v/>
      </c>
      <c r="L915" s="73" t="str">
        <f t="shared" si="450"/>
        <v/>
      </c>
      <c r="M915" s="81">
        <f t="shared" si="447"/>
        <v>285.71428571428572</v>
      </c>
      <c r="N915" s="81" t="e">
        <f t="shared" si="448"/>
        <v>#VALUE!</v>
      </c>
      <c r="O915" s="82" t="str">
        <f>IFERROR(ROUND(IF(H915/'2. Baseline'!F$13=0,"",H915/'2. Baseline'!F$13),0),"")</f>
        <v/>
      </c>
      <c r="P915" s="83" t="str">
        <f>IFERROR(O915/'2. Baseline'!F$14,"")</f>
        <v/>
      </c>
      <c r="Q915" s="84" t="e">
        <f t="shared" si="449"/>
        <v>#VALUE!</v>
      </c>
      <c r="R915" s="234" t="str">
        <f>IF(H915="","",P915/'2. Baseline'!$F$67)</f>
        <v/>
      </c>
      <c r="S915" s="234" t="str">
        <f>IF(H915="","",P915/J915/'2. Baseline'!$F$67)</f>
        <v/>
      </c>
      <c r="T915" s="101"/>
      <c r="U915" s="102"/>
      <c r="V915" s="101"/>
      <c r="W915" s="101"/>
      <c r="X915" s="90" t="str">
        <f>IFERROR(S915/W915, "")</f>
        <v/>
      </c>
      <c r="Y915" s="456"/>
      <c r="Z915" s="450"/>
      <c r="AA915" s="453"/>
      <c r="AB915" s="480"/>
      <c r="AC915" s="483"/>
      <c r="AD915" s="467"/>
      <c r="AE915" s="486"/>
      <c r="AF915" s="467"/>
      <c r="AG915" s="470"/>
      <c r="AH915" s="470"/>
      <c r="AI915" s="473"/>
      <c r="AJ915" s="467"/>
      <c r="AK915" s="467"/>
      <c r="AL915" s="467"/>
      <c r="AM915" s="467"/>
      <c r="AN915" s="470"/>
      <c r="AO915" s="470"/>
      <c r="AP915" s="470"/>
      <c r="AQ915" s="473"/>
      <c r="AR915" s="42"/>
    </row>
    <row r="916" spans="2:45" ht="14.45" customHeight="1" x14ac:dyDescent="0.25">
      <c r="B916" s="475"/>
      <c r="C916" s="477"/>
      <c r="D916" s="477"/>
      <c r="E916" s="40"/>
      <c r="F916" s="489"/>
      <c r="G916" s="489"/>
      <c r="H916" s="50"/>
      <c r="I916" s="201" t="str">
        <f>IF(H916=0,"",H916/'2. Baseline'!$F$15)</f>
        <v/>
      </c>
      <c r="J916" s="87" t="str">
        <f>IF(I916="","",(I916/'2. Baseline'!$F$71/'2. Baseline'!$F$67))</f>
        <v/>
      </c>
      <c r="K916" s="73" t="str">
        <f t="shared" si="446"/>
        <v/>
      </c>
      <c r="L916" s="73" t="str">
        <f t="shared" si="450"/>
        <v/>
      </c>
      <c r="M916" s="81">
        <f t="shared" si="447"/>
        <v>285.71428571428572</v>
      </c>
      <c r="N916" s="81" t="e">
        <f t="shared" si="448"/>
        <v>#VALUE!</v>
      </c>
      <c r="O916" s="82" t="str">
        <f>IFERROR(ROUND(IF(H916/'2. Baseline'!F$13=0,"",H916/'2. Baseline'!F$13),0),"")</f>
        <v/>
      </c>
      <c r="P916" s="83" t="str">
        <f>IFERROR(O916/'2. Baseline'!F$14,"")</f>
        <v/>
      </c>
      <c r="Q916" s="84" t="e">
        <f t="shared" si="449"/>
        <v>#VALUE!</v>
      </c>
      <c r="R916" s="234" t="str">
        <f>IF(H916="","",P916/'2. Baseline'!$F$67)</f>
        <v/>
      </c>
      <c r="S916" s="234" t="str">
        <f>IF(H916="","",P916/J916/'2. Baseline'!$F$67)</f>
        <v/>
      </c>
      <c r="T916" s="101"/>
      <c r="U916" s="102"/>
      <c r="V916" s="101"/>
      <c r="W916" s="101"/>
      <c r="X916" s="90" t="str">
        <f>IFERROR(S916/W916, "")</f>
        <v/>
      </c>
      <c r="Y916" s="456"/>
      <c r="Z916" s="450"/>
      <c r="AA916" s="453"/>
      <c r="AB916" s="480"/>
      <c r="AC916" s="483"/>
      <c r="AD916" s="467"/>
      <c r="AE916" s="486"/>
      <c r="AF916" s="467"/>
      <c r="AG916" s="470"/>
      <c r="AH916" s="470"/>
      <c r="AI916" s="473"/>
      <c r="AJ916" s="467"/>
      <c r="AK916" s="467"/>
      <c r="AL916" s="467"/>
      <c r="AM916" s="467"/>
      <c r="AN916" s="470"/>
      <c r="AO916" s="470"/>
      <c r="AP916" s="470"/>
      <c r="AQ916" s="473"/>
      <c r="AR916" s="42"/>
    </row>
    <row r="917" spans="2:45" ht="14.45" customHeight="1" x14ac:dyDescent="0.25">
      <c r="B917" s="475"/>
      <c r="C917" s="477"/>
      <c r="D917" s="477"/>
      <c r="E917" s="40"/>
      <c r="F917" s="489"/>
      <c r="G917" s="489"/>
      <c r="H917" s="50"/>
      <c r="I917" s="201" t="str">
        <f>IF(H917=0,"",H917/'2. Baseline'!$F$15)</f>
        <v/>
      </c>
      <c r="J917" s="87" t="str">
        <f>IF(I917="","",(I917/'2. Baseline'!$F$71/'2. Baseline'!$F$67))</f>
        <v/>
      </c>
      <c r="K917" s="73" t="str">
        <f t="shared" si="446"/>
        <v/>
      </c>
      <c r="L917" s="73" t="str">
        <f t="shared" si="450"/>
        <v/>
      </c>
      <c r="M917" s="81">
        <f t="shared" si="447"/>
        <v>285.71428571428572</v>
      </c>
      <c r="N917" s="81" t="e">
        <f t="shared" si="448"/>
        <v>#VALUE!</v>
      </c>
      <c r="O917" s="82" t="str">
        <f>IFERROR(ROUND(IF(H917/'2. Baseline'!F$13=0,"",H917/'2. Baseline'!F$13),0),"")</f>
        <v/>
      </c>
      <c r="P917" s="83" t="str">
        <f>IFERROR(O917/'2. Baseline'!F$14,"")</f>
        <v/>
      </c>
      <c r="Q917" s="84" t="e">
        <f t="shared" si="449"/>
        <v>#VALUE!</v>
      </c>
      <c r="R917" s="234" t="str">
        <f>IF(H917="","",P917/'2. Baseline'!$F$67)</f>
        <v/>
      </c>
      <c r="S917" s="234" t="str">
        <f>IF(H917="","",P917/J917/'2. Baseline'!$F$67)</f>
        <v/>
      </c>
      <c r="T917" s="101"/>
      <c r="U917" s="102"/>
      <c r="V917" s="101"/>
      <c r="W917" s="101"/>
      <c r="X917" s="90" t="str">
        <f>IFERROR(P917/W917, "")</f>
        <v/>
      </c>
      <c r="Y917" s="456"/>
      <c r="Z917" s="450"/>
      <c r="AA917" s="453"/>
      <c r="AB917" s="480"/>
      <c r="AC917" s="483"/>
      <c r="AD917" s="467"/>
      <c r="AE917" s="486"/>
      <c r="AF917" s="467"/>
      <c r="AG917" s="470"/>
      <c r="AH917" s="470"/>
      <c r="AI917" s="473"/>
      <c r="AJ917" s="467"/>
      <c r="AK917" s="467"/>
      <c r="AL917" s="467"/>
      <c r="AM917" s="467"/>
      <c r="AN917" s="470"/>
      <c r="AO917" s="470"/>
      <c r="AP917" s="470"/>
      <c r="AQ917" s="473"/>
      <c r="AR917" s="42"/>
    </row>
    <row r="918" spans="2:45" ht="14.45" customHeight="1" x14ac:dyDescent="0.25">
      <c r="B918" s="475"/>
      <c r="C918" s="477"/>
      <c r="D918" s="477"/>
      <c r="E918" s="40"/>
      <c r="F918" s="489"/>
      <c r="G918" s="489"/>
      <c r="H918" s="50"/>
      <c r="I918" s="201" t="str">
        <f>IF(H918=0,"",H918/'2. Baseline'!$F$15)</f>
        <v/>
      </c>
      <c r="J918" s="87" t="str">
        <f>IF(I918="","",(I918/'2. Baseline'!$F$71/'2. Baseline'!$F$67))</f>
        <v/>
      </c>
      <c r="K918" s="73" t="str">
        <f t="shared" si="446"/>
        <v/>
      </c>
      <c r="L918" s="73" t="str">
        <f t="shared" si="450"/>
        <v/>
      </c>
      <c r="M918" s="81">
        <f t="shared" si="447"/>
        <v>285.71428571428572</v>
      </c>
      <c r="N918" s="81" t="e">
        <f t="shared" si="448"/>
        <v>#VALUE!</v>
      </c>
      <c r="O918" s="82" t="str">
        <f>IFERROR(ROUND(IF(H918/'2. Baseline'!F$13=0,"",H918/'2. Baseline'!F$13),0),"")</f>
        <v/>
      </c>
      <c r="P918" s="83" t="str">
        <f>IFERROR(O918/'2. Baseline'!F$14,"")</f>
        <v/>
      </c>
      <c r="Q918" s="84" t="e">
        <f t="shared" si="449"/>
        <v>#VALUE!</v>
      </c>
      <c r="R918" s="234" t="str">
        <f>IF(H918="","",P918/'2. Baseline'!$F$67)</f>
        <v/>
      </c>
      <c r="S918" s="234" t="str">
        <f>IF(H918="","",P918/J918/'2. Baseline'!$F$67)</f>
        <v/>
      </c>
      <c r="T918" s="101"/>
      <c r="U918" s="102"/>
      <c r="V918" s="101"/>
      <c r="W918" s="101"/>
      <c r="X918" s="90" t="str">
        <f>IFERROR(P918/W918, "")</f>
        <v/>
      </c>
      <c r="Y918" s="456"/>
      <c r="Z918" s="450"/>
      <c r="AA918" s="453"/>
      <c r="AB918" s="480"/>
      <c r="AC918" s="483"/>
      <c r="AD918" s="467"/>
      <c r="AE918" s="486"/>
      <c r="AF918" s="467"/>
      <c r="AG918" s="470"/>
      <c r="AH918" s="470"/>
      <c r="AI918" s="473"/>
      <c r="AJ918" s="467"/>
      <c r="AK918" s="467"/>
      <c r="AL918" s="467"/>
      <c r="AM918" s="467"/>
      <c r="AN918" s="470"/>
      <c r="AO918" s="470"/>
      <c r="AP918" s="470"/>
      <c r="AQ918" s="473"/>
      <c r="AR918" s="42"/>
    </row>
    <row r="919" spans="2:45" ht="14.45" customHeight="1" x14ac:dyDescent="0.25">
      <c r="B919" s="475"/>
      <c r="C919" s="477"/>
      <c r="D919" s="477"/>
      <c r="E919" s="40"/>
      <c r="F919" s="489"/>
      <c r="G919" s="489"/>
      <c r="H919" s="50"/>
      <c r="I919" s="201" t="str">
        <f>IF(H919=0,"",H919/'2. Baseline'!$F$15)</f>
        <v/>
      </c>
      <c r="J919" s="87" t="str">
        <f>IF(I919="","",(I919/'2. Baseline'!$F$71/'2. Baseline'!$F$67))</f>
        <v/>
      </c>
      <c r="K919" s="73" t="str">
        <f t="shared" si="446"/>
        <v/>
      </c>
      <c r="L919" s="73" t="str">
        <f t="shared" si="450"/>
        <v/>
      </c>
      <c r="M919" s="81">
        <f t="shared" si="447"/>
        <v>285.71428571428572</v>
      </c>
      <c r="N919" s="81" t="e">
        <f t="shared" si="448"/>
        <v>#VALUE!</v>
      </c>
      <c r="O919" s="82" t="str">
        <f>IFERROR(ROUND(IF(H919/'2. Baseline'!F$13=0,"",H919/'2. Baseline'!F$13),0),"")</f>
        <v/>
      </c>
      <c r="P919" s="83" t="str">
        <f>IFERROR(O919/'2. Baseline'!F$14,"")</f>
        <v/>
      </c>
      <c r="Q919" s="84" t="e">
        <f t="shared" si="449"/>
        <v>#VALUE!</v>
      </c>
      <c r="R919" s="234" t="str">
        <f>IF(H919="","",P919/'2. Baseline'!$F$67)</f>
        <v/>
      </c>
      <c r="S919" s="234" t="str">
        <f>IF(H919="","",P919/J919/'2. Baseline'!$F$67)</f>
        <v/>
      </c>
      <c r="T919" s="101"/>
      <c r="U919" s="102"/>
      <c r="V919" s="101"/>
      <c r="W919" s="101"/>
      <c r="X919" s="90" t="str">
        <f>IFERROR(P919/W919, "")</f>
        <v/>
      </c>
      <c r="Y919" s="456"/>
      <c r="Z919" s="450"/>
      <c r="AA919" s="453"/>
      <c r="AB919" s="480"/>
      <c r="AC919" s="483"/>
      <c r="AD919" s="467"/>
      <c r="AE919" s="486"/>
      <c r="AF919" s="467"/>
      <c r="AG919" s="470"/>
      <c r="AH919" s="470"/>
      <c r="AI919" s="473"/>
      <c r="AJ919" s="467"/>
      <c r="AK919" s="467"/>
      <c r="AL919" s="467"/>
      <c r="AM919" s="467"/>
      <c r="AN919" s="470"/>
      <c r="AO919" s="470"/>
      <c r="AP919" s="470"/>
      <c r="AQ919" s="473"/>
      <c r="AR919" s="42"/>
    </row>
    <row r="920" spans="2:45" ht="14.45" customHeight="1" x14ac:dyDescent="0.25">
      <c r="B920" s="475"/>
      <c r="C920" s="477"/>
      <c r="D920" s="477"/>
      <c r="E920" s="40"/>
      <c r="F920" s="489"/>
      <c r="G920" s="489"/>
      <c r="H920" s="50"/>
      <c r="I920" s="201" t="str">
        <f>IF(H920=0,"",H920/'2. Baseline'!$F$15)</f>
        <v/>
      </c>
      <c r="J920" s="87" t="str">
        <f>IF(I920="","",(I920/'2. Baseline'!$F$71/'2. Baseline'!$F$67))</f>
        <v/>
      </c>
      <c r="K920" s="73" t="str">
        <f t="shared" si="446"/>
        <v/>
      </c>
      <c r="L920" s="73" t="str">
        <f t="shared" si="450"/>
        <v/>
      </c>
      <c r="M920" s="81">
        <f t="shared" si="447"/>
        <v>285.71428571428572</v>
      </c>
      <c r="N920" s="81" t="e">
        <f t="shared" si="448"/>
        <v>#VALUE!</v>
      </c>
      <c r="O920" s="82" t="str">
        <f>IFERROR(ROUND(IF(H920/'2. Baseline'!F$13=0,"",H920/'2. Baseline'!F$13),0),"")</f>
        <v/>
      </c>
      <c r="P920" s="83" t="str">
        <f>IFERROR(O920/'2. Baseline'!F$14,"")</f>
        <v/>
      </c>
      <c r="Q920" s="84" t="e">
        <f t="shared" si="449"/>
        <v>#VALUE!</v>
      </c>
      <c r="R920" s="234" t="str">
        <f>IF(H920="","",P920/'2. Baseline'!$F$67)</f>
        <v/>
      </c>
      <c r="S920" s="234" t="str">
        <f>IF(H920="","",P920/J920/'2. Baseline'!$F$67)</f>
        <v/>
      </c>
      <c r="T920" s="101"/>
      <c r="U920" s="102"/>
      <c r="V920" s="101"/>
      <c r="W920" s="101"/>
      <c r="X920" s="90" t="str">
        <f>IFERROR(P920/W920, "")</f>
        <v/>
      </c>
      <c r="Y920" s="456"/>
      <c r="Z920" s="450"/>
      <c r="AA920" s="453"/>
      <c r="AB920" s="480"/>
      <c r="AC920" s="483"/>
      <c r="AD920" s="467"/>
      <c r="AE920" s="486"/>
      <c r="AF920" s="467"/>
      <c r="AG920" s="470"/>
      <c r="AH920" s="470"/>
      <c r="AI920" s="473"/>
      <c r="AJ920" s="467"/>
      <c r="AK920" s="467"/>
      <c r="AL920" s="467"/>
      <c r="AM920" s="467"/>
      <c r="AN920" s="470"/>
      <c r="AO920" s="470"/>
      <c r="AP920" s="470"/>
      <c r="AQ920" s="473"/>
      <c r="AR920" s="42"/>
    </row>
    <row r="921" spans="2:45" ht="14.45" customHeight="1" x14ac:dyDescent="0.25">
      <c r="B921" s="476"/>
      <c r="C921" s="478"/>
      <c r="D921" s="478"/>
      <c r="E921" s="40"/>
      <c r="F921" s="489"/>
      <c r="G921" s="489"/>
      <c r="H921" s="50"/>
      <c r="I921" s="201" t="str">
        <f>IF(H921=0,"",H921/'2. Baseline'!$F$15)</f>
        <v/>
      </c>
      <c r="J921" s="87" t="str">
        <f>IF(I921="","",(I921/'2. Baseline'!$F$71/'2. Baseline'!$F$67))</f>
        <v/>
      </c>
      <c r="K921" s="73" t="str">
        <f t="shared" si="446"/>
        <v/>
      </c>
      <c r="L921" s="73" t="str">
        <f t="shared" si="450"/>
        <v/>
      </c>
      <c r="M921" s="81">
        <f t="shared" si="447"/>
        <v>285.71428571428572</v>
      </c>
      <c r="N921" s="81" t="e">
        <f>IF(M921="","",I921/M921)</f>
        <v>#VALUE!</v>
      </c>
      <c r="O921" s="82" t="str">
        <f>IFERROR(ROUND(IF(H921/'2. Baseline'!F$13=0,"",H921/'2. Baseline'!F$13),0),"")</f>
        <v/>
      </c>
      <c r="P921" s="83" t="str">
        <f>IFERROR(O921/'2. Baseline'!F$14,"")</f>
        <v/>
      </c>
      <c r="Q921" s="85"/>
      <c r="R921" s="82" t="str">
        <f>IF(H921="","",P921/'2. Baseline'!$F$67)</f>
        <v/>
      </c>
      <c r="S921" s="82" t="str">
        <f>IF(H921="","",P921/J921/'2. Baseline'!$F$67)</f>
        <v/>
      </c>
      <c r="T921" s="101"/>
      <c r="U921" s="102"/>
      <c r="V921" s="101"/>
      <c r="W921" s="101"/>
      <c r="X921" s="90" t="str">
        <f>IFERROR(P921/W921, "")</f>
        <v/>
      </c>
      <c r="Y921" s="457"/>
      <c r="Z921" s="451"/>
      <c r="AA921" s="454"/>
      <c r="AB921" s="481"/>
      <c r="AC921" s="484"/>
      <c r="AD921" s="468"/>
      <c r="AE921" s="487"/>
      <c r="AF921" s="468"/>
      <c r="AG921" s="471"/>
      <c r="AH921" s="471"/>
      <c r="AI921" s="474"/>
      <c r="AJ921" s="468"/>
      <c r="AK921" s="468"/>
      <c r="AL921" s="468"/>
      <c r="AM921" s="468"/>
      <c r="AN921" s="471"/>
      <c r="AO921" s="471"/>
      <c r="AP921" s="471"/>
      <c r="AQ921" s="474"/>
      <c r="AR921" s="42"/>
    </row>
    <row r="922" spans="2:45" ht="14.45" customHeight="1" x14ac:dyDescent="0.25">
      <c r="B922" s="51"/>
      <c r="C922" s="25" t="s">
        <v>35</v>
      </c>
      <c r="D922" s="25"/>
      <c r="E922" s="98">
        <f>COUNTA(E912:E921)</f>
        <v>0</v>
      </c>
      <c r="F922" s="458"/>
      <c r="G922" s="459"/>
      <c r="H922" s="22">
        <f>SUM(H912:H921)</f>
        <v>0</v>
      </c>
      <c r="I922" s="96">
        <f>SUM(I912:I921)</f>
        <v>0</v>
      </c>
      <c r="J922" s="96">
        <f>SUM(J912:J921)</f>
        <v>0</v>
      </c>
      <c r="K922" s="96">
        <f>SUM(K912:K921)</f>
        <v>0</v>
      </c>
      <c r="L922" s="96">
        <f>SUM(L912:L921)</f>
        <v>0</v>
      </c>
      <c r="M922" s="97"/>
      <c r="N922" s="97" t="e">
        <f>SUM(N912:N921)</f>
        <v>#VALUE!</v>
      </c>
      <c r="O922" s="23">
        <f>SUM(O912:O921)</f>
        <v>0</v>
      </c>
      <c r="P922" s="53">
        <f>IFERROR(O922/'2. Baseline'!F$14,"")</f>
        <v>0</v>
      </c>
      <c r="Q922" s="52" t="e">
        <f>SUM(Q912:Q920)*7</f>
        <v>#VALUE!</v>
      </c>
      <c r="R922" s="96">
        <f>SUM(R912:R921)</f>
        <v>0</v>
      </c>
      <c r="S922" s="97" t="e">
        <f>IF(H922="","",P922/J922/'2. Baseline'!$F$67)</f>
        <v>#DIV/0!</v>
      </c>
      <c r="T922" s="103"/>
      <c r="U922" s="103"/>
      <c r="V922" s="104"/>
      <c r="W922" s="104"/>
      <c r="X922" s="74"/>
      <c r="Y922" s="107"/>
      <c r="Z922" s="104"/>
      <c r="AA922" s="108"/>
      <c r="AB922" s="53"/>
      <c r="AC922" s="68">
        <f t="shared" ref="AC922:AQ922" si="451">SUM(AC912:AC921)</f>
        <v>0</v>
      </c>
      <c r="AD922" s="68">
        <f t="shared" si="451"/>
        <v>0</v>
      </c>
      <c r="AE922" s="296">
        <f t="shared" si="451"/>
        <v>0</v>
      </c>
      <c r="AF922" s="93">
        <f t="shared" si="451"/>
        <v>0</v>
      </c>
      <c r="AG922" s="93">
        <f t="shared" si="451"/>
        <v>0</v>
      </c>
      <c r="AH922" s="93">
        <f t="shared" si="451"/>
        <v>0</v>
      </c>
      <c r="AI922" s="93">
        <f t="shared" si="451"/>
        <v>0</v>
      </c>
      <c r="AJ922" s="93">
        <f t="shared" si="451"/>
        <v>0</v>
      </c>
      <c r="AK922" s="93">
        <f t="shared" si="451"/>
        <v>0</v>
      </c>
      <c r="AL922" s="93">
        <f t="shared" si="451"/>
        <v>0</v>
      </c>
      <c r="AM922" s="93">
        <f t="shared" si="451"/>
        <v>0</v>
      </c>
      <c r="AN922" s="93">
        <f t="shared" si="451"/>
        <v>0</v>
      </c>
      <c r="AO922" s="93">
        <f t="shared" si="451"/>
        <v>0</v>
      </c>
      <c r="AP922" s="93">
        <f t="shared" si="451"/>
        <v>0</v>
      </c>
      <c r="AQ922" s="93">
        <f t="shared" si="451"/>
        <v>0</v>
      </c>
      <c r="AR922" s="26"/>
    </row>
    <row r="923" spans="2:45" ht="14.45" customHeight="1" thickBot="1" x14ac:dyDescent="0.3">
      <c r="B923" s="61"/>
      <c r="C923" s="62"/>
      <c r="D923" s="62"/>
      <c r="E923" s="63"/>
      <c r="F923" s="460"/>
      <c r="G923" s="461"/>
      <c r="H923" s="64"/>
      <c r="I923" s="65" t="str">
        <f>IFERROR(IF(H923/#REF!=0," ",H923/#REF!),"")</f>
        <v/>
      </c>
      <c r="J923" s="66"/>
      <c r="K923" s="66"/>
      <c r="L923" s="66"/>
      <c r="M923" s="66"/>
      <c r="N923" s="66"/>
      <c r="O923" s="24"/>
      <c r="P923" s="54"/>
      <c r="Q923" s="55"/>
      <c r="R923" s="56"/>
      <c r="S923" s="56"/>
      <c r="T923" s="105"/>
      <c r="U923" s="105"/>
      <c r="V923" s="106"/>
      <c r="W923" s="106"/>
      <c r="X923" s="75"/>
      <c r="Y923" s="109"/>
      <c r="Z923" s="106"/>
      <c r="AA923" s="110"/>
      <c r="AB923" s="54"/>
      <c r="AC923" s="57"/>
      <c r="AD923" s="67"/>
      <c r="AE923" s="67"/>
      <c r="AF923" s="67"/>
      <c r="AG923" s="67"/>
      <c r="AH923" s="67"/>
      <c r="AI923" s="67"/>
      <c r="AJ923" s="67"/>
      <c r="AK923" s="67"/>
      <c r="AL923" s="67"/>
      <c r="AM923" s="67"/>
      <c r="AN923" s="67"/>
      <c r="AO923" s="67"/>
      <c r="AP923" s="67"/>
      <c r="AQ923" s="179"/>
      <c r="AR923" s="60"/>
    </row>
    <row r="924" spans="2:45" s="200" customFormat="1" ht="14.45" customHeight="1" x14ac:dyDescent="0.25">
      <c r="B924" s="475" t="str">
        <f>IF(C924&lt;&gt;"",B912+1,"")</f>
        <v/>
      </c>
      <c r="C924" s="477"/>
      <c r="D924" s="477"/>
      <c r="E924" s="40"/>
      <c r="F924" s="492"/>
      <c r="G924" s="492"/>
      <c r="H924" s="49"/>
      <c r="I924" s="201" t="str">
        <f>IF(H924=0,"",H924/'2. Baseline'!$F$15)</f>
        <v/>
      </c>
      <c r="J924" s="86" t="str">
        <f>IF(I924="","",(I924/'2. Baseline'!$F$71/'2. Baseline'!$F$67))</f>
        <v/>
      </c>
      <c r="K924" s="72" t="str">
        <f t="shared" ref="K924:K933" si="452">IF(J924="","",ROUNDUP(J924,0))</f>
        <v/>
      </c>
      <c r="L924" s="295" t="str">
        <f>J924</f>
        <v/>
      </c>
      <c r="M924" s="77">
        <f t="shared" ref="M924:M933" si="453">IF(I924=0,"",$M$23*10)</f>
        <v>285.71428571428572</v>
      </c>
      <c r="N924" s="77" t="e">
        <f t="shared" ref="N924:N932" si="454">I924/M924</f>
        <v>#VALUE!</v>
      </c>
      <c r="O924" s="78" t="str">
        <f>IFERROR(ROUND(IF(H924/'2. Baseline'!F$13=0,"",H924/'2. Baseline'!F$13),0),"")</f>
        <v/>
      </c>
      <c r="P924" s="79" t="str">
        <f>IFERROR(O924/'2. Baseline'!F$14,"")</f>
        <v/>
      </c>
      <c r="Q924" s="80" t="e">
        <f t="shared" ref="Q924:Q932" si="455">O924/(J924/2)/7</f>
        <v>#VALUE!</v>
      </c>
      <c r="R924" s="233" t="str">
        <f>IF(H924="","",P924/'2. Baseline'!$F$67)</f>
        <v/>
      </c>
      <c r="S924" s="233" t="str">
        <f>IF(H924="","",P924/J924/'2. Baseline'!$F$67)</f>
        <v/>
      </c>
      <c r="T924" s="99"/>
      <c r="U924" s="100"/>
      <c r="V924" s="101"/>
      <c r="W924" s="101"/>
      <c r="X924" s="89" t="str">
        <f>IFERROR(S924/W924, "n/a")</f>
        <v>n/a</v>
      </c>
      <c r="Y924" s="455"/>
      <c r="Z924" s="449"/>
      <c r="AA924" s="452"/>
      <c r="AB924" s="479" t="e">
        <f>P934/AA924</f>
        <v>#DIV/0!</v>
      </c>
      <c r="AC924" s="482">
        <f>L934</f>
        <v>0</v>
      </c>
      <c r="AD924" s="466">
        <f>AC934</f>
        <v>0</v>
      </c>
      <c r="AE924" s="485">
        <f>AD934/'2. Baseline'!$F$73</f>
        <v>0</v>
      </c>
      <c r="AF924" s="466">
        <f>L934*'2. Baseline'!$F$58</f>
        <v>0</v>
      </c>
      <c r="AG924" s="469">
        <f>J934*'2. Baseline'!$F$61</f>
        <v>0</v>
      </c>
      <c r="AH924" s="469">
        <f>AE934*'2. Baseline'!F$59*('2. Baseline'!F$50+'2. Baseline'!F$51)</f>
        <v>0</v>
      </c>
      <c r="AI924" s="472">
        <f>IF(B924&lt;&gt;"",'2. Baseline'!$F$60+1,0)</f>
        <v>0</v>
      </c>
      <c r="AJ924" s="466">
        <f>2*(AC934*('2. Baseline'!$F$67+'2. Baseline'!$F$68))</f>
        <v>0</v>
      </c>
      <c r="AK924" s="466">
        <f>2*L934</f>
        <v>0</v>
      </c>
      <c r="AL924" s="466">
        <f>2*(J934*2)</f>
        <v>0</v>
      </c>
      <c r="AM924" s="466">
        <f>J934*('2. Baseline'!F$67+'2. Baseline'!F$68)</f>
        <v>0</v>
      </c>
      <c r="AN924" s="469">
        <f>J934*'2. Baseline'!$F$80</f>
        <v>0</v>
      </c>
      <c r="AO924" s="469">
        <f>2*J934</f>
        <v>0</v>
      </c>
      <c r="AP924" s="469">
        <f>AE934*'2. Baseline'!F$78*('2. Baseline'!F$67+'2. Baseline'!F$68)</f>
        <v>0</v>
      </c>
      <c r="AQ924" s="472">
        <f>IF(B924&lt;&gt;"",'2. Baseline'!$F$60+1,0)</f>
        <v>0</v>
      </c>
      <c r="AR924" s="41"/>
      <c r="AS924" s="14"/>
    </row>
    <row r="925" spans="2:45" s="200" customFormat="1" ht="14.45" customHeight="1" x14ac:dyDescent="0.25">
      <c r="B925" s="475"/>
      <c r="C925" s="477"/>
      <c r="D925" s="477"/>
      <c r="E925" s="40"/>
      <c r="F925" s="489"/>
      <c r="G925" s="489"/>
      <c r="H925" s="49"/>
      <c r="I925" s="201" t="str">
        <f>IF(H925=0,"",H925/'2. Baseline'!$F$15)</f>
        <v/>
      </c>
      <c r="J925" s="87" t="str">
        <f>IF(I925="","",(I925/'2. Baseline'!$F$71/'2. Baseline'!$F$67))</f>
        <v/>
      </c>
      <c r="K925" s="73" t="str">
        <f t="shared" si="452"/>
        <v/>
      </c>
      <c r="L925" s="73" t="str">
        <f t="shared" ref="L925:L933" si="456">J925</f>
        <v/>
      </c>
      <c r="M925" s="81">
        <f t="shared" si="453"/>
        <v>285.71428571428572</v>
      </c>
      <c r="N925" s="81" t="e">
        <f t="shared" si="454"/>
        <v>#VALUE!</v>
      </c>
      <c r="O925" s="82" t="str">
        <f>IFERROR(ROUND(IF(H925/'2. Baseline'!F$13=0,"",H925/'2. Baseline'!F$13),0),"")</f>
        <v/>
      </c>
      <c r="P925" s="83" t="str">
        <f>IFERROR(O925/'2. Baseline'!F$14,"")</f>
        <v/>
      </c>
      <c r="Q925" s="84" t="e">
        <f t="shared" si="455"/>
        <v>#VALUE!</v>
      </c>
      <c r="R925" s="234" t="str">
        <f>IF(H925="","",P925/'2. Baseline'!$F$67)</f>
        <v/>
      </c>
      <c r="S925" s="234" t="str">
        <f>IF(H925="","",P925/J925/'2. Baseline'!$F$67)</f>
        <v/>
      </c>
      <c r="T925" s="101"/>
      <c r="U925" s="102"/>
      <c r="V925" s="101"/>
      <c r="W925" s="101"/>
      <c r="X925" s="90" t="str">
        <f>IFERROR(S925/W925, "")</f>
        <v/>
      </c>
      <c r="Y925" s="456"/>
      <c r="Z925" s="450"/>
      <c r="AA925" s="453"/>
      <c r="AB925" s="480"/>
      <c r="AC925" s="483"/>
      <c r="AD925" s="467"/>
      <c r="AE925" s="486"/>
      <c r="AF925" s="467"/>
      <c r="AG925" s="470"/>
      <c r="AH925" s="470"/>
      <c r="AI925" s="473"/>
      <c r="AJ925" s="467"/>
      <c r="AK925" s="467"/>
      <c r="AL925" s="467"/>
      <c r="AM925" s="467"/>
      <c r="AN925" s="470"/>
      <c r="AO925" s="470"/>
      <c r="AP925" s="470"/>
      <c r="AQ925" s="473"/>
      <c r="AR925" s="42"/>
      <c r="AS925" s="14"/>
    </row>
    <row r="926" spans="2:45" s="200" customFormat="1" ht="14.45" customHeight="1" x14ac:dyDescent="0.25">
      <c r="B926" s="475"/>
      <c r="C926" s="477"/>
      <c r="D926" s="477"/>
      <c r="E926" s="40"/>
      <c r="F926" s="489"/>
      <c r="G926" s="489"/>
      <c r="H926" s="49"/>
      <c r="I926" s="201" t="str">
        <f>IF(H926=0,"",H926/'2. Baseline'!$F$15)</f>
        <v/>
      </c>
      <c r="J926" s="88" t="str">
        <f>IF(I926="","",(I926/'2. Baseline'!$F$71/'2. Baseline'!$F$67))</f>
        <v/>
      </c>
      <c r="K926" s="91" t="str">
        <f t="shared" si="452"/>
        <v/>
      </c>
      <c r="L926" s="91" t="str">
        <f t="shared" si="456"/>
        <v/>
      </c>
      <c r="M926" s="92">
        <f t="shared" si="453"/>
        <v>285.71428571428572</v>
      </c>
      <c r="N926" s="92" t="e">
        <f t="shared" si="454"/>
        <v>#VALUE!</v>
      </c>
      <c r="O926" s="82" t="str">
        <f>IFERROR(ROUND(IF(H926/'2. Baseline'!F$13=0,"",H926/'2. Baseline'!F$13),0),"")</f>
        <v/>
      </c>
      <c r="P926" s="83" t="str">
        <f>IFERROR(O926/'2. Baseline'!F$14,"")</f>
        <v/>
      </c>
      <c r="Q926" s="84" t="e">
        <f t="shared" si="455"/>
        <v>#VALUE!</v>
      </c>
      <c r="R926" s="234" t="str">
        <f>IF(H926="","",P926/'2. Baseline'!$F$67)</f>
        <v/>
      </c>
      <c r="S926" s="234" t="str">
        <f>IF(H926="","",P926/J926/'2. Baseline'!$F$67)</f>
        <v/>
      </c>
      <c r="T926" s="101"/>
      <c r="U926" s="102"/>
      <c r="V926" s="101"/>
      <c r="W926" s="101"/>
      <c r="X926" s="90" t="str">
        <f>IFERROR(S926/W926, "")</f>
        <v/>
      </c>
      <c r="Y926" s="456"/>
      <c r="Z926" s="450"/>
      <c r="AA926" s="453"/>
      <c r="AB926" s="480"/>
      <c r="AC926" s="483"/>
      <c r="AD926" s="467"/>
      <c r="AE926" s="486"/>
      <c r="AF926" s="467"/>
      <c r="AG926" s="470"/>
      <c r="AH926" s="470"/>
      <c r="AI926" s="473"/>
      <c r="AJ926" s="467"/>
      <c r="AK926" s="467"/>
      <c r="AL926" s="467"/>
      <c r="AM926" s="467"/>
      <c r="AN926" s="470"/>
      <c r="AO926" s="470"/>
      <c r="AP926" s="470"/>
      <c r="AQ926" s="473"/>
      <c r="AR926" s="42"/>
      <c r="AS926" s="14"/>
    </row>
    <row r="927" spans="2:45" s="200" customFormat="1" ht="14.45" customHeight="1" x14ac:dyDescent="0.25">
      <c r="B927" s="475"/>
      <c r="C927" s="477"/>
      <c r="D927" s="477"/>
      <c r="E927" s="40"/>
      <c r="F927" s="489"/>
      <c r="G927" s="489"/>
      <c r="H927" s="49"/>
      <c r="I927" s="201" t="str">
        <f>IF(H927=0,"",H927/'2. Baseline'!$F$15)</f>
        <v/>
      </c>
      <c r="J927" s="87" t="str">
        <f>IF(I927="","",(I927/'2. Baseline'!$F$71/'2. Baseline'!$F$67))</f>
        <v/>
      </c>
      <c r="K927" s="73" t="str">
        <f t="shared" si="452"/>
        <v/>
      </c>
      <c r="L927" s="73" t="str">
        <f t="shared" si="456"/>
        <v/>
      </c>
      <c r="M927" s="81">
        <f t="shared" si="453"/>
        <v>285.71428571428572</v>
      </c>
      <c r="N927" s="81" t="e">
        <f t="shared" si="454"/>
        <v>#VALUE!</v>
      </c>
      <c r="O927" s="82" t="str">
        <f>IFERROR(ROUND(IF(H927/'2. Baseline'!F$13=0,"",H927/'2. Baseline'!F$13),0),"")</f>
        <v/>
      </c>
      <c r="P927" s="83" t="str">
        <f>IFERROR(O927/'2. Baseline'!F$14,"")</f>
        <v/>
      </c>
      <c r="Q927" s="84" t="e">
        <f t="shared" si="455"/>
        <v>#VALUE!</v>
      </c>
      <c r="R927" s="234" t="str">
        <f>IF(H927="","",P927/'2. Baseline'!$F$67)</f>
        <v/>
      </c>
      <c r="S927" s="234" t="str">
        <f>IF(H927="","",P927/J927/'2. Baseline'!$F$67)</f>
        <v/>
      </c>
      <c r="T927" s="101"/>
      <c r="U927" s="102"/>
      <c r="V927" s="101"/>
      <c r="W927" s="101"/>
      <c r="X927" s="90" t="str">
        <f>IFERROR(S927/W927, "")</f>
        <v/>
      </c>
      <c r="Y927" s="456"/>
      <c r="Z927" s="450"/>
      <c r="AA927" s="453"/>
      <c r="AB927" s="480"/>
      <c r="AC927" s="483"/>
      <c r="AD927" s="467"/>
      <c r="AE927" s="486"/>
      <c r="AF927" s="467"/>
      <c r="AG927" s="470"/>
      <c r="AH927" s="470"/>
      <c r="AI927" s="473"/>
      <c r="AJ927" s="467"/>
      <c r="AK927" s="467"/>
      <c r="AL927" s="467"/>
      <c r="AM927" s="467"/>
      <c r="AN927" s="470"/>
      <c r="AO927" s="470"/>
      <c r="AP927" s="470"/>
      <c r="AQ927" s="473"/>
      <c r="AR927" s="42"/>
      <c r="AS927" s="14"/>
    </row>
    <row r="928" spans="2:45" s="200" customFormat="1" ht="14.45" customHeight="1" x14ac:dyDescent="0.25">
      <c r="B928" s="475"/>
      <c r="C928" s="477"/>
      <c r="D928" s="477"/>
      <c r="E928" s="40"/>
      <c r="F928" s="489"/>
      <c r="G928" s="489"/>
      <c r="H928" s="50"/>
      <c r="I928" s="201" t="str">
        <f>IF(H928=0,"",H928/'2. Baseline'!$F$15)</f>
        <v/>
      </c>
      <c r="J928" s="87" t="str">
        <f>IF(I928="","",(I928/'2. Baseline'!$F$71/'2. Baseline'!$F$67))</f>
        <v/>
      </c>
      <c r="K928" s="73" t="str">
        <f t="shared" si="452"/>
        <v/>
      </c>
      <c r="L928" s="73" t="str">
        <f t="shared" si="456"/>
        <v/>
      </c>
      <c r="M928" s="81">
        <f t="shared" si="453"/>
        <v>285.71428571428572</v>
      </c>
      <c r="N928" s="81" t="e">
        <f t="shared" si="454"/>
        <v>#VALUE!</v>
      </c>
      <c r="O928" s="82" t="str">
        <f>IFERROR(ROUND(IF(H928/'2. Baseline'!F$13=0,"",H928/'2. Baseline'!F$13),0),"")</f>
        <v/>
      </c>
      <c r="P928" s="83" t="str">
        <f>IFERROR(O928/'2. Baseline'!F$14,"")</f>
        <v/>
      </c>
      <c r="Q928" s="84" t="e">
        <f t="shared" si="455"/>
        <v>#VALUE!</v>
      </c>
      <c r="R928" s="234" t="str">
        <f>IF(H928="","",P928/'2. Baseline'!$F$67)</f>
        <v/>
      </c>
      <c r="S928" s="234" t="str">
        <f>IF(H928="","",P928/J928/'2. Baseline'!$F$67)</f>
        <v/>
      </c>
      <c r="T928" s="101"/>
      <c r="U928" s="102"/>
      <c r="V928" s="101"/>
      <c r="W928" s="101"/>
      <c r="X928" s="90" t="str">
        <f>IFERROR(S928/W928, "")</f>
        <v/>
      </c>
      <c r="Y928" s="456"/>
      <c r="Z928" s="450"/>
      <c r="AA928" s="453"/>
      <c r="AB928" s="480"/>
      <c r="AC928" s="483"/>
      <c r="AD928" s="467"/>
      <c r="AE928" s="486"/>
      <c r="AF928" s="467"/>
      <c r="AG928" s="470"/>
      <c r="AH928" s="470"/>
      <c r="AI928" s="473"/>
      <c r="AJ928" s="467"/>
      <c r="AK928" s="467"/>
      <c r="AL928" s="467"/>
      <c r="AM928" s="467"/>
      <c r="AN928" s="470"/>
      <c r="AO928" s="470"/>
      <c r="AP928" s="470"/>
      <c r="AQ928" s="473"/>
      <c r="AR928" s="42"/>
      <c r="AS928" s="14"/>
    </row>
    <row r="929" spans="2:45" s="200" customFormat="1" ht="14.45" customHeight="1" x14ac:dyDescent="0.25">
      <c r="B929" s="475"/>
      <c r="C929" s="477"/>
      <c r="D929" s="477"/>
      <c r="E929" s="40"/>
      <c r="F929" s="489"/>
      <c r="G929" s="489"/>
      <c r="H929" s="50"/>
      <c r="I929" s="201" t="str">
        <f>IF(H929=0,"",H929/'2. Baseline'!$F$15)</f>
        <v/>
      </c>
      <c r="J929" s="87" t="str">
        <f>IF(I929="","",(I929/'2. Baseline'!$F$71/'2. Baseline'!$F$67))</f>
        <v/>
      </c>
      <c r="K929" s="73" t="str">
        <f t="shared" si="452"/>
        <v/>
      </c>
      <c r="L929" s="73" t="str">
        <f t="shared" si="456"/>
        <v/>
      </c>
      <c r="M929" s="81">
        <f t="shared" si="453"/>
        <v>285.71428571428572</v>
      </c>
      <c r="N929" s="81" t="e">
        <f t="shared" si="454"/>
        <v>#VALUE!</v>
      </c>
      <c r="O929" s="82" t="str">
        <f>IFERROR(ROUND(IF(H929/'2. Baseline'!F$13=0,"",H929/'2. Baseline'!F$13),0),"")</f>
        <v/>
      </c>
      <c r="P929" s="83" t="str">
        <f>IFERROR(O929/'2. Baseline'!F$14,"")</f>
        <v/>
      </c>
      <c r="Q929" s="84" t="e">
        <f t="shared" si="455"/>
        <v>#VALUE!</v>
      </c>
      <c r="R929" s="234" t="str">
        <f>IF(H929="","",P929/'2. Baseline'!$F$67)</f>
        <v/>
      </c>
      <c r="S929" s="234" t="str">
        <f>IF(H929="","",P929/J929/'2. Baseline'!$F$67)</f>
        <v/>
      </c>
      <c r="T929" s="101"/>
      <c r="U929" s="102"/>
      <c r="V929" s="101"/>
      <c r="W929" s="101"/>
      <c r="X929" s="90" t="str">
        <f>IFERROR(P929/W929, "")</f>
        <v/>
      </c>
      <c r="Y929" s="456"/>
      <c r="Z929" s="450"/>
      <c r="AA929" s="453"/>
      <c r="AB929" s="480"/>
      <c r="AC929" s="483"/>
      <c r="AD929" s="467"/>
      <c r="AE929" s="486"/>
      <c r="AF929" s="467"/>
      <c r="AG929" s="470"/>
      <c r="AH929" s="470"/>
      <c r="AI929" s="473"/>
      <c r="AJ929" s="467"/>
      <c r="AK929" s="467"/>
      <c r="AL929" s="467"/>
      <c r="AM929" s="467"/>
      <c r="AN929" s="470"/>
      <c r="AO929" s="470"/>
      <c r="AP929" s="470"/>
      <c r="AQ929" s="473"/>
      <c r="AR929" s="42"/>
      <c r="AS929" s="14"/>
    </row>
    <row r="930" spans="2:45" s="200" customFormat="1" ht="14.45" customHeight="1" x14ac:dyDescent="0.25">
      <c r="B930" s="475"/>
      <c r="C930" s="477"/>
      <c r="D930" s="477"/>
      <c r="E930" s="40"/>
      <c r="F930" s="489"/>
      <c r="G930" s="489"/>
      <c r="H930" s="50"/>
      <c r="I930" s="201" t="str">
        <f>IF(H930=0,"",H930/'2. Baseline'!$F$15)</f>
        <v/>
      </c>
      <c r="J930" s="87" t="str">
        <f>IF(I930="","",(I930/'2. Baseline'!$F$71/'2. Baseline'!$F$67))</f>
        <v/>
      </c>
      <c r="K930" s="73" t="str">
        <f t="shared" si="452"/>
        <v/>
      </c>
      <c r="L930" s="73" t="str">
        <f t="shared" si="456"/>
        <v/>
      </c>
      <c r="M930" s="81">
        <f t="shared" si="453"/>
        <v>285.71428571428572</v>
      </c>
      <c r="N930" s="81" t="e">
        <f t="shared" si="454"/>
        <v>#VALUE!</v>
      </c>
      <c r="O930" s="82" t="str">
        <f>IFERROR(ROUND(IF(H930/'2. Baseline'!F$13=0,"",H930/'2. Baseline'!F$13),0),"")</f>
        <v/>
      </c>
      <c r="P930" s="83" t="str">
        <f>IFERROR(O930/'2. Baseline'!F$14,"")</f>
        <v/>
      </c>
      <c r="Q930" s="84" t="e">
        <f t="shared" si="455"/>
        <v>#VALUE!</v>
      </c>
      <c r="R930" s="234" t="str">
        <f>IF(H930="","",P930/'2. Baseline'!$F$67)</f>
        <v/>
      </c>
      <c r="S930" s="234" t="str">
        <f>IF(H930="","",P930/J930/'2. Baseline'!$F$67)</f>
        <v/>
      </c>
      <c r="T930" s="101"/>
      <c r="U930" s="102"/>
      <c r="V930" s="101"/>
      <c r="W930" s="101"/>
      <c r="X930" s="90" t="str">
        <f>IFERROR(P930/W930, "")</f>
        <v/>
      </c>
      <c r="Y930" s="456"/>
      <c r="Z930" s="450"/>
      <c r="AA930" s="453"/>
      <c r="AB930" s="480"/>
      <c r="AC930" s="483"/>
      <c r="AD930" s="467"/>
      <c r="AE930" s="486"/>
      <c r="AF930" s="467"/>
      <c r="AG930" s="470"/>
      <c r="AH930" s="470"/>
      <c r="AI930" s="473"/>
      <c r="AJ930" s="467"/>
      <c r="AK930" s="467"/>
      <c r="AL930" s="467"/>
      <c r="AM930" s="467"/>
      <c r="AN930" s="470"/>
      <c r="AO930" s="470"/>
      <c r="AP930" s="470"/>
      <c r="AQ930" s="473"/>
      <c r="AR930" s="42"/>
      <c r="AS930" s="14"/>
    </row>
    <row r="931" spans="2:45" s="200" customFormat="1" ht="14.45" customHeight="1" x14ac:dyDescent="0.25">
      <c r="B931" s="475"/>
      <c r="C931" s="477"/>
      <c r="D931" s="477"/>
      <c r="E931" s="40"/>
      <c r="F931" s="489"/>
      <c r="G931" s="489"/>
      <c r="H931" s="50"/>
      <c r="I931" s="201" t="str">
        <f>IF(H931=0,"",H931/'2. Baseline'!$F$15)</f>
        <v/>
      </c>
      <c r="J931" s="87" t="str">
        <f>IF(I931="","",(I931/'2. Baseline'!$F$71/'2. Baseline'!$F$67))</f>
        <v/>
      </c>
      <c r="K931" s="73" t="str">
        <f t="shared" si="452"/>
        <v/>
      </c>
      <c r="L931" s="73" t="str">
        <f t="shared" si="456"/>
        <v/>
      </c>
      <c r="M931" s="81">
        <f t="shared" si="453"/>
        <v>285.71428571428572</v>
      </c>
      <c r="N931" s="81" t="e">
        <f t="shared" si="454"/>
        <v>#VALUE!</v>
      </c>
      <c r="O931" s="82" t="str">
        <f>IFERROR(ROUND(IF(H931/'2. Baseline'!F$13=0,"",H931/'2. Baseline'!F$13),0),"")</f>
        <v/>
      </c>
      <c r="P931" s="83" t="str">
        <f>IFERROR(O931/'2. Baseline'!F$14,"")</f>
        <v/>
      </c>
      <c r="Q931" s="84" t="e">
        <f t="shared" si="455"/>
        <v>#VALUE!</v>
      </c>
      <c r="R931" s="234" t="str">
        <f>IF(H931="","",P931/'2. Baseline'!$F$67)</f>
        <v/>
      </c>
      <c r="S931" s="234" t="str">
        <f>IF(H931="","",P931/J931/'2. Baseline'!$F$67)</f>
        <v/>
      </c>
      <c r="T931" s="101"/>
      <c r="U931" s="102"/>
      <c r="V931" s="101"/>
      <c r="W931" s="101"/>
      <c r="X931" s="90" t="str">
        <f>IFERROR(P931/W931, "")</f>
        <v/>
      </c>
      <c r="Y931" s="456"/>
      <c r="Z931" s="450"/>
      <c r="AA931" s="453"/>
      <c r="AB931" s="480"/>
      <c r="AC931" s="483"/>
      <c r="AD931" s="467"/>
      <c r="AE931" s="486"/>
      <c r="AF931" s="467"/>
      <c r="AG931" s="470"/>
      <c r="AH931" s="470"/>
      <c r="AI931" s="473"/>
      <c r="AJ931" s="467"/>
      <c r="AK931" s="467"/>
      <c r="AL931" s="467"/>
      <c r="AM931" s="467"/>
      <c r="AN931" s="470"/>
      <c r="AO931" s="470"/>
      <c r="AP931" s="470"/>
      <c r="AQ931" s="473"/>
      <c r="AR931" s="42"/>
      <c r="AS931" s="14"/>
    </row>
    <row r="932" spans="2:45" s="200" customFormat="1" ht="14.45" customHeight="1" x14ac:dyDescent="0.25">
      <c r="B932" s="475"/>
      <c r="C932" s="477"/>
      <c r="D932" s="477"/>
      <c r="E932" s="40"/>
      <c r="F932" s="489"/>
      <c r="G932" s="489"/>
      <c r="H932" s="50"/>
      <c r="I932" s="201" t="str">
        <f>IF(H932=0,"",H932/'2. Baseline'!$F$15)</f>
        <v/>
      </c>
      <c r="J932" s="87" t="str">
        <f>IF(I932="","",(I932/'2. Baseline'!$F$71/'2. Baseline'!$F$67))</f>
        <v/>
      </c>
      <c r="K932" s="73" t="str">
        <f t="shared" si="452"/>
        <v/>
      </c>
      <c r="L932" s="73" t="str">
        <f t="shared" si="456"/>
        <v/>
      </c>
      <c r="M932" s="81">
        <f t="shared" si="453"/>
        <v>285.71428571428572</v>
      </c>
      <c r="N932" s="81" t="e">
        <f t="shared" si="454"/>
        <v>#VALUE!</v>
      </c>
      <c r="O932" s="82" t="str">
        <f>IFERROR(ROUND(IF(H932/'2. Baseline'!F$13=0,"",H932/'2. Baseline'!F$13),0),"")</f>
        <v/>
      </c>
      <c r="P932" s="83" t="str">
        <f>IFERROR(O932/'2. Baseline'!F$14,"")</f>
        <v/>
      </c>
      <c r="Q932" s="84" t="e">
        <f t="shared" si="455"/>
        <v>#VALUE!</v>
      </c>
      <c r="R932" s="234" t="str">
        <f>IF(H932="","",P932/'2. Baseline'!$F$67)</f>
        <v/>
      </c>
      <c r="S932" s="234" t="str">
        <f>IF(H932="","",P932/J932/'2. Baseline'!$F$67)</f>
        <v/>
      </c>
      <c r="T932" s="101"/>
      <c r="U932" s="102"/>
      <c r="V932" s="101"/>
      <c r="W932" s="101"/>
      <c r="X932" s="90" t="str">
        <f>IFERROR(P932/W932, "")</f>
        <v/>
      </c>
      <c r="Y932" s="456"/>
      <c r="Z932" s="450"/>
      <c r="AA932" s="453"/>
      <c r="AB932" s="480"/>
      <c r="AC932" s="483"/>
      <c r="AD932" s="467"/>
      <c r="AE932" s="486"/>
      <c r="AF932" s="467"/>
      <c r="AG932" s="470"/>
      <c r="AH932" s="470"/>
      <c r="AI932" s="473"/>
      <c r="AJ932" s="467"/>
      <c r="AK932" s="467"/>
      <c r="AL932" s="467"/>
      <c r="AM932" s="467"/>
      <c r="AN932" s="470"/>
      <c r="AO932" s="470"/>
      <c r="AP932" s="470"/>
      <c r="AQ932" s="473"/>
      <c r="AR932" s="42"/>
      <c r="AS932" s="14"/>
    </row>
    <row r="933" spans="2:45" s="200" customFormat="1" ht="14.45" customHeight="1" x14ac:dyDescent="0.25">
      <c r="B933" s="476"/>
      <c r="C933" s="478"/>
      <c r="D933" s="478"/>
      <c r="E933" s="40"/>
      <c r="F933" s="489"/>
      <c r="G933" s="489"/>
      <c r="H933" s="50"/>
      <c r="I933" s="201" t="str">
        <f>IF(H933=0,"",H933/'2. Baseline'!$F$15)</f>
        <v/>
      </c>
      <c r="J933" s="87" t="str">
        <f>IF(I933="","",(I933/'2. Baseline'!$F$71/'2. Baseline'!$F$67))</f>
        <v/>
      </c>
      <c r="K933" s="73" t="str">
        <f t="shared" si="452"/>
        <v/>
      </c>
      <c r="L933" s="73" t="str">
        <f t="shared" si="456"/>
        <v/>
      </c>
      <c r="M933" s="81">
        <f t="shared" si="453"/>
        <v>285.71428571428572</v>
      </c>
      <c r="N933" s="81" t="e">
        <f>IF(M933="","",I933/M933)</f>
        <v>#VALUE!</v>
      </c>
      <c r="O933" s="82" t="str">
        <f>IFERROR(ROUND(IF(H933/'2. Baseline'!F$13=0,"",H933/'2. Baseline'!F$13),0),"")</f>
        <v/>
      </c>
      <c r="P933" s="83" t="str">
        <f>IFERROR(O933/'2. Baseline'!F$14,"")</f>
        <v/>
      </c>
      <c r="Q933" s="85"/>
      <c r="R933" s="82" t="str">
        <f>IF(H933="","",P933/'2. Baseline'!$F$67)</f>
        <v/>
      </c>
      <c r="S933" s="82" t="str">
        <f>IF(H933="","",P933/J933/'2. Baseline'!$F$67)</f>
        <v/>
      </c>
      <c r="T933" s="101"/>
      <c r="U933" s="102"/>
      <c r="V933" s="101"/>
      <c r="W933" s="101"/>
      <c r="X933" s="90" t="str">
        <f>IFERROR(P933/W933, "")</f>
        <v/>
      </c>
      <c r="Y933" s="457"/>
      <c r="Z933" s="451"/>
      <c r="AA933" s="454"/>
      <c r="AB933" s="481"/>
      <c r="AC933" s="484"/>
      <c r="AD933" s="468"/>
      <c r="AE933" s="487"/>
      <c r="AF933" s="468"/>
      <c r="AG933" s="471"/>
      <c r="AH933" s="471"/>
      <c r="AI933" s="474"/>
      <c r="AJ933" s="468"/>
      <c r="AK933" s="468"/>
      <c r="AL933" s="468"/>
      <c r="AM933" s="468"/>
      <c r="AN933" s="471"/>
      <c r="AO933" s="471"/>
      <c r="AP933" s="471"/>
      <c r="AQ933" s="474"/>
      <c r="AR933" s="42"/>
      <c r="AS933" s="14"/>
    </row>
    <row r="934" spans="2:45" s="200" customFormat="1" ht="14.45" customHeight="1" x14ac:dyDescent="0.25">
      <c r="B934" s="162"/>
      <c r="C934" s="25" t="s">
        <v>35</v>
      </c>
      <c r="D934" s="25"/>
      <c r="E934" s="98">
        <f>COUNTA(E924:E933)</f>
        <v>0</v>
      </c>
      <c r="F934" s="458"/>
      <c r="G934" s="459"/>
      <c r="H934" s="22">
        <f>SUM(H924:H933)</f>
        <v>0</v>
      </c>
      <c r="I934" s="96">
        <f>SUM(I924:I933)</f>
        <v>0</v>
      </c>
      <c r="J934" s="96">
        <f>SUM(J924:J933)</f>
        <v>0</v>
      </c>
      <c r="K934" s="96">
        <f>SUM(K924:K933)</f>
        <v>0</v>
      </c>
      <c r="L934" s="96">
        <f>SUM(L924:L933)</f>
        <v>0</v>
      </c>
      <c r="M934" s="97"/>
      <c r="N934" s="97" t="e">
        <f>SUM(N924:N933)</f>
        <v>#VALUE!</v>
      </c>
      <c r="O934" s="23">
        <f>SUM(O924:O933)</f>
        <v>0</v>
      </c>
      <c r="P934" s="53">
        <f>IFERROR(O934/'2. Baseline'!F$14,"")</f>
        <v>0</v>
      </c>
      <c r="Q934" s="52" t="e">
        <f>SUM(Q924:Q932)*7</f>
        <v>#VALUE!</v>
      </c>
      <c r="R934" s="96">
        <f>SUM(R924:R933)</f>
        <v>0</v>
      </c>
      <c r="S934" s="97" t="e">
        <f>IF(H934="","",P934/J934/'2. Baseline'!$F$67)</f>
        <v>#DIV/0!</v>
      </c>
      <c r="T934" s="103"/>
      <c r="U934" s="103"/>
      <c r="V934" s="104"/>
      <c r="W934" s="104"/>
      <c r="X934" s="74"/>
      <c r="Y934" s="107"/>
      <c r="Z934" s="104"/>
      <c r="AA934" s="108"/>
      <c r="AB934" s="53"/>
      <c r="AC934" s="68">
        <f t="shared" ref="AC934:AQ934" si="457">SUM(AC924:AC933)</f>
        <v>0</v>
      </c>
      <c r="AD934" s="68">
        <f t="shared" si="457"/>
        <v>0</v>
      </c>
      <c r="AE934" s="296">
        <f t="shared" si="457"/>
        <v>0</v>
      </c>
      <c r="AF934" s="93">
        <f t="shared" si="457"/>
        <v>0</v>
      </c>
      <c r="AG934" s="93">
        <f t="shared" si="457"/>
        <v>0</v>
      </c>
      <c r="AH934" s="93">
        <f t="shared" si="457"/>
        <v>0</v>
      </c>
      <c r="AI934" s="93">
        <f t="shared" si="457"/>
        <v>0</v>
      </c>
      <c r="AJ934" s="93">
        <f t="shared" si="457"/>
        <v>0</v>
      </c>
      <c r="AK934" s="93">
        <f t="shared" si="457"/>
        <v>0</v>
      </c>
      <c r="AL934" s="93">
        <f t="shared" si="457"/>
        <v>0</v>
      </c>
      <c r="AM934" s="93">
        <f t="shared" si="457"/>
        <v>0</v>
      </c>
      <c r="AN934" s="93">
        <f t="shared" si="457"/>
        <v>0</v>
      </c>
      <c r="AO934" s="93">
        <f t="shared" si="457"/>
        <v>0</v>
      </c>
      <c r="AP934" s="93">
        <f t="shared" si="457"/>
        <v>0</v>
      </c>
      <c r="AQ934" s="93">
        <f t="shared" si="457"/>
        <v>0</v>
      </c>
      <c r="AR934" s="26"/>
      <c r="AS934" s="14"/>
    </row>
    <row r="935" spans="2:45" s="200" customFormat="1" ht="14.45" customHeight="1" thickBot="1" x14ac:dyDescent="0.3">
      <c r="B935" s="163"/>
      <c r="C935" s="62"/>
      <c r="D935" s="62"/>
      <c r="E935" s="63"/>
      <c r="F935" s="460"/>
      <c r="G935" s="461"/>
      <c r="H935" s="64"/>
      <c r="I935" s="65" t="str">
        <f>IFERROR(IF(H935/#REF!=0," ",H935/#REF!),"")</f>
        <v/>
      </c>
      <c r="J935" s="66"/>
      <c r="K935" s="66"/>
      <c r="L935" s="66"/>
      <c r="M935" s="66"/>
      <c r="N935" s="66"/>
      <c r="O935" s="24"/>
      <c r="P935" s="54"/>
      <c r="Q935" s="55"/>
      <c r="R935" s="56"/>
      <c r="S935" s="56"/>
      <c r="T935" s="105"/>
      <c r="U935" s="105"/>
      <c r="V935" s="106"/>
      <c r="W935" s="106"/>
      <c r="X935" s="75"/>
      <c r="Y935" s="109"/>
      <c r="Z935" s="106"/>
      <c r="AA935" s="110"/>
      <c r="AB935" s="54"/>
      <c r="AC935" s="57"/>
      <c r="AD935" s="67"/>
      <c r="AE935" s="67"/>
      <c r="AF935" s="67"/>
      <c r="AG935" s="67"/>
      <c r="AH935" s="67"/>
      <c r="AI935" s="67"/>
      <c r="AJ935" s="67"/>
      <c r="AK935" s="67"/>
      <c r="AL935" s="67"/>
      <c r="AM935" s="67"/>
      <c r="AN935" s="67"/>
      <c r="AO935" s="67"/>
      <c r="AP935" s="67"/>
      <c r="AQ935" s="179"/>
      <c r="AR935" s="60"/>
      <c r="AS935" s="14"/>
    </row>
    <row r="936" spans="2:45" s="200" customFormat="1" ht="14.45" customHeight="1" x14ac:dyDescent="0.25">
      <c r="B936" s="475" t="str">
        <f>IF(C936&lt;&gt;"",B924+1,"")</f>
        <v/>
      </c>
      <c r="C936" s="488"/>
      <c r="D936" s="488"/>
      <c r="E936" s="40"/>
      <c r="F936" s="493"/>
      <c r="G936" s="494"/>
      <c r="H936" s="49"/>
      <c r="I936" s="201" t="str">
        <f>IF(H936=0,"",H936/'2. Baseline'!$F$15)</f>
        <v/>
      </c>
      <c r="J936" s="86" t="str">
        <f>IF(I936="","",(I936/'2. Baseline'!$F$71/'2. Baseline'!$F$67))</f>
        <v/>
      </c>
      <c r="K936" s="72" t="str">
        <f t="shared" ref="K936:K945" si="458">IF(J936="","",ROUNDUP(J936,0))</f>
        <v/>
      </c>
      <c r="L936" s="295" t="str">
        <f>J936</f>
        <v/>
      </c>
      <c r="M936" s="77">
        <f t="shared" ref="M936:M945" si="459">IF(I936=0,"",$M$23*10)</f>
        <v>285.71428571428572</v>
      </c>
      <c r="N936" s="77" t="e">
        <f t="shared" ref="N936:N944" si="460">I936/M936</f>
        <v>#VALUE!</v>
      </c>
      <c r="O936" s="78" t="str">
        <f>IFERROR(ROUND(IF(H936/'2. Baseline'!F$13=0,"",H936/'2. Baseline'!F$13),0),"")</f>
        <v/>
      </c>
      <c r="P936" s="79" t="str">
        <f>IFERROR(O936/'2. Baseline'!F$14,"")</f>
        <v/>
      </c>
      <c r="Q936" s="80" t="e">
        <f t="shared" ref="Q936:Q944" si="461">O936/(J936/2)/7</f>
        <v>#VALUE!</v>
      </c>
      <c r="R936" s="233" t="str">
        <f>IF(H936="","",P936/'2. Baseline'!$F$67)</f>
        <v/>
      </c>
      <c r="S936" s="233" t="str">
        <f>IF(H936="","",P936/J936/'2. Baseline'!$F$67)</f>
        <v/>
      </c>
      <c r="T936" s="99"/>
      <c r="U936" s="100"/>
      <c r="V936" s="101"/>
      <c r="W936" s="101"/>
      <c r="X936" s="89" t="str">
        <f>IFERROR(S936/W936, "n/a")</f>
        <v>n/a</v>
      </c>
      <c r="Y936" s="455"/>
      <c r="Z936" s="449"/>
      <c r="AA936" s="452"/>
      <c r="AB936" s="479" t="e">
        <f>P946/AA936</f>
        <v>#DIV/0!</v>
      </c>
      <c r="AC936" s="482">
        <f>L946</f>
        <v>0</v>
      </c>
      <c r="AD936" s="466">
        <f>AC946</f>
        <v>0</v>
      </c>
      <c r="AE936" s="485">
        <f>AD946/'2. Baseline'!$F$73</f>
        <v>0</v>
      </c>
      <c r="AF936" s="466">
        <f>L946*'2. Baseline'!$F$58</f>
        <v>0</v>
      </c>
      <c r="AG936" s="469">
        <f>J946*'2. Baseline'!$F$61</f>
        <v>0</v>
      </c>
      <c r="AH936" s="469">
        <f>AE946*'2. Baseline'!F$59*('2. Baseline'!F$50+'2. Baseline'!F$51)</f>
        <v>0</v>
      </c>
      <c r="AI936" s="472">
        <f>IF(B936&lt;&gt;"",'2. Baseline'!$F$60+1,0)</f>
        <v>0</v>
      </c>
      <c r="AJ936" s="466">
        <f>2*(AC946*('2. Baseline'!$F$67+'2. Baseline'!$F$68))</f>
        <v>0</v>
      </c>
      <c r="AK936" s="466">
        <f>2*L946</f>
        <v>0</v>
      </c>
      <c r="AL936" s="466">
        <f>2*(J946*2)</f>
        <v>0</v>
      </c>
      <c r="AM936" s="466">
        <f>J946*('2. Baseline'!F$67+'2. Baseline'!F$68)</f>
        <v>0</v>
      </c>
      <c r="AN936" s="469">
        <f>J946*'2. Baseline'!$F$80</f>
        <v>0</v>
      </c>
      <c r="AO936" s="469">
        <f>2*J946</f>
        <v>0</v>
      </c>
      <c r="AP936" s="469">
        <f>AE946*'2. Baseline'!F$78*('2. Baseline'!F$67+'2. Baseline'!F$68)</f>
        <v>0</v>
      </c>
      <c r="AQ936" s="472">
        <f>IF(B936&lt;&gt;"",'2. Baseline'!$F$60+1,0)</f>
        <v>0</v>
      </c>
      <c r="AR936" s="41"/>
      <c r="AS936" s="14"/>
    </row>
    <row r="937" spans="2:45" s="200" customFormat="1" ht="14.45" customHeight="1" x14ac:dyDescent="0.25">
      <c r="B937" s="475"/>
      <c r="C937" s="477"/>
      <c r="D937" s="477"/>
      <c r="E937" s="40"/>
      <c r="F937" s="490"/>
      <c r="G937" s="491"/>
      <c r="H937" s="49"/>
      <c r="I937" s="201" t="str">
        <f>IF(H937=0,"",H937/'2. Baseline'!$F$15)</f>
        <v/>
      </c>
      <c r="J937" s="87" t="str">
        <f>IF(I937="","",(I937/'2. Baseline'!$F$71/'2. Baseline'!$F$67))</f>
        <v/>
      </c>
      <c r="K937" s="73" t="str">
        <f t="shared" si="458"/>
        <v/>
      </c>
      <c r="L937" s="73" t="str">
        <f t="shared" ref="L937:L945" si="462">J937</f>
        <v/>
      </c>
      <c r="M937" s="81">
        <f t="shared" si="459"/>
        <v>285.71428571428572</v>
      </c>
      <c r="N937" s="81" t="e">
        <f t="shared" si="460"/>
        <v>#VALUE!</v>
      </c>
      <c r="O937" s="82" t="str">
        <f>IFERROR(ROUND(IF(H937/'2. Baseline'!F$13=0,"",H937/'2. Baseline'!F$13),0),"")</f>
        <v/>
      </c>
      <c r="P937" s="83" t="str">
        <f>IFERROR(O937/'2. Baseline'!F$14,"")</f>
        <v/>
      </c>
      <c r="Q937" s="84" t="e">
        <f t="shared" si="461"/>
        <v>#VALUE!</v>
      </c>
      <c r="R937" s="234" t="str">
        <f>IF(H937="","",P937/'2. Baseline'!$F$67)</f>
        <v/>
      </c>
      <c r="S937" s="234" t="str">
        <f>IF(H937="","",P937/J937/'2. Baseline'!$F$67)</f>
        <v/>
      </c>
      <c r="T937" s="101"/>
      <c r="U937" s="102"/>
      <c r="V937" s="101"/>
      <c r="W937" s="101"/>
      <c r="X937" s="90" t="str">
        <f>IFERROR(S937/W937, "")</f>
        <v/>
      </c>
      <c r="Y937" s="456"/>
      <c r="Z937" s="450"/>
      <c r="AA937" s="453"/>
      <c r="AB937" s="480"/>
      <c r="AC937" s="483"/>
      <c r="AD937" s="467"/>
      <c r="AE937" s="486"/>
      <c r="AF937" s="467"/>
      <c r="AG937" s="470"/>
      <c r="AH937" s="470"/>
      <c r="AI937" s="473"/>
      <c r="AJ937" s="467"/>
      <c r="AK937" s="467"/>
      <c r="AL937" s="467"/>
      <c r="AM937" s="467"/>
      <c r="AN937" s="470"/>
      <c r="AO937" s="470"/>
      <c r="AP937" s="470"/>
      <c r="AQ937" s="473"/>
      <c r="AR937" s="42"/>
      <c r="AS937" s="14"/>
    </row>
    <row r="938" spans="2:45" s="200" customFormat="1" ht="14.45" customHeight="1" x14ac:dyDescent="0.25">
      <c r="B938" s="475"/>
      <c r="C938" s="477"/>
      <c r="D938" s="477"/>
      <c r="E938" s="40"/>
      <c r="F938" s="490"/>
      <c r="G938" s="491"/>
      <c r="H938" s="49"/>
      <c r="I938" s="201" t="str">
        <f>IF(H938=0,"",H938/'2. Baseline'!$F$15)</f>
        <v/>
      </c>
      <c r="J938" s="87" t="str">
        <f>IF(I938="","",(I938/'2. Baseline'!$F$71/'2. Baseline'!$F$67))</f>
        <v/>
      </c>
      <c r="K938" s="91" t="str">
        <f t="shared" si="458"/>
        <v/>
      </c>
      <c r="L938" s="91" t="str">
        <f t="shared" si="462"/>
        <v/>
      </c>
      <c r="M938" s="92">
        <f t="shared" si="459"/>
        <v>285.71428571428572</v>
      </c>
      <c r="N938" s="92" t="e">
        <f t="shared" si="460"/>
        <v>#VALUE!</v>
      </c>
      <c r="O938" s="82" t="str">
        <f>IFERROR(ROUND(IF(H938/'2. Baseline'!F$13=0,"",H938/'2. Baseline'!F$13),0),"")</f>
        <v/>
      </c>
      <c r="P938" s="83" t="str">
        <f>IFERROR(O938/'2. Baseline'!F$14,"")</f>
        <v/>
      </c>
      <c r="Q938" s="84" t="e">
        <f t="shared" si="461"/>
        <v>#VALUE!</v>
      </c>
      <c r="R938" s="234" t="str">
        <f>IF(H938="","",P938/'2. Baseline'!$F$67)</f>
        <v/>
      </c>
      <c r="S938" s="234" t="str">
        <f>IF(H938="","",P938/J938/'2. Baseline'!$F$67)</f>
        <v/>
      </c>
      <c r="T938" s="101"/>
      <c r="U938" s="102"/>
      <c r="V938" s="101"/>
      <c r="W938" s="101"/>
      <c r="X938" s="90" t="str">
        <f>IFERROR(S938/W938, "")</f>
        <v/>
      </c>
      <c r="Y938" s="456"/>
      <c r="Z938" s="450"/>
      <c r="AA938" s="453"/>
      <c r="AB938" s="480"/>
      <c r="AC938" s="483"/>
      <c r="AD938" s="467"/>
      <c r="AE938" s="486"/>
      <c r="AF938" s="467"/>
      <c r="AG938" s="470"/>
      <c r="AH938" s="470"/>
      <c r="AI938" s="473"/>
      <c r="AJ938" s="467"/>
      <c r="AK938" s="467"/>
      <c r="AL938" s="467"/>
      <c r="AM938" s="467"/>
      <c r="AN938" s="470"/>
      <c r="AO938" s="470"/>
      <c r="AP938" s="470"/>
      <c r="AQ938" s="473"/>
      <c r="AR938" s="42"/>
      <c r="AS938" s="14"/>
    </row>
    <row r="939" spans="2:45" s="200" customFormat="1" ht="14.45" customHeight="1" x14ac:dyDescent="0.25">
      <c r="B939" s="475"/>
      <c r="C939" s="477"/>
      <c r="D939" s="477"/>
      <c r="E939" s="40"/>
      <c r="F939" s="490"/>
      <c r="G939" s="491"/>
      <c r="H939" s="49"/>
      <c r="I939" s="201" t="str">
        <f>IF(H939=0,"",H939/'2. Baseline'!$F$15)</f>
        <v/>
      </c>
      <c r="J939" s="87" t="str">
        <f>IF(I939="","",(I939/'2. Baseline'!$F$71/'2. Baseline'!$F$67))</f>
        <v/>
      </c>
      <c r="K939" s="73" t="str">
        <f t="shared" si="458"/>
        <v/>
      </c>
      <c r="L939" s="73" t="str">
        <f t="shared" si="462"/>
        <v/>
      </c>
      <c r="M939" s="81">
        <f t="shared" si="459"/>
        <v>285.71428571428572</v>
      </c>
      <c r="N939" s="81" t="e">
        <f t="shared" si="460"/>
        <v>#VALUE!</v>
      </c>
      <c r="O939" s="82" t="str">
        <f>IFERROR(ROUND(IF(H939/'2. Baseline'!F$13=0,"",H939/'2. Baseline'!F$13),0),"")</f>
        <v/>
      </c>
      <c r="P939" s="83" t="str">
        <f>IFERROR(O939/'2. Baseline'!F$14,"")</f>
        <v/>
      </c>
      <c r="Q939" s="84" t="e">
        <f t="shared" si="461"/>
        <v>#VALUE!</v>
      </c>
      <c r="R939" s="234" t="str">
        <f>IF(H939="","",P939/'2. Baseline'!$F$67)</f>
        <v/>
      </c>
      <c r="S939" s="234" t="str">
        <f>IF(H939="","",P939/J939/'2. Baseline'!$F$67)</f>
        <v/>
      </c>
      <c r="T939" s="101"/>
      <c r="U939" s="102"/>
      <c r="V939" s="101"/>
      <c r="W939" s="101"/>
      <c r="X939" s="90" t="str">
        <f>IFERROR(S939/W939, "")</f>
        <v/>
      </c>
      <c r="Y939" s="456"/>
      <c r="Z939" s="450"/>
      <c r="AA939" s="453"/>
      <c r="AB939" s="480"/>
      <c r="AC939" s="483"/>
      <c r="AD939" s="467"/>
      <c r="AE939" s="486"/>
      <c r="AF939" s="467"/>
      <c r="AG939" s="470"/>
      <c r="AH939" s="470"/>
      <c r="AI939" s="473"/>
      <c r="AJ939" s="467"/>
      <c r="AK939" s="467"/>
      <c r="AL939" s="467"/>
      <c r="AM939" s="467"/>
      <c r="AN939" s="470"/>
      <c r="AO939" s="470"/>
      <c r="AP939" s="470"/>
      <c r="AQ939" s="473"/>
      <c r="AR939" s="42"/>
      <c r="AS939" s="14"/>
    </row>
    <row r="940" spans="2:45" s="200" customFormat="1" ht="14.45" customHeight="1" x14ac:dyDescent="0.25">
      <c r="B940" s="475"/>
      <c r="C940" s="477"/>
      <c r="D940" s="477"/>
      <c r="E940" s="40"/>
      <c r="F940" s="490"/>
      <c r="G940" s="491"/>
      <c r="H940" s="50"/>
      <c r="I940" s="201" t="str">
        <f>IF(H940=0,"",H940/'2. Baseline'!$F$15)</f>
        <v/>
      </c>
      <c r="J940" s="87" t="str">
        <f>IF(I940="","",(I940/'2. Baseline'!$F$71/'2. Baseline'!$F$67))</f>
        <v/>
      </c>
      <c r="K940" s="73" t="str">
        <f t="shared" si="458"/>
        <v/>
      </c>
      <c r="L940" s="73" t="str">
        <f t="shared" si="462"/>
        <v/>
      </c>
      <c r="M940" s="81">
        <f t="shared" si="459"/>
        <v>285.71428571428572</v>
      </c>
      <c r="N940" s="81" t="e">
        <f t="shared" si="460"/>
        <v>#VALUE!</v>
      </c>
      <c r="O940" s="82" t="str">
        <f>IFERROR(ROUND(IF(H940/'2. Baseline'!F$13=0,"",H940/'2. Baseline'!F$13),0),"")</f>
        <v/>
      </c>
      <c r="P940" s="83" t="str">
        <f>IFERROR(O940/'2. Baseline'!F$14,"")</f>
        <v/>
      </c>
      <c r="Q940" s="84" t="e">
        <f t="shared" si="461"/>
        <v>#VALUE!</v>
      </c>
      <c r="R940" s="234" t="str">
        <f>IF(H940="","",P940/'2. Baseline'!$F$67)</f>
        <v/>
      </c>
      <c r="S940" s="234" t="str">
        <f>IF(H940="","",P940/J940/'2. Baseline'!$F$67)</f>
        <v/>
      </c>
      <c r="T940" s="101"/>
      <c r="U940" s="102"/>
      <c r="V940" s="101"/>
      <c r="W940" s="101"/>
      <c r="X940" s="90" t="str">
        <f>IFERROR(S940/W940, "")</f>
        <v/>
      </c>
      <c r="Y940" s="456"/>
      <c r="Z940" s="450"/>
      <c r="AA940" s="453"/>
      <c r="AB940" s="480"/>
      <c r="AC940" s="483"/>
      <c r="AD940" s="467"/>
      <c r="AE940" s="486"/>
      <c r="AF940" s="467"/>
      <c r="AG940" s="470"/>
      <c r="AH940" s="470"/>
      <c r="AI940" s="473"/>
      <c r="AJ940" s="467"/>
      <c r="AK940" s="467"/>
      <c r="AL940" s="467"/>
      <c r="AM940" s="467"/>
      <c r="AN940" s="470"/>
      <c r="AO940" s="470"/>
      <c r="AP940" s="470"/>
      <c r="AQ940" s="473"/>
      <c r="AR940" s="42"/>
      <c r="AS940" s="14"/>
    </row>
    <row r="941" spans="2:45" s="200" customFormat="1" ht="14.45" customHeight="1" x14ac:dyDescent="0.25">
      <c r="B941" s="475"/>
      <c r="C941" s="477"/>
      <c r="D941" s="477"/>
      <c r="E941" s="40"/>
      <c r="F941" s="490"/>
      <c r="G941" s="491"/>
      <c r="H941" s="50"/>
      <c r="I941" s="201" t="str">
        <f>IF(H941=0,"",H941/'2. Baseline'!$F$15)</f>
        <v/>
      </c>
      <c r="J941" s="87" t="str">
        <f>IF(I941="","",(I941/'2. Baseline'!$F$71/'2. Baseline'!$F$67))</f>
        <v/>
      </c>
      <c r="K941" s="73" t="str">
        <f t="shared" si="458"/>
        <v/>
      </c>
      <c r="L941" s="73" t="str">
        <f t="shared" si="462"/>
        <v/>
      </c>
      <c r="M941" s="81">
        <f t="shared" si="459"/>
        <v>285.71428571428572</v>
      </c>
      <c r="N941" s="81" t="e">
        <f t="shared" si="460"/>
        <v>#VALUE!</v>
      </c>
      <c r="O941" s="82" t="str">
        <f>IFERROR(ROUND(IF(H941/'2. Baseline'!F$13=0,"",H941/'2. Baseline'!F$13),0),"")</f>
        <v/>
      </c>
      <c r="P941" s="83" t="str">
        <f>IFERROR(O941/'2. Baseline'!F$14,"")</f>
        <v/>
      </c>
      <c r="Q941" s="84" t="e">
        <f t="shared" si="461"/>
        <v>#VALUE!</v>
      </c>
      <c r="R941" s="234" t="str">
        <f>IF(H941="","",P941/'2. Baseline'!$F$67)</f>
        <v/>
      </c>
      <c r="S941" s="234" t="str">
        <f>IF(H941="","",P941/J941/'2. Baseline'!$F$67)</f>
        <v/>
      </c>
      <c r="T941" s="101"/>
      <c r="U941" s="102"/>
      <c r="V941" s="101"/>
      <c r="W941" s="101"/>
      <c r="X941" s="90" t="str">
        <f>IFERROR(P941/W941, "")</f>
        <v/>
      </c>
      <c r="Y941" s="456"/>
      <c r="Z941" s="450"/>
      <c r="AA941" s="453"/>
      <c r="AB941" s="480"/>
      <c r="AC941" s="483"/>
      <c r="AD941" s="467"/>
      <c r="AE941" s="486"/>
      <c r="AF941" s="467"/>
      <c r="AG941" s="470"/>
      <c r="AH941" s="470"/>
      <c r="AI941" s="473"/>
      <c r="AJ941" s="467"/>
      <c r="AK941" s="467"/>
      <c r="AL941" s="467"/>
      <c r="AM941" s="467"/>
      <c r="AN941" s="470"/>
      <c r="AO941" s="470"/>
      <c r="AP941" s="470"/>
      <c r="AQ941" s="473"/>
      <c r="AR941" s="42"/>
      <c r="AS941" s="14"/>
    </row>
    <row r="942" spans="2:45" s="200" customFormat="1" ht="14.45" customHeight="1" x14ac:dyDescent="0.25">
      <c r="B942" s="475"/>
      <c r="C942" s="477"/>
      <c r="D942" s="477"/>
      <c r="E942" s="40"/>
      <c r="F942" s="490"/>
      <c r="G942" s="491"/>
      <c r="H942" s="49"/>
      <c r="I942" s="201" t="str">
        <f>IF(H942=0,"",H942/'2. Baseline'!$F$15)</f>
        <v/>
      </c>
      <c r="J942" s="87" t="str">
        <f>IF(I942="","",(I942/'2. Baseline'!$F$71/'2. Baseline'!$F$67))</f>
        <v/>
      </c>
      <c r="K942" s="73" t="str">
        <f t="shared" si="458"/>
        <v/>
      </c>
      <c r="L942" s="73" t="str">
        <f t="shared" si="462"/>
        <v/>
      </c>
      <c r="M942" s="81">
        <f t="shared" si="459"/>
        <v>285.71428571428572</v>
      </c>
      <c r="N942" s="81" t="e">
        <f t="shared" si="460"/>
        <v>#VALUE!</v>
      </c>
      <c r="O942" s="82" t="str">
        <f>IFERROR(ROUND(IF(H942/'2. Baseline'!F$13=0,"",H942/'2. Baseline'!F$13),0),"")</f>
        <v/>
      </c>
      <c r="P942" s="83" t="str">
        <f>IFERROR(O942/'2. Baseline'!F$14,"")</f>
        <v/>
      </c>
      <c r="Q942" s="84" t="e">
        <f t="shared" si="461"/>
        <v>#VALUE!</v>
      </c>
      <c r="R942" s="234" t="str">
        <f>IF(H942="","",P942/'2. Baseline'!$F$67)</f>
        <v/>
      </c>
      <c r="S942" s="234" t="str">
        <f>IF(H942="","",P942/J942/'2. Baseline'!$F$67)</f>
        <v/>
      </c>
      <c r="T942" s="101"/>
      <c r="U942" s="102"/>
      <c r="V942" s="101"/>
      <c r="W942" s="101"/>
      <c r="X942" s="90" t="str">
        <f>IFERROR(P942/W942, "")</f>
        <v/>
      </c>
      <c r="Y942" s="456"/>
      <c r="Z942" s="450"/>
      <c r="AA942" s="453"/>
      <c r="AB942" s="480"/>
      <c r="AC942" s="483"/>
      <c r="AD942" s="467"/>
      <c r="AE942" s="486"/>
      <c r="AF942" s="467"/>
      <c r="AG942" s="470"/>
      <c r="AH942" s="470"/>
      <c r="AI942" s="473"/>
      <c r="AJ942" s="467"/>
      <c r="AK942" s="467"/>
      <c r="AL942" s="467"/>
      <c r="AM942" s="467"/>
      <c r="AN942" s="470"/>
      <c r="AO942" s="470"/>
      <c r="AP942" s="470"/>
      <c r="AQ942" s="473"/>
      <c r="AR942" s="42"/>
      <c r="AS942" s="14"/>
    </row>
    <row r="943" spans="2:45" s="200" customFormat="1" ht="14.45" customHeight="1" x14ac:dyDescent="0.25">
      <c r="B943" s="475"/>
      <c r="C943" s="477"/>
      <c r="D943" s="477"/>
      <c r="E943" s="40"/>
      <c r="F943" s="490"/>
      <c r="G943" s="491"/>
      <c r="H943" s="49"/>
      <c r="I943" s="201" t="str">
        <f>IF(H943=0,"",H943/'2. Baseline'!$F$15)</f>
        <v/>
      </c>
      <c r="J943" s="87" t="str">
        <f>IF(I943="","",(I943/'2. Baseline'!$F$71/'2. Baseline'!$F$67))</f>
        <v/>
      </c>
      <c r="K943" s="73" t="str">
        <f t="shared" si="458"/>
        <v/>
      </c>
      <c r="L943" s="73" t="str">
        <f t="shared" si="462"/>
        <v/>
      </c>
      <c r="M943" s="81">
        <f t="shared" si="459"/>
        <v>285.71428571428572</v>
      </c>
      <c r="N943" s="81" t="e">
        <f t="shared" si="460"/>
        <v>#VALUE!</v>
      </c>
      <c r="O943" s="82" t="str">
        <f>IFERROR(ROUND(IF(H943/'2. Baseline'!F$13=0,"",H943/'2. Baseline'!F$13),0),"")</f>
        <v/>
      </c>
      <c r="P943" s="83" t="str">
        <f>IFERROR(O943/'2. Baseline'!F$14,"")</f>
        <v/>
      </c>
      <c r="Q943" s="84" t="e">
        <f t="shared" si="461"/>
        <v>#VALUE!</v>
      </c>
      <c r="R943" s="234" t="str">
        <f>IF(H943="","",P943/'2. Baseline'!$F$67)</f>
        <v/>
      </c>
      <c r="S943" s="234" t="str">
        <f>IF(H943="","",P943/J943/'2. Baseline'!$F$67)</f>
        <v/>
      </c>
      <c r="T943" s="101"/>
      <c r="U943" s="102"/>
      <c r="V943" s="101"/>
      <c r="W943" s="101"/>
      <c r="X943" s="90" t="str">
        <f>IFERROR(P943/W943, "")</f>
        <v/>
      </c>
      <c r="Y943" s="456"/>
      <c r="Z943" s="450"/>
      <c r="AA943" s="453"/>
      <c r="AB943" s="480"/>
      <c r="AC943" s="483"/>
      <c r="AD943" s="467"/>
      <c r="AE943" s="486"/>
      <c r="AF943" s="467"/>
      <c r="AG943" s="470"/>
      <c r="AH943" s="470"/>
      <c r="AI943" s="473"/>
      <c r="AJ943" s="467"/>
      <c r="AK943" s="467"/>
      <c r="AL943" s="467"/>
      <c r="AM943" s="467"/>
      <c r="AN943" s="470"/>
      <c r="AO943" s="470"/>
      <c r="AP943" s="470"/>
      <c r="AQ943" s="473"/>
      <c r="AR943" s="42"/>
      <c r="AS943" s="14"/>
    </row>
    <row r="944" spans="2:45" s="200" customFormat="1" ht="14.45" customHeight="1" x14ac:dyDescent="0.25">
      <c r="B944" s="475"/>
      <c r="C944" s="477"/>
      <c r="D944" s="477"/>
      <c r="E944" s="40"/>
      <c r="F944" s="490"/>
      <c r="G944" s="491"/>
      <c r="H944" s="49"/>
      <c r="I944" s="201" t="str">
        <f>IF(H944=0,"",H944/'2. Baseline'!$F$15)</f>
        <v/>
      </c>
      <c r="J944" s="87" t="str">
        <f>IF(I944="","",(I944/'2. Baseline'!$F$71/'2. Baseline'!$F$67))</f>
        <v/>
      </c>
      <c r="K944" s="73" t="str">
        <f t="shared" si="458"/>
        <v/>
      </c>
      <c r="L944" s="73" t="str">
        <f t="shared" si="462"/>
        <v/>
      </c>
      <c r="M944" s="81">
        <f t="shared" si="459"/>
        <v>285.71428571428572</v>
      </c>
      <c r="N944" s="81" t="e">
        <f t="shared" si="460"/>
        <v>#VALUE!</v>
      </c>
      <c r="O944" s="82" t="str">
        <f>IFERROR(ROUND(IF(H944/'2. Baseline'!F$13=0,"",H944/'2. Baseline'!F$13),0),"")</f>
        <v/>
      </c>
      <c r="P944" s="83" t="str">
        <f>IFERROR(O944/'2. Baseline'!F$14,"")</f>
        <v/>
      </c>
      <c r="Q944" s="84" t="e">
        <f t="shared" si="461"/>
        <v>#VALUE!</v>
      </c>
      <c r="R944" s="234" t="str">
        <f>IF(H944="","",P944/'2. Baseline'!$F$67)</f>
        <v/>
      </c>
      <c r="S944" s="234" t="str">
        <f>IF(H944="","",P944/J944/'2. Baseline'!$F$67)</f>
        <v/>
      </c>
      <c r="T944" s="101"/>
      <c r="U944" s="102"/>
      <c r="V944" s="101"/>
      <c r="W944" s="101"/>
      <c r="X944" s="90" t="str">
        <f>IFERROR(P944/W944, "")</f>
        <v/>
      </c>
      <c r="Y944" s="456"/>
      <c r="Z944" s="450"/>
      <c r="AA944" s="453"/>
      <c r="AB944" s="480"/>
      <c r="AC944" s="483"/>
      <c r="AD944" s="467"/>
      <c r="AE944" s="486"/>
      <c r="AF944" s="467"/>
      <c r="AG944" s="470"/>
      <c r="AH944" s="470"/>
      <c r="AI944" s="473"/>
      <c r="AJ944" s="467"/>
      <c r="AK944" s="467"/>
      <c r="AL944" s="467"/>
      <c r="AM944" s="467"/>
      <c r="AN944" s="470"/>
      <c r="AO944" s="470"/>
      <c r="AP944" s="470"/>
      <c r="AQ944" s="473"/>
      <c r="AR944" s="42"/>
      <c r="AS944" s="14"/>
    </row>
    <row r="945" spans="2:45" s="200" customFormat="1" ht="14.45" customHeight="1" x14ac:dyDescent="0.25">
      <c r="B945" s="476"/>
      <c r="C945" s="478"/>
      <c r="D945" s="478"/>
      <c r="E945" s="40"/>
      <c r="F945" s="490"/>
      <c r="G945" s="491"/>
      <c r="H945" s="49"/>
      <c r="I945" s="201" t="str">
        <f>IF(H945=0,"",H945/'2. Baseline'!$F$15)</f>
        <v/>
      </c>
      <c r="J945" s="87" t="str">
        <f>IF(I945="","",(I945/'2. Baseline'!$F$71/'2. Baseline'!$F$67))</f>
        <v/>
      </c>
      <c r="K945" s="73" t="str">
        <f t="shared" si="458"/>
        <v/>
      </c>
      <c r="L945" s="73" t="str">
        <f t="shared" si="462"/>
        <v/>
      </c>
      <c r="M945" s="81">
        <f t="shared" si="459"/>
        <v>285.71428571428572</v>
      </c>
      <c r="N945" s="81" t="e">
        <f>IF(M945="","",I945/M945)</f>
        <v>#VALUE!</v>
      </c>
      <c r="O945" s="82" t="str">
        <f>IFERROR(ROUND(IF(H945/'2. Baseline'!F$13=0,"",H945/'2. Baseline'!F$13),0),"")</f>
        <v/>
      </c>
      <c r="P945" s="83" t="str">
        <f>IFERROR(O945/'2. Baseline'!F$14,"")</f>
        <v/>
      </c>
      <c r="Q945" s="85"/>
      <c r="R945" s="82" t="str">
        <f>IF(H945="","",P945/'2. Baseline'!$F$67)</f>
        <v/>
      </c>
      <c r="S945" s="82" t="str">
        <f>IF(H945="","",P945/J945/'2. Baseline'!$F$67)</f>
        <v/>
      </c>
      <c r="T945" s="101"/>
      <c r="U945" s="102"/>
      <c r="V945" s="101"/>
      <c r="W945" s="101"/>
      <c r="X945" s="90" t="str">
        <f>IFERROR(P945/W945, "")</f>
        <v/>
      </c>
      <c r="Y945" s="457"/>
      <c r="Z945" s="451"/>
      <c r="AA945" s="454"/>
      <c r="AB945" s="481"/>
      <c r="AC945" s="484"/>
      <c r="AD945" s="468"/>
      <c r="AE945" s="487"/>
      <c r="AF945" s="468"/>
      <c r="AG945" s="471"/>
      <c r="AH945" s="471"/>
      <c r="AI945" s="474"/>
      <c r="AJ945" s="468"/>
      <c r="AK945" s="468"/>
      <c r="AL945" s="468"/>
      <c r="AM945" s="468"/>
      <c r="AN945" s="471"/>
      <c r="AO945" s="471"/>
      <c r="AP945" s="471"/>
      <c r="AQ945" s="474"/>
      <c r="AR945" s="42"/>
      <c r="AS945" s="14"/>
    </row>
    <row r="946" spans="2:45" s="200" customFormat="1" ht="14.45" customHeight="1" x14ac:dyDescent="0.25">
      <c r="B946" s="162"/>
      <c r="C946" s="25" t="s">
        <v>35</v>
      </c>
      <c r="D946" s="25"/>
      <c r="E946" s="98">
        <f>COUNTA(E936:E945)</f>
        <v>0</v>
      </c>
      <c r="F946" s="458"/>
      <c r="G946" s="459"/>
      <c r="H946" s="22">
        <f>SUM(H936:H945)</f>
        <v>0</v>
      </c>
      <c r="I946" s="96">
        <f>SUM(I936:I945)</f>
        <v>0</v>
      </c>
      <c r="J946" s="96">
        <f>SUM(J936:J945)</f>
        <v>0</v>
      </c>
      <c r="K946" s="96">
        <f>SUM(K936:K945)</f>
        <v>0</v>
      </c>
      <c r="L946" s="96">
        <f>SUM(L936:L945)</f>
        <v>0</v>
      </c>
      <c r="M946" s="97"/>
      <c r="N946" s="97" t="e">
        <f>SUM(N936:N945)</f>
        <v>#VALUE!</v>
      </c>
      <c r="O946" s="23">
        <f>SUM(O936:O945)</f>
        <v>0</v>
      </c>
      <c r="P946" s="53">
        <f>IFERROR(O946/'2. Baseline'!F$14,"")</f>
        <v>0</v>
      </c>
      <c r="Q946" s="52" t="e">
        <f>SUM(Q936:Q944)*7</f>
        <v>#VALUE!</v>
      </c>
      <c r="R946" s="96">
        <f>SUM(R936:R945)</f>
        <v>0</v>
      </c>
      <c r="S946" s="97" t="e">
        <f>IF(H946="","",P946/J946/'2. Baseline'!$F$67)</f>
        <v>#DIV/0!</v>
      </c>
      <c r="T946" s="103"/>
      <c r="U946" s="103"/>
      <c r="V946" s="104"/>
      <c r="W946" s="104"/>
      <c r="X946" s="74"/>
      <c r="Y946" s="107"/>
      <c r="Z946" s="104"/>
      <c r="AA946" s="108"/>
      <c r="AB946" s="53"/>
      <c r="AC946" s="68">
        <f t="shared" ref="AC946:AQ946" si="463">SUM(AC936:AC945)</f>
        <v>0</v>
      </c>
      <c r="AD946" s="68">
        <f t="shared" si="463"/>
        <v>0</v>
      </c>
      <c r="AE946" s="296">
        <f t="shared" si="463"/>
        <v>0</v>
      </c>
      <c r="AF946" s="93">
        <f t="shared" si="463"/>
        <v>0</v>
      </c>
      <c r="AG946" s="93">
        <f t="shared" si="463"/>
        <v>0</v>
      </c>
      <c r="AH946" s="93">
        <f t="shared" si="463"/>
        <v>0</v>
      </c>
      <c r="AI946" s="93">
        <f t="shared" si="463"/>
        <v>0</v>
      </c>
      <c r="AJ946" s="93">
        <f t="shared" si="463"/>
        <v>0</v>
      </c>
      <c r="AK946" s="93">
        <f t="shared" si="463"/>
        <v>0</v>
      </c>
      <c r="AL946" s="93">
        <f t="shared" si="463"/>
        <v>0</v>
      </c>
      <c r="AM946" s="93">
        <f t="shared" si="463"/>
        <v>0</v>
      </c>
      <c r="AN946" s="93">
        <f t="shared" si="463"/>
        <v>0</v>
      </c>
      <c r="AO946" s="93">
        <f t="shared" si="463"/>
        <v>0</v>
      </c>
      <c r="AP946" s="93">
        <f t="shared" si="463"/>
        <v>0</v>
      </c>
      <c r="AQ946" s="93">
        <f t="shared" si="463"/>
        <v>0</v>
      </c>
      <c r="AR946" s="26"/>
      <c r="AS946" s="14"/>
    </row>
    <row r="947" spans="2:45" s="200" customFormat="1" ht="14.45" customHeight="1" thickBot="1" x14ac:dyDescent="0.3">
      <c r="B947" s="163"/>
      <c r="C947" s="62"/>
      <c r="D947" s="62"/>
      <c r="E947" s="63"/>
      <c r="F947" s="460"/>
      <c r="G947" s="461"/>
      <c r="H947" s="64"/>
      <c r="I947" s="65" t="str">
        <f>IFERROR(IF(H947/#REF!=0," ",H947/#REF!),"")</f>
        <v/>
      </c>
      <c r="J947" s="66"/>
      <c r="K947" s="66"/>
      <c r="L947" s="66"/>
      <c r="M947" s="66"/>
      <c r="N947" s="66"/>
      <c r="O947" s="24"/>
      <c r="P947" s="54"/>
      <c r="Q947" s="55"/>
      <c r="R947" s="56"/>
      <c r="S947" s="56"/>
      <c r="T947" s="105"/>
      <c r="U947" s="105"/>
      <c r="V947" s="106"/>
      <c r="W947" s="106"/>
      <c r="X947" s="75"/>
      <c r="Y947" s="109"/>
      <c r="Z947" s="106"/>
      <c r="AA947" s="110"/>
      <c r="AB947" s="54"/>
      <c r="AC947" s="57"/>
      <c r="AD947" s="67"/>
      <c r="AE947" s="67"/>
      <c r="AF947" s="67"/>
      <c r="AG947" s="67"/>
      <c r="AH947" s="67"/>
      <c r="AI947" s="67"/>
      <c r="AJ947" s="67"/>
      <c r="AK947" s="67"/>
      <c r="AL947" s="67"/>
      <c r="AM947" s="67"/>
      <c r="AN947" s="67"/>
      <c r="AO947" s="67"/>
      <c r="AP947" s="67"/>
      <c r="AQ947" s="179"/>
      <c r="AR947" s="60"/>
      <c r="AS947" s="14"/>
    </row>
    <row r="948" spans="2:45" s="200" customFormat="1" ht="14.45" customHeight="1" x14ac:dyDescent="0.25">
      <c r="B948" s="475" t="str">
        <f>IF(C948&lt;&gt;"",B936+1,"")</f>
        <v/>
      </c>
      <c r="C948" s="477"/>
      <c r="D948" s="477"/>
      <c r="E948" s="40"/>
      <c r="F948" s="492"/>
      <c r="G948" s="492"/>
      <c r="H948" s="49"/>
      <c r="I948" s="201" t="str">
        <f>IF(H948=0,"",H948/'2. Baseline'!$F$15)</f>
        <v/>
      </c>
      <c r="J948" s="86" t="str">
        <f>IF(I948="","",(I948/'2. Baseline'!$F$71/'2. Baseline'!$F$67))</f>
        <v/>
      </c>
      <c r="K948" s="72" t="str">
        <f t="shared" ref="K948:K957" si="464">IF(J948="","",ROUNDUP(J948,0))</f>
        <v/>
      </c>
      <c r="L948" s="295" t="str">
        <f>J948</f>
        <v/>
      </c>
      <c r="M948" s="77">
        <f t="shared" ref="M948:M957" si="465">IF(I948=0,"",$M$23*10)</f>
        <v>285.71428571428572</v>
      </c>
      <c r="N948" s="77" t="e">
        <f t="shared" ref="N948:N956" si="466">I948/M948</f>
        <v>#VALUE!</v>
      </c>
      <c r="O948" s="78" t="str">
        <f>IFERROR(ROUND(IF(H948/'2. Baseline'!F$13=0,"",H948/'2. Baseline'!F$13),0),"")</f>
        <v/>
      </c>
      <c r="P948" s="79" t="str">
        <f>IFERROR(O948/'2. Baseline'!F$14,"")</f>
        <v/>
      </c>
      <c r="Q948" s="80" t="e">
        <f t="shared" ref="Q948:Q956" si="467">O948/(J948/2)/7</f>
        <v>#VALUE!</v>
      </c>
      <c r="R948" s="233" t="str">
        <f>IF(H948="","",P948/'2. Baseline'!$F$67)</f>
        <v/>
      </c>
      <c r="S948" s="233" t="str">
        <f>IF(H948="","",P948/J948/'2. Baseline'!$F$67)</f>
        <v/>
      </c>
      <c r="T948" s="99"/>
      <c r="U948" s="100"/>
      <c r="V948" s="101"/>
      <c r="W948" s="101"/>
      <c r="X948" s="89" t="str">
        <f>IFERROR(S948/W948, "n/a")</f>
        <v>n/a</v>
      </c>
      <c r="Y948" s="455"/>
      <c r="Z948" s="449"/>
      <c r="AA948" s="452"/>
      <c r="AB948" s="479" t="e">
        <f>P958/AA948</f>
        <v>#DIV/0!</v>
      </c>
      <c r="AC948" s="482">
        <f>L958</f>
        <v>0</v>
      </c>
      <c r="AD948" s="466">
        <f>AC958</f>
        <v>0</v>
      </c>
      <c r="AE948" s="485">
        <f>AD958/'2. Baseline'!$F$73</f>
        <v>0</v>
      </c>
      <c r="AF948" s="466">
        <f>L958*'2. Baseline'!$F$58</f>
        <v>0</v>
      </c>
      <c r="AG948" s="469">
        <f>J958*'2. Baseline'!$F$61</f>
        <v>0</v>
      </c>
      <c r="AH948" s="469">
        <f>AE958*'2. Baseline'!F$59*('2. Baseline'!F$50+'2. Baseline'!F$51)</f>
        <v>0</v>
      </c>
      <c r="AI948" s="472">
        <f>IF(B948&lt;&gt;"",'2. Baseline'!$F$60+1,0)</f>
        <v>0</v>
      </c>
      <c r="AJ948" s="466">
        <f>2*(AC958*('2. Baseline'!$F$67+'2. Baseline'!$F$68))</f>
        <v>0</v>
      </c>
      <c r="AK948" s="466">
        <f>2*L958</f>
        <v>0</v>
      </c>
      <c r="AL948" s="466">
        <f>2*(J958*2)</f>
        <v>0</v>
      </c>
      <c r="AM948" s="466">
        <f>J958*('2. Baseline'!F$67+'2. Baseline'!F$68)</f>
        <v>0</v>
      </c>
      <c r="AN948" s="469">
        <f>J958*'2. Baseline'!$F$80</f>
        <v>0</v>
      </c>
      <c r="AO948" s="469">
        <f>2*J958</f>
        <v>0</v>
      </c>
      <c r="AP948" s="469">
        <f>AE958*'2. Baseline'!F$78*('2. Baseline'!F$67+'2. Baseline'!F$68)</f>
        <v>0</v>
      </c>
      <c r="AQ948" s="472">
        <f>IF(B948&lt;&gt;"",'2. Baseline'!$F$60+1,0)</f>
        <v>0</v>
      </c>
      <c r="AR948" s="41"/>
      <c r="AS948" s="14"/>
    </row>
    <row r="949" spans="2:45" s="200" customFormat="1" ht="14.45" customHeight="1" x14ac:dyDescent="0.25">
      <c r="B949" s="475"/>
      <c r="C949" s="477"/>
      <c r="D949" s="477"/>
      <c r="E949" s="40"/>
      <c r="F949" s="489"/>
      <c r="G949" s="489"/>
      <c r="H949" s="49"/>
      <c r="I949" s="201" t="str">
        <f>IF(H949=0,"",H949/'2. Baseline'!$F$15)</f>
        <v/>
      </c>
      <c r="J949" s="87" t="str">
        <f>IF(I949="","",(I949/'2. Baseline'!$F$71/'2. Baseline'!$F$67))</f>
        <v/>
      </c>
      <c r="K949" s="73" t="str">
        <f t="shared" si="464"/>
        <v/>
      </c>
      <c r="L949" s="73" t="str">
        <f t="shared" ref="L949:L957" si="468">J949</f>
        <v/>
      </c>
      <c r="M949" s="81">
        <f t="shared" si="465"/>
        <v>285.71428571428572</v>
      </c>
      <c r="N949" s="81" t="e">
        <f t="shared" si="466"/>
        <v>#VALUE!</v>
      </c>
      <c r="O949" s="82" t="str">
        <f>IFERROR(ROUND(IF(H949/'2. Baseline'!F$13=0,"",H949/'2. Baseline'!F$13),0),"")</f>
        <v/>
      </c>
      <c r="P949" s="83" t="str">
        <f>IFERROR(O949/'2. Baseline'!F$14,"")</f>
        <v/>
      </c>
      <c r="Q949" s="84" t="e">
        <f t="shared" si="467"/>
        <v>#VALUE!</v>
      </c>
      <c r="R949" s="234" t="str">
        <f>IF(H949="","",P949/'2. Baseline'!$F$67)</f>
        <v/>
      </c>
      <c r="S949" s="234" t="str">
        <f>IF(H949="","",P949/J949/'2. Baseline'!$F$67)</f>
        <v/>
      </c>
      <c r="T949" s="101"/>
      <c r="U949" s="102"/>
      <c r="V949" s="101"/>
      <c r="W949" s="101"/>
      <c r="X949" s="90" t="str">
        <f>IFERROR(S949/W949, "")</f>
        <v/>
      </c>
      <c r="Y949" s="456"/>
      <c r="Z949" s="450"/>
      <c r="AA949" s="453"/>
      <c r="AB949" s="480"/>
      <c r="AC949" s="483"/>
      <c r="AD949" s="467"/>
      <c r="AE949" s="486"/>
      <c r="AF949" s="467"/>
      <c r="AG949" s="470"/>
      <c r="AH949" s="470"/>
      <c r="AI949" s="473"/>
      <c r="AJ949" s="467"/>
      <c r="AK949" s="467"/>
      <c r="AL949" s="467"/>
      <c r="AM949" s="467"/>
      <c r="AN949" s="470"/>
      <c r="AO949" s="470"/>
      <c r="AP949" s="470"/>
      <c r="AQ949" s="473"/>
      <c r="AR949" s="42"/>
      <c r="AS949" s="14"/>
    </row>
    <row r="950" spans="2:45" s="200" customFormat="1" ht="14.45" customHeight="1" x14ac:dyDescent="0.25">
      <c r="B950" s="475"/>
      <c r="C950" s="477"/>
      <c r="D950" s="477"/>
      <c r="E950" s="40"/>
      <c r="F950" s="489"/>
      <c r="G950" s="489"/>
      <c r="H950" s="49"/>
      <c r="I950" s="201" t="str">
        <f>IF(H950=0,"",H950/'2. Baseline'!$F$15)</f>
        <v/>
      </c>
      <c r="J950" s="88" t="str">
        <f>IF(I950="","",(I950/'2. Baseline'!$F$71/'2. Baseline'!$F$67))</f>
        <v/>
      </c>
      <c r="K950" s="91" t="str">
        <f t="shared" si="464"/>
        <v/>
      </c>
      <c r="L950" s="91" t="str">
        <f t="shared" si="468"/>
        <v/>
      </c>
      <c r="M950" s="92">
        <f t="shared" si="465"/>
        <v>285.71428571428572</v>
      </c>
      <c r="N950" s="92" t="e">
        <f t="shared" si="466"/>
        <v>#VALUE!</v>
      </c>
      <c r="O950" s="82" t="str">
        <f>IFERROR(ROUND(IF(H950/'2. Baseline'!F$13=0,"",H950/'2. Baseline'!F$13),0),"")</f>
        <v/>
      </c>
      <c r="P950" s="83" t="str">
        <f>IFERROR(O950/'2. Baseline'!F$14,"")</f>
        <v/>
      </c>
      <c r="Q950" s="84" t="e">
        <f t="shared" si="467"/>
        <v>#VALUE!</v>
      </c>
      <c r="R950" s="234" t="str">
        <f>IF(H950="","",P950/'2. Baseline'!$F$67)</f>
        <v/>
      </c>
      <c r="S950" s="234" t="str">
        <f>IF(H950="","",P950/J950/'2. Baseline'!$F$67)</f>
        <v/>
      </c>
      <c r="T950" s="101"/>
      <c r="U950" s="102"/>
      <c r="V950" s="101"/>
      <c r="W950" s="101"/>
      <c r="X950" s="90" t="str">
        <f>IFERROR(S950/W950, "")</f>
        <v/>
      </c>
      <c r="Y950" s="456"/>
      <c r="Z950" s="450"/>
      <c r="AA950" s="453"/>
      <c r="AB950" s="480"/>
      <c r="AC950" s="483"/>
      <c r="AD950" s="467"/>
      <c r="AE950" s="486"/>
      <c r="AF950" s="467"/>
      <c r="AG950" s="470"/>
      <c r="AH950" s="470"/>
      <c r="AI950" s="473"/>
      <c r="AJ950" s="467"/>
      <c r="AK950" s="467"/>
      <c r="AL950" s="467"/>
      <c r="AM950" s="467"/>
      <c r="AN950" s="470"/>
      <c r="AO950" s="470"/>
      <c r="AP950" s="470"/>
      <c r="AQ950" s="473"/>
      <c r="AR950" s="42"/>
      <c r="AS950" s="14"/>
    </row>
    <row r="951" spans="2:45" s="200" customFormat="1" ht="14.45" customHeight="1" x14ac:dyDescent="0.25">
      <c r="B951" s="475"/>
      <c r="C951" s="477"/>
      <c r="D951" s="477"/>
      <c r="E951" s="40"/>
      <c r="F951" s="489"/>
      <c r="G951" s="489"/>
      <c r="H951" s="49"/>
      <c r="I951" s="201" t="str">
        <f>IF(H951=0,"",H951/'2. Baseline'!$F$15)</f>
        <v/>
      </c>
      <c r="J951" s="87" t="str">
        <f>IF(I951="","",(I951/'2. Baseline'!$F$71/'2. Baseline'!$F$67))</f>
        <v/>
      </c>
      <c r="K951" s="73" t="str">
        <f t="shared" si="464"/>
        <v/>
      </c>
      <c r="L951" s="73" t="str">
        <f t="shared" si="468"/>
        <v/>
      </c>
      <c r="M951" s="81">
        <f t="shared" si="465"/>
        <v>285.71428571428572</v>
      </c>
      <c r="N951" s="81" t="e">
        <f t="shared" si="466"/>
        <v>#VALUE!</v>
      </c>
      <c r="O951" s="82" t="str">
        <f>IFERROR(ROUND(IF(H951/'2. Baseline'!F$13=0,"",H951/'2. Baseline'!F$13),0),"")</f>
        <v/>
      </c>
      <c r="P951" s="83" t="str">
        <f>IFERROR(O951/'2. Baseline'!F$14,"")</f>
        <v/>
      </c>
      <c r="Q951" s="84" t="e">
        <f t="shared" si="467"/>
        <v>#VALUE!</v>
      </c>
      <c r="R951" s="234" t="str">
        <f>IF(H951="","",P951/'2. Baseline'!$F$67)</f>
        <v/>
      </c>
      <c r="S951" s="234" t="str">
        <f>IF(H951="","",P951/J951/'2. Baseline'!$F$67)</f>
        <v/>
      </c>
      <c r="T951" s="101"/>
      <c r="U951" s="102"/>
      <c r="V951" s="101"/>
      <c r="W951" s="101"/>
      <c r="X951" s="90" t="str">
        <f>IFERROR(S951/W951, "")</f>
        <v/>
      </c>
      <c r="Y951" s="456"/>
      <c r="Z951" s="450"/>
      <c r="AA951" s="453"/>
      <c r="AB951" s="480"/>
      <c r="AC951" s="483"/>
      <c r="AD951" s="467"/>
      <c r="AE951" s="486"/>
      <c r="AF951" s="467"/>
      <c r="AG951" s="470"/>
      <c r="AH951" s="470"/>
      <c r="AI951" s="473"/>
      <c r="AJ951" s="467"/>
      <c r="AK951" s="467"/>
      <c r="AL951" s="467"/>
      <c r="AM951" s="467"/>
      <c r="AN951" s="470"/>
      <c r="AO951" s="470"/>
      <c r="AP951" s="470"/>
      <c r="AQ951" s="473"/>
      <c r="AR951" s="42"/>
      <c r="AS951" s="14"/>
    </row>
    <row r="952" spans="2:45" s="200" customFormat="1" ht="14.45" customHeight="1" x14ac:dyDescent="0.25">
      <c r="B952" s="475"/>
      <c r="C952" s="477"/>
      <c r="D952" s="477"/>
      <c r="E952" s="40"/>
      <c r="F952" s="489"/>
      <c r="G952" s="489"/>
      <c r="H952" s="50"/>
      <c r="I952" s="201" t="str">
        <f>IF(H952=0,"",H952/'2. Baseline'!$F$15)</f>
        <v/>
      </c>
      <c r="J952" s="87" t="str">
        <f>IF(I952="","",(I952/'2. Baseline'!$F$71/'2. Baseline'!$F$67))</f>
        <v/>
      </c>
      <c r="K952" s="73" t="str">
        <f t="shared" si="464"/>
        <v/>
      </c>
      <c r="L952" s="73" t="str">
        <f t="shared" si="468"/>
        <v/>
      </c>
      <c r="M952" s="81">
        <f t="shared" si="465"/>
        <v>285.71428571428572</v>
      </c>
      <c r="N952" s="81" t="e">
        <f t="shared" si="466"/>
        <v>#VALUE!</v>
      </c>
      <c r="O952" s="82" t="str">
        <f>IFERROR(ROUND(IF(H952/'2. Baseline'!F$13=0,"",H952/'2. Baseline'!F$13),0),"")</f>
        <v/>
      </c>
      <c r="P952" s="83" t="str">
        <f>IFERROR(O952/'2. Baseline'!F$14,"")</f>
        <v/>
      </c>
      <c r="Q952" s="84" t="e">
        <f t="shared" si="467"/>
        <v>#VALUE!</v>
      </c>
      <c r="R952" s="234" t="str">
        <f>IF(H952="","",P952/'2. Baseline'!$F$67)</f>
        <v/>
      </c>
      <c r="S952" s="234" t="str">
        <f>IF(H952="","",P952/J952/'2. Baseline'!$F$67)</f>
        <v/>
      </c>
      <c r="T952" s="101"/>
      <c r="U952" s="102"/>
      <c r="V952" s="101"/>
      <c r="W952" s="101"/>
      <c r="X952" s="90" t="str">
        <f>IFERROR(S952/W952, "")</f>
        <v/>
      </c>
      <c r="Y952" s="456"/>
      <c r="Z952" s="450"/>
      <c r="AA952" s="453"/>
      <c r="AB952" s="480"/>
      <c r="AC952" s="483"/>
      <c r="AD952" s="467"/>
      <c r="AE952" s="486"/>
      <c r="AF952" s="467"/>
      <c r="AG952" s="470"/>
      <c r="AH952" s="470"/>
      <c r="AI952" s="473"/>
      <c r="AJ952" s="467"/>
      <c r="AK952" s="467"/>
      <c r="AL952" s="467"/>
      <c r="AM952" s="467"/>
      <c r="AN952" s="470"/>
      <c r="AO952" s="470"/>
      <c r="AP952" s="470"/>
      <c r="AQ952" s="473"/>
      <c r="AR952" s="42"/>
      <c r="AS952" s="14"/>
    </row>
    <row r="953" spans="2:45" s="200" customFormat="1" ht="14.45" customHeight="1" x14ac:dyDescent="0.25">
      <c r="B953" s="475"/>
      <c r="C953" s="477"/>
      <c r="D953" s="477"/>
      <c r="E953" s="40"/>
      <c r="F953" s="489"/>
      <c r="G953" s="489"/>
      <c r="H953" s="50"/>
      <c r="I953" s="201" t="str">
        <f>IF(H953=0,"",H953/'2. Baseline'!$F$15)</f>
        <v/>
      </c>
      <c r="J953" s="87" t="str">
        <f>IF(I953="","",(I953/'2. Baseline'!$F$71/'2. Baseline'!$F$67))</f>
        <v/>
      </c>
      <c r="K953" s="73" t="str">
        <f t="shared" si="464"/>
        <v/>
      </c>
      <c r="L953" s="73" t="str">
        <f t="shared" si="468"/>
        <v/>
      </c>
      <c r="M953" s="81">
        <f t="shared" si="465"/>
        <v>285.71428571428572</v>
      </c>
      <c r="N953" s="81" t="e">
        <f t="shared" si="466"/>
        <v>#VALUE!</v>
      </c>
      <c r="O953" s="82" t="str">
        <f>IFERROR(ROUND(IF(H953/'2. Baseline'!F$13=0,"",H953/'2. Baseline'!F$13),0),"")</f>
        <v/>
      </c>
      <c r="P953" s="83" t="str">
        <f>IFERROR(O953/'2. Baseline'!F$14,"")</f>
        <v/>
      </c>
      <c r="Q953" s="84" t="e">
        <f t="shared" si="467"/>
        <v>#VALUE!</v>
      </c>
      <c r="R953" s="234" t="str">
        <f>IF(H953="","",P953/'2. Baseline'!$F$67)</f>
        <v/>
      </c>
      <c r="S953" s="234" t="str">
        <f>IF(H953="","",P953/J953/'2. Baseline'!$F$67)</f>
        <v/>
      </c>
      <c r="T953" s="101"/>
      <c r="U953" s="102"/>
      <c r="V953" s="101"/>
      <c r="W953" s="101"/>
      <c r="X953" s="90" t="str">
        <f>IFERROR(P953/W953, "")</f>
        <v/>
      </c>
      <c r="Y953" s="456"/>
      <c r="Z953" s="450"/>
      <c r="AA953" s="453"/>
      <c r="AB953" s="480"/>
      <c r="AC953" s="483"/>
      <c r="AD953" s="467"/>
      <c r="AE953" s="486"/>
      <c r="AF953" s="467"/>
      <c r="AG953" s="470"/>
      <c r="AH953" s="470"/>
      <c r="AI953" s="473"/>
      <c r="AJ953" s="467"/>
      <c r="AK953" s="467"/>
      <c r="AL953" s="467"/>
      <c r="AM953" s="467"/>
      <c r="AN953" s="470"/>
      <c r="AO953" s="470"/>
      <c r="AP953" s="470"/>
      <c r="AQ953" s="473"/>
      <c r="AR953" s="42"/>
      <c r="AS953" s="14"/>
    </row>
    <row r="954" spans="2:45" s="200" customFormat="1" ht="14.45" customHeight="1" x14ac:dyDescent="0.25">
      <c r="B954" s="475"/>
      <c r="C954" s="477"/>
      <c r="D954" s="477"/>
      <c r="E954" s="40"/>
      <c r="F954" s="489"/>
      <c r="G954" s="489"/>
      <c r="H954" s="50"/>
      <c r="I954" s="201" t="str">
        <f>IF(H954=0,"",H954/'2. Baseline'!$F$15)</f>
        <v/>
      </c>
      <c r="J954" s="87" t="str">
        <f>IF(I954="","",(I954/'2. Baseline'!$F$71/'2. Baseline'!$F$67))</f>
        <v/>
      </c>
      <c r="K954" s="73" t="str">
        <f t="shared" si="464"/>
        <v/>
      </c>
      <c r="L954" s="73" t="str">
        <f t="shared" si="468"/>
        <v/>
      </c>
      <c r="M954" s="81">
        <f t="shared" si="465"/>
        <v>285.71428571428572</v>
      </c>
      <c r="N954" s="81" t="e">
        <f t="shared" si="466"/>
        <v>#VALUE!</v>
      </c>
      <c r="O954" s="82" t="str">
        <f>IFERROR(ROUND(IF(H954/'2. Baseline'!F$13=0,"",H954/'2. Baseline'!F$13),0),"")</f>
        <v/>
      </c>
      <c r="P954" s="83" t="str">
        <f>IFERROR(O954/'2. Baseline'!F$14,"")</f>
        <v/>
      </c>
      <c r="Q954" s="84" t="e">
        <f t="shared" si="467"/>
        <v>#VALUE!</v>
      </c>
      <c r="R954" s="234" t="str">
        <f>IF(H954="","",P954/'2. Baseline'!$F$67)</f>
        <v/>
      </c>
      <c r="S954" s="234" t="str">
        <f>IF(H954="","",P954/J954/'2. Baseline'!$F$67)</f>
        <v/>
      </c>
      <c r="T954" s="101"/>
      <c r="U954" s="102"/>
      <c r="V954" s="101"/>
      <c r="W954" s="101"/>
      <c r="X954" s="90" t="str">
        <f>IFERROR(P954/W954, "")</f>
        <v/>
      </c>
      <c r="Y954" s="456"/>
      <c r="Z954" s="450"/>
      <c r="AA954" s="453"/>
      <c r="AB954" s="480"/>
      <c r="AC954" s="483"/>
      <c r="AD954" s="467"/>
      <c r="AE954" s="486"/>
      <c r="AF954" s="467"/>
      <c r="AG954" s="470"/>
      <c r="AH954" s="470"/>
      <c r="AI954" s="473"/>
      <c r="AJ954" s="467"/>
      <c r="AK954" s="467"/>
      <c r="AL954" s="467"/>
      <c r="AM954" s="467"/>
      <c r="AN954" s="470"/>
      <c r="AO954" s="470"/>
      <c r="AP954" s="470"/>
      <c r="AQ954" s="473"/>
      <c r="AR954" s="42"/>
      <c r="AS954" s="14"/>
    </row>
    <row r="955" spans="2:45" s="200" customFormat="1" ht="14.45" customHeight="1" x14ac:dyDescent="0.25">
      <c r="B955" s="475"/>
      <c r="C955" s="477"/>
      <c r="D955" s="477"/>
      <c r="E955" s="40"/>
      <c r="F955" s="489"/>
      <c r="G955" s="489"/>
      <c r="H955" s="50"/>
      <c r="I955" s="201" t="str">
        <f>IF(H955=0,"",H955/'2. Baseline'!$F$15)</f>
        <v/>
      </c>
      <c r="J955" s="87" t="str">
        <f>IF(I955="","",(I955/'2. Baseline'!$F$71/'2. Baseline'!$F$67))</f>
        <v/>
      </c>
      <c r="K955" s="73" t="str">
        <f t="shared" si="464"/>
        <v/>
      </c>
      <c r="L955" s="73" t="str">
        <f t="shared" si="468"/>
        <v/>
      </c>
      <c r="M955" s="81">
        <f t="shared" si="465"/>
        <v>285.71428571428572</v>
      </c>
      <c r="N955" s="81" t="e">
        <f t="shared" si="466"/>
        <v>#VALUE!</v>
      </c>
      <c r="O955" s="82" t="str">
        <f>IFERROR(ROUND(IF(H955/'2. Baseline'!F$13=0,"",H955/'2. Baseline'!F$13),0),"")</f>
        <v/>
      </c>
      <c r="P955" s="83" t="str">
        <f>IFERROR(O955/'2. Baseline'!F$14,"")</f>
        <v/>
      </c>
      <c r="Q955" s="84" t="e">
        <f t="shared" si="467"/>
        <v>#VALUE!</v>
      </c>
      <c r="R955" s="234" t="str">
        <f>IF(H955="","",P955/'2. Baseline'!$F$67)</f>
        <v/>
      </c>
      <c r="S955" s="234" t="str">
        <f>IF(H955="","",P955/J955/'2. Baseline'!$F$67)</f>
        <v/>
      </c>
      <c r="T955" s="101"/>
      <c r="U955" s="102"/>
      <c r="V955" s="101"/>
      <c r="W955" s="101"/>
      <c r="X955" s="90" t="str">
        <f>IFERROR(P955/W955, "")</f>
        <v/>
      </c>
      <c r="Y955" s="456"/>
      <c r="Z955" s="450"/>
      <c r="AA955" s="453"/>
      <c r="AB955" s="480"/>
      <c r="AC955" s="483"/>
      <c r="AD955" s="467"/>
      <c r="AE955" s="486"/>
      <c r="AF955" s="467"/>
      <c r="AG955" s="470"/>
      <c r="AH955" s="470"/>
      <c r="AI955" s="473"/>
      <c r="AJ955" s="467"/>
      <c r="AK955" s="467"/>
      <c r="AL955" s="467"/>
      <c r="AM955" s="467"/>
      <c r="AN955" s="470"/>
      <c r="AO955" s="470"/>
      <c r="AP955" s="470"/>
      <c r="AQ955" s="473"/>
      <c r="AR955" s="42"/>
      <c r="AS955" s="14"/>
    </row>
    <row r="956" spans="2:45" s="200" customFormat="1" ht="14.45" customHeight="1" x14ac:dyDescent="0.25">
      <c r="B956" s="475"/>
      <c r="C956" s="477"/>
      <c r="D956" s="477"/>
      <c r="E956" s="40"/>
      <c r="F956" s="489"/>
      <c r="G956" s="489"/>
      <c r="H956" s="50"/>
      <c r="I956" s="201" t="str">
        <f>IF(H956=0,"",H956/'2. Baseline'!$F$15)</f>
        <v/>
      </c>
      <c r="J956" s="87" t="str">
        <f>IF(I956="","",(I956/'2. Baseline'!$F$71/'2. Baseline'!$F$67))</f>
        <v/>
      </c>
      <c r="K956" s="73" t="str">
        <f t="shared" si="464"/>
        <v/>
      </c>
      <c r="L956" s="73" t="str">
        <f t="shared" si="468"/>
        <v/>
      </c>
      <c r="M956" s="81">
        <f t="shared" si="465"/>
        <v>285.71428571428572</v>
      </c>
      <c r="N956" s="81" t="e">
        <f t="shared" si="466"/>
        <v>#VALUE!</v>
      </c>
      <c r="O956" s="82" t="str">
        <f>IFERROR(ROUND(IF(H956/'2. Baseline'!F$13=0,"",H956/'2. Baseline'!F$13),0),"")</f>
        <v/>
      </c>
      <c r="P956" s="83" t="str">
        <f>IFERROR(O956/'2. Baseline'!F$14,"")</f>
        <v/>
      </c>
      <c r="Q956" s="84" t="e">
        <f t="shared" si="467"/>
        <v>#VALUE!</v>
      </c>
      <c r="R956" s="234" t="str">
        <f>IF(H956="","",P956/'2. Baseline'!$F$67)</f>
        <v/>
      </c>
      <c r="S956" s="234" t="str">
        <f>IF(H956="","",P956/J956/'2. Baseline'!$F$67)</f>
        <v/>
      </c>
      <c r="T956" s="101"/>
      <c r="U956" s="102"/>
      <c r="V956" s="101"/>
      <c r="W956" s="101"/>
      <c r="X956" s="90" t="str">
        <f>IFERROR(P956/W956, "")</f>
        <v/>
      </c>
      <c r="Y956" s="456"/>
      <c r="Z956" s="450"/>
      <c r="AA956" s="453"/>
      <c r="AB956" s="480"/>
      <c r="AC956" s="483"/>
      <c r="AD956" s="467"/>
      <c r="AE956" s="486"/>
      <c r="AF956" s="467"/>
      <c r="AG956" s="470"/>
      <c r="AH956" s="470"/>
      <c r="AI956" s="473"/>
      <c r="AJ956" s="467"/>
      <c r="AK956" s="467"/>
      <c r="AL956" s="467"/>
      <c r="AM956" s="467"/>
      <c r="AN956" s="470"/>
      <c r="AO956" s="470"/>
      <c r="AP956" s="470"/>
      <c r="AQ956" s="473"/>
      <c r="AR956" s="42"/>
      <c r="AS956" s="14"/>
    </row>
    <row r="957" spans="2:45" s="200" customFormat="1" ht="14.45" customHeight="1" x14ac:dyDescent="0.25">
      <c r="B957" s="476"/>
      <c r="C957" s="478"/>
      <c r="D957" s="478"/>
      <c r="E957" s="40"/>
      <c r="F957" s="489"/>
      <c r="G957" s="489"/>
      <c r="H957" s="50"/>
      <c r="I957" s="201" t="str">
        <f>IF(H957=0,"",H957/'2. Baseline'!$F$15)</f>
        <v/>
      </c>
      <c r="J957" s="87" t="str">
        <f>IF(I957="","",(I957/'2. Baseline'!$F$71/'2. Baseline'!$F$67))</f>
        <v/>
      </c>
      <c r="K957" s="73" t="str">
        <f t="shared" si="464"/>
        <v/>
      </c>
      <c r="L957" s="73" t="str">
        <f t="shared" si="468"/>
        <v/>
      </c>
      <c r="M957" s="81">
        <f t="shared" si="465"/>
        <v>285.71428571428572</v>
      </c>
      <c r="N957" s="81" t="e">
        <f>IF(M957="","",I957/M957)</f>
        <v>#VALUE!</v>
      </c>
      <c r="O957" s="82" t="str">
        <f>IFERROR(ROUND(IF(H957/'2. Baseline'!F$13=0,"",H957/'2. Baseline'!F$13),0),"")</f>
        <v/>
      </c>
      <c r="P957" s="83" t="str">
        <f>IFERROR(O957/'2. Baseline'!F$14,"")</f>
        <v/>
      </c>
      <c r="Q957" s="85"/>
      <c r="R957" s="82" t="str">
        <f>IF(H957="","",P957/'2. Baseline'!$F$67)</f>
        <v/>
      </c>
      <c r="S957" s="82" t="str">
        <f>IF(H957="","",P957/J957/'2. Baseline'!$F$67)</f>
        <v/>
      </c>
      <c r="T957" s="101"/>
      <c r="U957" s="102"/>
      <c r="V957" s="101"/>
      <c r="W957" s="101"/>
      <c r="X957" s="90" t="str">
        <f>IFERROR(P957/W957, "")</f>
        <v/>
      </c>
      <c r="Y957" s="457"/>
      <c r="Z957" s="451"/>
      <c r="AA957" s="454"/>
      <c r="AB957" s="481"/>
      <c r="AC957" s="484"/>
      <c r="AD957" s="468"/>
      <c r="AE957" s="487"/>
      <c r="AF957" s="468"/>
      <c r="AG957" s="471"/>
      <c r="AH957" s="471"/>
      <c r="AI957" s="474"/>
      <c r="AJ957" s="468"/>
      <c r="AK957" s="468"/>
      <c r="AL957" s="468"/>
      <c r="AM957" s="468"/>
      <c r="AN957" s="471"/>
      <c r="AO957" s="471"/>
      <c r="AP957" s="471"/>
      <c r="AQ957" s="474"/>
      <c r="AR957" s="42"/>
      <c r="AS957" s="14"/>
    </row>
    <row r="958" spans="2:45" s="200" customFormat="1" ht="14.45" customHeight="1" x14ac:dyDescent="0.25">
      <c r="B958" s="51"/>
      <c r="C958" s="25" t="s">
        <v>35</v>
      </c>
      <c r="D958" s="25"/>
      <c r="E958" s="98">
        <f>COUNTA(E948:E957)</f>
        <v>0</v>
      </c>
      <c r="F958" s="458"/>
      <c r="G958" s="459"/>
      <c r="H958" s="22">
        <f>SUM(H948:H957)</f>
        <v>0</v>
      </c>
      <c r="I958" s="96">
        <f>SUM(I948:I957)</f>
        <v>0</v>
      </c>
      <c r="J958" s="96">
        <f>SUM(J948:J957)</f>
        <v>0</v>
      </c>
      <c r="K958" s="96">
        <f>SUM(K948:K957)</f>
        <v>0</v>
      </c>
      <c r="L958" s="96">
        <f>SUM(L948:L957)</f>
        <v>0</v>
      </c>
      <c r="M958" s="97"/>
      <c r="N958" s="97" t="e">
        <f>SUM(N948:N957)</f>
        <v>#VALUE!</v>
      </c>
      <c r="O958" s="23">
        <f>SUM(O948:O957)</f>
        <v>0</v>
      </c>
      <c r="P958" s="53">
        <f>IFERROR(O958/'2. Baseline'!F$14,"")</f>
        <v>0</v>
      </c>
      <c r="Q958" s="52" t="e">
        <f>SUM(Q948:Q956)*7</f>
        <v>#VALUE!</v>
      </c>
      <c r="R958" s="96">
        <f>SUM(R948:R957)</f>
        <v>0</v>
      </c>
      <c r="S958" s="97" t="e">
        <f>IF(H958="","",P958/J958/'2. Baseline'!$F$67)</f>
        <v>#DIV/0!</v>
      </c>
      <c r="T958" s="103"/>
      <c r="U958" s="103"/>
      <c r="V958" s="104"/>
      <c r="W958" s="104"/>
      <c r="X958" s="74"/>
      <c r="Y958" s="107"/>
      <c r="Z958" s="104"/>
      <c r="AA958" s="108"/>
      <c r="AB958" s="53"/>
      <c r="AC958" s="68">
        <f t="shared" ref="AC958:AQ958" si="469">SUM(AC948:AC957)</f>
        <v>0</v>
      </c>
      <c r="AD958" s="68">
        <f t="shared" si="469"/>
        <v>0</v>
      </c>
      <c r="AE958" s="296">
        <f t="shared" si="469"/>
        <v>0</v>
      </c>
      <c r="AF958" s="93">
        <f t="shared" si="469"/>
        <v>0</v>
      </c>
      <c r="AG958" s="93">
        <f t="shared" si="469"/>
        <v>0</v>
      </c>
      <c r="AH958" s="93">
        <f t="shared" si="469"/>
        <v>0</v>
      </c>
      <c r="AI958" s="93">
        <f t="shared" si="469"/>
        <v>0</v>
      </c>
      <c r="AJ958" s="93">
        <f t="shared" si="469"/>
        <v>0</v>
      </c>
      <c r="AK958" s="93">
        <f t="shared" si="469"/>
        <v>0</v>
      </c>
      <c r="AL958" s="93">
        <f t="shared" si="469"/>
        <v>0</v>
      </c>
      <c r="AM958" s="93">
        <f t="shared" si="469"/>
        <v>0</v>
      </c>
      <c r="AN958" s="93">
        <f t="shared" si="469"/>
        <v>0</v>
      </c>
      <c r="AO958" s="93">
        <f t="shared" si="469"/>
        <v>0</v>
      </c>
      <c r="AP958" s="93">
        <f t="shared" si="469"/>
        <v>0</v>
      </c>
      <c r="AQ958" s="93">
        <f t="shared" si="469"/>
        <v>0</v>
      </c>
      <c r="AR958" s="26"/>
      <c r="AS958" s="14"/>
    </row>
    <row r="959" spans="2:45" s="200" customFormat="1" ht="14.45" customHeight="1" thickBot="1" x14ac:dyDescent="0.3">
      <c r="B959" s="61"/>
      <c r="C959" s="62"/>
      <c r="D959" s="62"/>
      <c r="E959" s="63"/>
      <c r="F959" s="460"/>
      <c r="G959" s="461"/>
      <c r="H959" s="64"/>
      <c r="I959" s="65" t="str">
        <f>IFERROR(IF(H959/#REF!=0," ",H959/#REF!),"")</f>
        <v/>
      </c>
      <c r="J959" s="66"/>
      <c r="K959" s="66"/>
      <c r="L959" s="66"/>
      <c r="M959" s="66"/>
      <c r="N959" s="66"/>
      <c r="O959" s="24"/>
      <c r="P959" s="54"/>
      <c r="Q959" s="55"/>
      <c r="R959" s="56"/>
      <c r="S959" s="56"/>
      <c r="T959" s="105"/>
      <c r="U959" s="105"/>
      <c r="V959" s="106"/>
      <c r="W959" s="106"/>
      <c r="X959" s="75"/>
      <c r="Y959" s="109"/>
      <c r="Z959" s="106"/>
      <c r="AA959" s="110"/>
      <c r="AB959" s="54"/>
      <c r="AC959" s="57"/>
      <c r="AD959" s="67"/>
      <c r="AE959" s="67"/>
      <c r="AF959" s="67"/>
      <c r="AG959" s="67"/>
      <c r="AH959" s="67"/>
      <c r="AI959" s="67"/>
      <c r="AJ959" s="67"/>
      <c r="AK959" s="67"/>
      <c r="AL959" s="67"/>
      <c r="AM959" s="67"/>
      <c r="AN959" s="67"/>
      <c r="AO959" s="67"/>
      <c r="AP959" s="67"/>
      <c r="AQ959" s="179"/>
      <c r="AR959" s="60"/>
      <c r="AS959" s="14"/>
    </row>
    <row r="960" spans="2:45" s="200" customFormat="1" ht="14.45" customHeight="1" x14ac:dyDescent="0.25">
      <c r="B960" s="475" t="str">
        <f>IF(C960&lt;&gt;"",B948+1,"")</f>
        <v/>
      </c>
      <c r="C960" s="477"/>
      <c r="D960" s="477"/>
      <c r="E960" s="40"/>
      <c r="F960" s="492"/>
      <c r="G960" s="492"/>
      <c r="H960" s="49"/>
      <c r="I960" s="201" t="str">
        <f>IF(H960=0,"",H960/'2. Baseline'!$F$15)</f>
        <v/>
      </c>
      <c r="J960" s="86" t="str">
        <f>IF(I960="","",(I960/'2. Baseline'!$F$71/'2. Baseline'!$F$67))</f>
        <v/>
      </c>
      <c r="K960" s="72" t="str">
        <f t="shared" ref="K960:K969" si="470">IF(J960="","",ROUNDUP(J960,0))</f>
        <v/>
      </c>
      <c r="L960" s="295" t="str">
        <f>J960</f>
        <v/>
      </c>
      <c r="M960" s="77">
        <f t="shared" ref="M960:M969" si="471">IF(I960=0,"",$M$23*10)</f>
        <v>285.71428571428572</v>
      </c>
      <c r="N960" s="77" t="e">
        <f t="shared" ref="N960:N968" si="472">I960/M960</f>
        <v>#VALUE!</v>
      </c>
      <c r="O960" s="78" t="str">
        <f>IFERROR(ROUND(IF(H960/'2. Baseline'!F$13=0,"",H960/'2. Baseline'!F$13),0),"")</f>
        <v/>
      </c>
      <c r="P960" s="79" t="str">
        <f>IFERROR(O960/'2. Baseline'!F$14,"")</f>
        <v/>
      </c>
      <c r="Q960" s="80" t="e">
        <f t="shared" ref="Q960:Q968" si="473">O960/(J960/2)/7</f>
        <v>#VALUE!</v>
      </c>
      <c r="R960" s="233" t="str">
        <f>IF(H960="","",P960/'2. Baseline'!$F$67)</f>
        <v/>
      </c>
      <c r="S960" s="233" t="str">
        <f>IF(H960="","",P960/J960/'2. Baseline'!$F$67)</f>
        <v/>
      </c>
      <c r="T960" s="99"/>
      <c r="U960" s="100"/>
      <c r="V960" s="101"/>
      <c r="W960" s="101"/>
      <c r="X960" s="89" t="str">
        <f>IFERROR(S960/W960, "n/a")</f>
        <v>n/a</v>
      </c>
      <c r="Y960" s="455"/>
      <c r="Z960" s="449"/>
      <c r="AA960" s="452"/>
      <c r="AB960" s="479" t="e">
        <f>P970/AA960</f>
        <v>#DIV/0!</v>
      </c>
      <c r="AC960" s="482">
        <f>L970</f>
        <v>0</v>
      </c>
      <c r="AD960" s="466">
        <f>AC970</f>
        <v>0</v>
      </c>
      <c r="AE960" s="485">
        <f>AD970/'2. Baseline'!$F$73</f>
        <v>0</v>
      </c>
      <c r="AF960" s="466">
        <f>L970*'2. Baseline'!$F$58</f>
        <v>0</v>
      </c>
      <c r="AG960" s="469">
        <f>J970*'2. Baseline'!$F$61</f>
        <v>0</v>
      </c>
      <c r="AH960" s="469">
        <f>AE970*'2. Baseline'!F$59*('2. Baseline'!F$50+'2. Baseline'!F$51)</f>
        <v>0</v>
      </c>
      <c r="AI960" s="472">
        <f>IF(B960&lt;&gt;"",'2. Baseline'!$F$60+1,0)</f>
        <v>0</v>
      </c>
      <c r="AJ960" s="466">
        <f>2*(AC970*('2. Baseline'!$F$67+'2. Baseline'!$F$68))</f>
        <v>0</v>
      </c>
      <c r="AK960" s="466">
        <f>2*L970</f>
        <v>0</v>
      </c>
      <c r="AL960" s="466">
        <f>2*(J970*2)</f>
        <v>0</v>
      </c>
      <c r="AM960" s="466">
        <f>J970*('2. Baseline'!F$67+'2. Baseline'!F$68)</f>
        <v>0</v>
      </c>
      <c r="AN960" s="469">
        <f>J970*'2. Baseline'!$F$80</f>
        <v>0</v>
      </c>
      <c r="AO960" s="469">
        <f>2*J970</f>
        <v>0</v>
      </c>
      <c r="AP960" s="469">
        <f>AE970*'2. Baseline'!F$78*('2. Baseline'!F$67+'2. Baseline'!F$68)</f>
        <v>0</v>
      </c>
      <c r="AQ960" s="472">
        <f>IF(B960&lt;&gt;"",'2. Baseline'!$F$60+1,0)</f>
        <v>0</v>
      </c>
      <c r="AR960" s="41"/>
      <c r="AS960" s="14"/>
    </row>
    <row r="961" spans="2:45" s="200" customFormat="1" ht="14.45" customHeight="1" x14ac:dyDescent="0.25">
      <c r="B961" s="475"/>
      <c r="C961" s="477"/>
      <c r="D961" s="477"/>
      <c r="E961" s="40"/>
      <c r="F961" s="489"/>
      <c r="G961" s="489"/>
      <c r="H961" s="49"/>
      <c r="I961" s="201" t="str">
        <f>IF(H961=0,"",H961/'2. Baseline'!$F$15)</f>
        <v/>
      </c>
      <c r="J961" s="87" t="str">
        <f>IF(I961="","",(I961/'2. Baseline'!$F$71/'2. Baseline'!$F$67))</f>
        <v/>
      </c>
      <c r="K961" s="73" t="str">
        <f t="shared" si="470"/>
        <v/>
      </c>
      <c r="L961" s="73" t="str">
        <f t="shared" ref="L961:L969" si="474">J961</f>
        <v/>
      </c>
      <c r="M961" s="81">
        <f t="shared" si="471"/>
        <v>285.71428571428572</v>
      </c>
      <c r="N961" s="81" t="e">
        <f t="shared" si="472"/>
        <v>#VALUE!</v>
      </c>
      <c r="O961" s="82" t="str">
        <f>IFERROR(ROUND(IF(H961/'2. Baseline'!F$13=0,"",H961/'2. Baseline'!F$13),0),"")</f>
        <v/>
      </c>
      <c r="P961" s="83" t="str">
        <f>IFERROR(O961/'2. Baseline'!F$14,"")</f>
        <v/>
      </c>
      <c r="Q961" s="84" t="e">
        <f t="shared" si="473"/>
        <v>#VALUE!</v>
      </c>
      <c r="R961" s="234" t="str">
        <f>IF(H961="","",P961/'2. Baseline'!$F$67)</f>
        <v/>
      </c>
      <c r="S961" s="234" t="str">
        <f>IF(H961="","",P961/J961/'2. Baseline'!$F$67)</f>
        <v/>
      </c>
      <c r="T961" s="101"/>
      <c r="U961" s="102"/>
      <c r="V961" s="101"/>
      <c r="W961" s="101"/>
      <c r="X961" s="90" t="str">
        <f>IFERROR(S961/W961, "")</f>
        <v/>
      </c>
      <c r="Y961" s="456"/>
      <c r="Z961" s="450"/>
      <c r="AA961" s="453"/>
      <c r="AB961" s="480"/>
      <c r="AC961" s="483"/>
      <c r="AD961" s="467"/>
      <c r="AE961" s="486"/>
      <c r="AF961" s="467"/>
      <c r="AG961" s="470"/>
      <c r="AH961" s="470"/>
      <c r="AI961" s="473"/>
      <c r="AJ961" s="467"/>
      <c r="AK961" s="467"/>
      <c r="AL961" s="467"/>
      <c r="AM961" s="467"/>
      <c r="AN961" s="470"/>
      <c r="AO961" s="470"/>
      <c r="AP961" s="470"/>
      <c r="AQ961" s="473"/>
      <c r="AR961" s="42"/>
      <c r="AS961" s="14"/>
    </row>
    <row r="962" spans="2:45" s="200" customFormat="1" ht="14.45" customHeight="1" x14ac:dyDescent="0.25">
      <c r="B962" s="475"/>
      <c r="C962" s="477"/>
      <c r="D962" s="477"/>
      <c r="E962" s="40"/>
      <c r="F962" s="489"/>
      <c r="G962" s="489"/>
      <c r="H962" s="49"/>
      <c r="I962" s="201" t="str">
        <f>IF(H962=0,"",H962/'2. Baseline'!$F$15)</f>
        <v/>
      </c>
      <c r="J962" s="88" t="str">
        <f>IF(I962="","",(I962/'2. Baseline'!$F$71/'2. Baseline'!$F$67))</f>
        <v/>
      </c>
      <c r="K962" s="91" t="str">
        <f t="shared" si="470"/>
        <v/>
      </c>
      <c r="L962" s="91" t="str">
        <f t="shared" si="474"/>
        <v/>
      </c>
      <c r="M962" s="92">
        <f t="shared" si="471"/>
        <v>285.71428571428572</v>
      </c>
      <c r="N962" s="92" t="e">
        <f t="shared" si="472"/>
        <v>#VALUE!</v>
      </c>
      <c r="O962" s="82" t="str">
        <f>IFERROR(ROUND(IF(H962/'2. Baseline'!F$13=0,"",H962/'2. Baseline'!F$13),0),"")</f>
        <v/>
      </c>
      <c r="P962" s="83" t="str">
        <f>IFERROR(O962/'2. Baseline'!F$14,"")</f>
        <v/>
      </c>
      <c r="Q962" s="84" t="e">
        <f t="shared" si="473"/>
        <v>#VALUE!</v>
      </c>
      <c r="R962" s="234" t="str">
        <f>IF(H962="","",P962/'2. Baseline'!$F$67)</f>
        <v/>
      </c>
      <c r="S962" s="234" t="str">
        <f>IF(H962="","",P962/J962/'2. Baseline'!$F$67)</f>
        <v/>
      </c>
      <c r="T962" s="101"/>
      <c r="U962" s="102"/>
      <c r="V962" s="101"/>
      <c r="W962" s="101"/>
      <c r="X962" s="90" t="str">
        <f>IFERROR(S962/W962, "")</f>
        <v/>
      </c>
      <c r="Y962" s="456"/>
      <c r="Z962" s="450"/>
      <c r="AA962" s="453"/>
      <c r="AB962" s="480"/>
      <c r="AC962" s="483"/>
      <c r="AD962" s="467"/>
      <c r="AE962" s="486"/>
      <c r="AF962" s="467"/>
      <c r="AG962" s="470"/>
      <c r="AH962" s="470"/>
      <c r="AI962" s="473"/>
      <c r="AJ962" s="467"/>
      <c r="AK962" s="467"/>
      <c r="AL962" s="467"/>
      <c r="AM962" s="467"/>
      <c r="AN962" s="470"/>
      <c r="AO962" s="470"/>
      <c r="AP962" s="470"/>
      <c r="AQ962" s="473"/>
      <c r="AR962" s="42"/>
      <c r="AS962" s="14"/>
    </row>
    <row r="963" spans="2:45" s="200" customFormat="1" ht="14.45" customHeight="1" x14ac:dyDescent="0.25">
      <c r="B963" s="475"/>
      <c r="C963" s="477"/>
      <c r="D963" s="477"/>
      <c r="E963" s="40"/>
      <c r="F963" s="489"/>
      <c r="G963" s="489"/>
      <c r="H963" s="49"/>
      <c r="I963" s="201" t="str">
        <f>IF(H963=0,"",H963/'2. Baseline'!$F$15)</f>
        <v/>
      </c>
      <c r="J963" s="87" t="str">
        <f>IF(I963="","",(I963/'2. Baseline'!$F$71/'2. Baseline'!$F$67))</f>
        <v/>
      </c>
      <c r="K963" s="73" t="str">
        <f t="shared" si="470"/>
        <v/>
      </c>
      <c r="L963" s="73" t="str">
        <f t="shared" si="474"/>
        <v/>
      </c>
      <c r="M963" s="81">
        <f t="shared" si="471"/>
        <v>285.71428571428572</v>
      </c>
      <c r="N963" s="81" t="e">
        <f t="shared" si="472"/>
        <v>#VALUE!</v>
      </c>
      <c r="O963" s="82" t="str">
        <f>IFERROR(ROUND(IF(H963/'2. Baseline'!F$13=0,"",H963/'2. Baseline'!F$13),0),"")</f>
        <v/>
      </c>
      <c r="P963" s="83" t="str">
        <f>IFERROR(O963/'2. Baseline'!F$14,"")</f>
        <v/>
      </c>
      <c r="Q963" s="84" t="e">
        <f t="shared" si="473"/>
        <v>#VALUE!</v>
      </c>
      <c r="R963" s="234" t="str">
        <f>IF(H963="","",P963/'2. Baseline'!$F$67)</f>
        <v/>
      </c>
      <c r="S963" s="234" t="str">
        <f>IF(H963="","",P963/J963/'2. Baseline'!$F$67)</f>
        <v/>
      </c>
      <c r="T963" s="101"/>
      <c r="U963" s="102"/>
      <c r="V963" s="101"/>
      <c r="W963" s="101"/>
      <c r="X963" s="90" t="str">
        <f>IFERROR(S963/W963, "")</f>
        <v/>
      </c>
      <c r="Y963" s="456"/>
      <c r="Z963" s="450"/>
      <c r="AA963" s="453"/>
      <c r="AB963" s="480"/>
      <c r="AC963" s="483"/>
      <c r="AD963" s="467"/>
      <c r="AE963" s="486"/>
      <c r="AF963" s="467"/>
      <c r="AG963" s="470"/>
      <c r="AH963" s="470"/>
      <c r="AI963" s="473"/>
      <c r="AJ963" s="467"/>
      <c r="AK963" s="467"/>
      <c r="AL963" s="467"/>
      <c r="AM963" s="467"/>
      <c r="AN963" s="470"/>
      <c r="AO963" s="470"/>
      <c r="AP963" s="470"/>
      <c r="AQ963" s="473"/>
      <c r="AR963" s="42"/>
      <c r="AS963" s="14"/>
    </row>
    <row r="964" spans="2:45" s="200" customFormat="1" ht="14.45" customHeight="1" x14ac:dyDescent="0.25">
      <c r="B964" s="475"/>
      <c r="C964" s="477"/>
      <c r="D964" s="477"/>
      <c r="E964" s="40"/>
      <c r="F964" s="489"/>
      <c r="G964" s="489"/>
      <c r="H964" s="50"/>
      <c r="I964" s="201" t="str">
        <f>IF(H964=0,"",H964/'2. Baseline'!$F$15)</f>
        <v/>
      </c>
      <c r="J964" s="87" t="str">
        <f>IF(I964="","",(I964/'2. Baseline'!$F$71/'2. Baseline'!$F$67))</f>
        <v/>
      </c>
      <c r="K964" s="73" t="str">
        <f t="shared" si="470"/>
        <v/>
      </c>
      <c r="L964" s="73" t="str">
        <f t="shared" si="474"/>
        <v/>
      </c>
      <c r="M964" s="81">
        <f t="shared" si="471"/>
        <v>285.71428571428572</v>
      </c>
      <c r="N964" s="81" t="e">
        <f t="shared" si="472"/>
        <v>#VALUE!</v>
      </c>
      <c r="O964" s="82" t="str">
        <f>IFERROR(ROUND(IF(H964/'2. Baseline'!F$13=0,"",H964/'2. Baseline'!F$13),0),"")</f>
        <v/>
      </c>
      <c r="P964" s="83" t="str">
        <f>IFERROR(O964/'2. Baseline'!F$14,"")</f>
        <v/>
      </c>
      <c r="Q964" s="84" t="e">
        <f t="shared" si="473"/>
        <v>#VALUE!</v>
      </c>
      <c r="R964" s="234" t="str">
        <f>IF(H964="","",P964/'2. Baseline'!$F$67)</f>
        <v/>
      </c>
      <c r="S964" s="234" t="str">
        <f>IF(H964="","",P964/J964/'2. Baseline'!$F$67)</f>
        <v/>
      </c>
      <c r="T964" s="101"/>
      <c r="U964" s="102"/>
      <c r="V964" s="101"/>
      <c r="W964" s="101"/>
      <c r="X964" s="90" t="str">
        <f>IFERROR(S964/W964, "")</f>
        <v/>
      </c>
      <c r="Y964" s="456"/>
      <c r="Z964" s="450"/>
      <c r="AA964" s="453"/>
      <c r="AB964" s="480"/>
      <c r="AC964" s="483"/>
      <c r="AD964" s="467"/>
      <c r="AE964" s="486"/>
      <c r="AF964" s="467"/>
      <c r="AG964" s="470"/>
      <c r="AH964" s="470"/>
      <c r="AI964" s="473"/>
      <c r="AJ964" s="467"/>
      <c r="AK964" s="467"/>
      <c r="AL964" s="467"/>
      <c r="AM964" s="467"/>
      <c r="AN964" s="470"/>
      <c r="AO964" s="470"/>
      <c r="AP964" s="470"/>
      <c r="AQ964" s="473"/>
      <c r="AR964" s="42"/>
      <c r="AS964" s="14"/>
    </row>
    <row r="965" spans="2:45" s="200" customFormat="1" ht="14.45" customHeight="1" x14ac:dyDescent="0.25">
      <c r="B965" s="475"/>
      <c r="C965" s="477"/>
      <c r="D965" s="477"/>
      <c r="E965" s="40"/>
      <c r="F965" s="489"/>
      <c r="G965" s="489"/>
      <c r="H965" s="50"/>
      <c r="I965" s="201" t="str">
        <f>IF(H965=0,"",H965/'2. Baseline'!$F$15)</f>
        <v/>
      </c>
      <c r="J965" s="87" t="str">
        <f>IF(I965="","",(I965/'2. Baseline'!$F$71/'2. Baseline'!$F$67))</f>
        <v/>
      </c>
      <c r="K965" s="73" t="str">
        <f t="shared" si="470"/>
        <v/>
      </c>
      <c r="L965" s="73" t="str">
        <f t="shared" si="474"/>
        <v/>
      </c>
      <c r="M965" s="81">
        <f t="shared" si="471"/>
        <v>285.71428571428572</v>
      </c>
      <c r="N965" s="81" t="e">
        <f t="shared" si="472"/>
        <v>#VALUE!</v>
      </c>
      <c r="O965" s="82" t="str">
        <f>IFERROR(ROUND(IF(H965/'2. Baseline'!F$13=0,"",H965/'2. Baseline'!F$13),0),"")</f>
        <v/>
      </c>
      <c r="P965" s="83" t="str">
        <f>IFERROR(O965/'2. Baseline'!F$14,"")</f>
        <v/>
      </c>
      <c r="Q965" s="84" t="e">
        <f t="shared" si="473"/>
        <v>#VALUE!</v>
      </c>
      <c r="R965" s="234" t="str">
        <f>IF(H965="","",P965/'2. Baseline'!$F$67)</f>
        <v/>
      </c>
      <c r="S965" s="234" t="str">
        <f>IF(H965="","",P965/J965/'2. Baseline'!$F$67)</f>
        <v/>
      </c>
      <c r="T965" s="101"/>
      <c r="U965" s="102"/>
      <c r="V965" s="101"/>
      <c r="W965" s="101"/>
      <c r="X965" s="90" t="str">
        <f>IFERROR(P965/W965, "")</f>
        <v/>
      </c>
      <c r="Y965" s="456"/>
      <c r="Z965" s="450"/>
      <c r="AA965" s="453"/>
      <c r="AB965" s="480"/>
      <c r="AC965" s="483"/>
      <c r="AD965" s="467"/>
      <c r="AE965" s="486"/>
      <c r="AF965" s="467"/>
      <c r="AG965" s="470"/>
      <c r="AH965" s="470"/>
      <c r="AI965" s="473"/>
      <c r="AJ965" s="467"/>
      <c r="AK965" s="467"/>
      <c r="AL965" s="467"/>
      <c r="AM965" s="467"/>
      <c r="AN965" s="470"/>
      <c r="AO965" s="470"/>
      <c r="AP965" s="470"/>
      <c r="AQ965" s="473"/>
      <c r="AR965" s="42"/>
      <c r="AS965" s="14"/>
    </row>
    <row r="966" spans="2:45" s="200" customFormat="1" ht="14.45" customHeight="1" x14ac:dyDescent="0.25">
      <c r="B966" s="475"/>
      <c r="C966" s="477"/>
      <c r="D966" s="477"/>
      <c r="E966" s="40"/>
      <c r="F966" s="489"/>
      <c r="G966" s="489"/>
      <c r="H966" s="50"/>
      <c r="I966" s="201" t="str">
        <f>IF(H966=0,"",H966/'2. Baseline'!$F$15)</f>
        <v/>
      </c>
      <c r="J966" s="87" t="str">
        <f>IF(I966="","",(I966/'2. Baseline'!$F$71/'2. Baseline'!$F$67))</f>
        <v/>
      </c>
      <c r="K966" s="73" t="str">
        <f t="shared" si="470"/>
        <v/>
      </c>
      <c r="L966" s="73" t="str">
        <f t="shared" si="474"/>
        <v/>
      </c>
      <c r="M966" s="81">
        <f t="shared" si="471"/>
        <v>285.71428571428572</v>
      </c>
      <c r="N966" s="81" t="e">
        <f t="shared" si="472"/>
        <v>#VALUE!</v>
      </c>
      <c r="O966" s="82" t="str">
        <f>IFERROR(ROUND(IF(H966/'2. Baseline'!F$13=0,"",H966/'2. Baseline'!F$13),0),"")</f>
        <v/>
      </c>
      <c r="P966" s="83" t="str">
        <f>IFERROR(O966/'2. Baseline'!F$14,"")</f>
        <v/>
      </c>
      <c r="Q966" s="84" t="e">
        <f t="shared" si="473"/>
        <v>#VALUE!</v>
      </c>
      <c r="R966" s="234" t="str">
        <f>IF(H966="","",P966/'2. Baseline'!$F$67)</f>
        <v/>
      </c>
      <c r="S966" s="234" t="str">
        <f>IF(H966="","",P966/J966/'2. Baseline'!$F$67)</f>
        <v/>
      </c>
      <c r="T966" s="101"/>
      <c r="U966" s="102"/>
      <c r="V966" s="101"/>
      <c r="W966" s="101"/>
      <c r="X966" s="90" t="str">
        <f>IFERROR(P966/W966, "")</f>
        <v/>
      </c>
      <c r="Y966" s="456"/>
      <c r="Z966" s="450"/>
      <c r="AA966" s="453"/>
      <c r="AB966" s="480"/>
      <c r="AC966" s="483"/>
      <c r="AD966" s="467"/>
      <c r="AE966" s="486"/>
      <c r="AF966" s="467"/>
      <c r="AG966" s="470"/>
      <c r="AH966" s="470"/>
      <c r="AI966" s="473"/>
      <c r="AJ966" s="467"/>
      <c r="AK966" s="467"/>
      <c r="AL966" s="467"/>
      <c r="AM966" s="467"/>
      <c r="AN966" s="470"/>
      <c r="AO966" s="470"/>
      <c r="AP966" s="470"/>
      <c r="AQ966" s="473"/>
      <c r="AR966" s="42"/>
      <c r="AS966" s="14"/>
    </row>
    <row r="967" spans="2:45" s="200" customFormat="1" ht="14.45" customHeight="1" x14ac:dyDescent="0.25">
      <c r="B967" s="475"/>
      <c r="C967" s="477"/>
      <c r="D967" s="477"/>
      <c r="E967" s="40"/>
      <c r="F967" s="489"/>
      <c r="G967" s="489"/>
      <c r="H967" s="50"/>
      <c r="I967" s="201" t="str">
        <f>IF(H967=0,"",H967/'2. Baseline'!$F$15)</f>
        <v/>
      </c>
      <c r="J967" s="87" t="str">
        <f>IF(I967="","",(I967/'2. Baseline'!$F$71/'2. Baseline'!$F$67))</f>
        <v/>
      </c>
      <c r="K967" s="73" t="str">
        <f t="shared" si="470"/>
        <v/>
      </c>
      <c r="L967" s="73" t="str">
        <f t="shared" si="474"/>
        <v/>
      </c>
      <c r="M967" s="81">
        <f t="shared" si="471"/>
        <v>285.71428571428572</v>
      </c>
      <c r="N967" s="81" t="e">
        <f t="shared" si="472"/>
        <v>#VALUE!</v>
      </c>
      <c r="O967" s="82" t="str">
        <f>IFERROR(ROUND(IF(H967/'2. Baseline'!F$13=0,"",H967/'2. Baseline'!F$13),0),"")</f>
        <v/>
      </c>
      <c r="P967" s="83" t="str">
        <f>IFERROR(O967/'2. Baseline'!F$14,"")</f>
        <v/>
      </c>
      <c r="Q967" s="84" t="e">
        <f t="shared" si="473"/>
        <v>#VALUE!</v>
      </c>
      <c r="R967" s="234" t="str">
        <f>IF(H967="","",P967/'2. Baseline'!$F$67)</f>
        <v/>
      </c>
      <c r="S967" s="234" t="str">
        <f>IF(H967="","",P967/J967/'2. Baseline'!$F$67)</f>
        <v/>
      </c>
      <c r="T967" s="101"/>
      <c r="U967" s="102"/>
      <c r="V967" s="101"/>
      <c r="W967" s="101"/>
      <c r="X967" s="90" t="str">
        <f>IFERROR(P967/W967, "")</f>
        <v/>
      </c>
      <c r="Y967" s="456"/>
      <c r="Z967" s="450"/>
      <c r="AA967" s="453"/>
      <c r="AB967" s="480"/>
      <c r="AC967" s="483"/>
      <c r="AD967" s="467"/>
      <c r="AE967" s="486"/>
      <c r="AF967" s="467"/>
      <c r="AG967" s="470"/>
      <c r="AH967" s="470"/>
      <c r="AI967" s="473"/>
      <c r="AJ967" s="467"/>
      <c r="AK967" s="467"/>
      <c r="AL967" s="467"/>
      <c r="AM967" s="467"/>
      <c r="AN967" s="470"/>
      <c r="AO967" s="470"/>
      <c r="AP967" s="470"/>
      <c r="AQ967" s="473"/>
      <c r="AR967" s="42"/>
      <c r="AS967" s="14"/>
    </row>
    <row r="968" spans="2:45" s="200" customFormat="1" ht="14.45" customHeight="1" x14ac:dyDescent="0.25">
      <c r="B968" s="475"/>
      <c r="C968" s="477"/>
      <c r="D968" s="477"/>
      <c r="E968" s="40"/>
      <c r="F968" s="489"/>
      <c r="G968" s="489"/>
      <c r="H968" s="50"/>
      <c r="I968" s="201" t="str">
        <f>IF(H968=0,"",H968/'2. Baseline'!$F$15)</f>
        <v/>
      </c>
      <c r="J968" s="87" t="str">
        <f>IF(I968="","",(I968/'2. Baseline'!$F$71/'2. Baseline'!$F$67))</f>
        <v/>
      </c>
      <c r="K968" s="73" t="str">
        <f t="shared" si="470"/>
        <v/>
      </c>
      <c r="L968" s="73" t="str">
        <f t="shared" si="474"/>
        <v/>
      </c>
      <c r="M968" s="81">
        <f t="shared" si="471"/>
        <v>285.71428571428572</v>
      </c>
      <c r="N968" s="81" t="e">
        <f t="shared" si="472"/>
        <v>#VALUE!</v>
      </c>
      <c r="O968" s="82" t="str">
        <f>IFERROR(ROUND(IF(H968/'2. Baseline'!F$13=0,"",H968/'2. Baseline'!F$13),0),"")</f>
        <v/>
      </c>
      <c r="P968" s="83" t="str">
        <f>IFERROR(O968/'2. Baseline'!F$14,"")</f>
        <v/>
      </c>
      <c r="Q968" s="84" t="e">
        <f t="shared" si="473"/>
        <v>#VALUE!</v>
      </c>
      <c r="R968" s="234" t="str">
        <f>IF(H968="","",P968/'2. Baseline'!$F$67)</f>
        <v/>
      </c>
      <c r="S968" s="234" t="str">
        <f>IF(H968="","",P968/J968/'2. Baseline'!$F$67)</f>
        <v/>
      </c>
      <c r="T968" s="101"/>
      <c r="U968" s="102"/>
      <c r="V968" s="101"/>
      <c r="W968" s="101"/>
      <c r="X968" s="90" t="str">
        <f>IFERROR(P968/W968, "")</f>
        <v/>
      </c>
      <c r="Y968" s="456"/>
      <c r="Z968" s="450"/>
      <c r="AA968" s="453"/>
      <c r="AB968" s="480"/>
      <c r="AC968" s="483"/>
      <c r="AD968" s="467"/>
      <c r="AE968" s="486"/>
      <c r="AF968" s="467"/>
      <c r="AG968" s="470"/>
      <c r="AH968" s="470"/>
      <c r="AI968" s="473"/>
      <c r="AJ968" s="467"/>
      <c r="AK968" s="467"/>
      <c r="AL968" s="467"/>
      <c r="AM968" s="467"/>
      <c r="AN968" s="470"/>
      <c r="AO968" s="470"/>
      <c r="AP968" s="470"/>
      <c r="AQ968" s="473"/>
      <c r="AR968" s="42"/>
      <c r="AS968" s="14"/>
    </row>
    <row r="969" spans="2:45" s="200" customFormat="1" ht="14.45" customHeight="1" x14ac:dyDescent="0.25">
      <c r="B969" s="476"/>
      <c r="C969" s="478"/>
      <c r="D969" s="478"/>
      <c r="E969" s="40"/>
      <c r="F969" s="489"/>
      <c r="G969" s="489"/>
      <c r="H969" s="50"/>
      <c r="I969" s="201" t="str">
        <f>IF(H969=0,"",H969/'2. Baseline'!$F$15)</f>
        <v/>
      </c>
      <c r="J969" s="87" t="str">
        <f>IF(I969="","",(I969/'2. Baseline'!$F$71/'2. Baseline'!$F$67))</f>
        <v/>
      </c>
      <c r="K969" s="73" t="str">
        <f t="shared" si="470"/>
        <v/>
      </c>
      <c r="L969" s="73" t="str">
        <f t="shared" si="474"/>
        <v/>
      </c>
      <c r="M969" s="81">
        <f t="shared" si="471"/>
        <v>285.71428571428572</v>
      </c>
      <c r="N969" s="81" t="e">
        <f>IF(M969="","",I969/M969)</f>
        <v>#VALUE!</v>
      </c>
      <c r="O969" s="82" t="str">
        <f>IFERROR(ROUND(IF(H969/'2. Baseline'!F$13=0,"",H969/'2. Baseline'!F$13),0),"")</f>
        <v/>
      </c>
      <c r="P969" s="83" t="str">
        <f>IFERROR(O969/'2. Baseline'!F$14,"")</f>
        <v/>
      </c>
      <c r="Q969" s="85"/>
      <c r="R969" s="82" t="str">
        <f>IF(H969="","",P969/'2. Baseline'!$F$67)</f>
        <v/>
      </c>
      <c r="S969" s="82" t="str">
        <f>IF(H969="","",P969/J969/'2. Baseline'!$F$67)</f>
        <v/>
      </c>
      <c r="T969" s="101"/>
      <c r="U969" s="102"/>
      <c r="V969" s="101"/>
      <c r="W969" s="101"/>
      <c r="X969" s="90" t="str">
        <f>IFERROR(P969/W969, "")</f>
        <v/>
      </c>
      <c r="Y969" s="457"/>
      <c r="Z969" s="451"/>
      <c r="AA969" s="454"/>
      <c r="AB969" s="481"/>
      <c r="AC969" s="484"/>
      <c r="AD969" s="468"/>
      <c r="AE969" s="487"/>
      <c r="AF969" s="468"/>
      <c r="AG969" s="471"/>
      <c r="AH969" s="471"/>
      <c r="AI969" s="474"/>
      <c r="AJ969" s="468"/>
      <c r="AK969" s="468"/>
      <c r="AL969" s="468"/>
      <c r="AM969" s="468"/>
      <c r="AN969" s="471"/>
      <c r="AO969" s="471"/>
      <c r="AP969" s="471"/>
      <c r="AQ969" s="474"/>
      <c r="AR969" s="42"/>
      <c r="AS969" s="14"/>
    </row>
    <row r="970" spans="2:45" s="200" customFormat="1" ht="14.45" customHeight="1" x14ac:dyDescent="0.25">
      <c r="B970" s="162"/>
      <c r="C970" s="25" t="s">
        <v>35</v>
      </c>
      <c r="D970" s="25"/>
      <c r="E970" s="98">
        <f>COUNTA(E960:E969)</f>
        <v>0</v>
      </c>
      <c r="F970" s="458"/>
      <c r="G970" s="459"/>
      <c r="H970" s="22">
        <f>SUM(H960:H969)</f>
        <v>0</v>
      </c>
      <c r="I970" s="96">
        <f>SUM(I960:I969)</f>
        <v>0</v>
      </c>
      <c r="J970" s="96">
        <f>SUM(J960:J969)</f>
        <v>0</v>
      </c>
      <c r="K970" s="96">
        <f>SUM(K960:K969)</f>
        <v>0</v>
      </c>
      <c r="L970" s="96">
        <f>SUM(L960:L969)</f>
        <v>0</v>
      </c>
      <c r="M970" s="97"/>
      <c r="N970" s="97" t="e">
        <f>SUM(N960:N969)</f>
        <v>#VALUE!</v>
      </c>
      <c r="O970" s="23">
        <f>SUM(O960:O969)</f>
        <v>0</v>
      </c>
      <c r="P970" s="53">
        <f>IFERROR(O970/'2. Baseline'!F$14,"")</f>
        <v>0</v>
      </c>
      <c r="Q970" s="52" t="e">
        <f>SUM(Q960:Q968)*7</f>
        <v>#VALUE!</v>
      </c>
      <c r="R970" s="96">
        <f>SUM(R960:R969)</f>
        <v>0</v>
      </c>
      <c r="S970" s="97" t="e">
        <f>IF(H970="","",P970/J970/'2. Baseline'!$F$67)</f>
        <v>#DIV/0!</v>
      </c>
      <c r="T970" s="103"/>
      <c r="U970" s="103"/>
      <c r="V970" s="104"/>
      <c r="W970" s="104"/>
      <c r="X970" s="74"/>
      <c r="Y970" s="107"/>
      <c r="Z970" s="104"/>
      <c r="AA970" s="108"/>
      <c r="AB970" s="53"/>
      <c r="AC970" s="68">
        <f t="shared" ref="AC970:AQ970" si="475">SUM(AC960:AC969)</f>
        <v>0</v>
      </c>
      <c r="AD970" s="68">
        <f t="shared" si="475"/>
        <v>0</v>
      </c>
      <c r="AE970" s="296">
        <f t="shared" si="475"/>
        <v>0</v>
      </c>
      <c r="AF970" s="93">
        <f t="shared" si="475"/>
        <v>0</v>
      </c>
      <c r="AG970" s="93">
        <f t="shared" si="475"/>
        <v>0</v>
      </c>
      <c r="AH970" s="93">
        <f t="shared" si="475"/>
        <v>0</v>
      </c>
      <c r="AI970" s="93">
        <f t="shared" si="475"/>
        <v>0</v>
      </c>
      <c r="AJ970" s="93">
        <f t="shared" si="475"/>
        <v>0</v>
      </c>
      <c r="AK970" s="93">
        <f t="shared" si="475"/>
        <v>0</v>
      </c>
      <c r="AL970" s="93">
        <f t="shared" si="475"/>
        <v>0</v>
      </c>
      <c r="AM970" s="93">
        <f t="shared" si="475"/>
        <v>0</v>
      </c>
      <c r="AN970" s="93">
        <f t="shared" si="475"/>
        <v>0</v>
      </c>
      <c r="AO970" s="93">
        <f t="shared" si="475"/>
        <v>0</v>
      </c>
      <c r="AP970" s="93">
        <f t="shared" si="475"/>
        <v>0</v>
      </c>
      <c r="AQ970" s="93">
        <f t="shared" si="475"/>
        <v>0</v>
      </c>
      <c r="AR970" s="26"/>
      <c r="AS970" s="14"/>
    </row>
    <row r="971" spans="2:45" s="200" customFormat="1" ht="14.45" customHeight="1" thickBot="1" x14ac:dyDescent="0.3">
      <c r="B971" s="163"/>
      <c r="C971" s="62"/>
      <c r="D971" s="62"/>
      <c r="E971" s="63"/>
      <c r="F971" s="460"/>
      <c r="G971" s="461"/>
      <c r="H971" s="64"/>
      <c r="I971" s="65" t="str">
        <f>IFERROR(IF(H971/#REF!=0," ",H971/#REF!),"")</f>
        <v/>
      </c>
      <c r="J971" s="66"/>
      <c r="K971" s="66"/>
      <c r="L971" s="66"/>
      <c r="M971" s="66"/>
      <c r="N971" s="66"/>
      <c r="O971" s="24"/>
      <c r="P971" s="54"/>
      <c r="Q971" s="55"/>
      <c r="R971" s="56"/>
      <c r="S971" s="56"/>
      <c r="T971" s="105"/>
      <c r="U971" s="105"/>
      <c r="V971" s="106"/>
      <c r="W971" s="106"/>
      <c r="X971" s="75"/>
      <c r="Y971" s="109"/>
      <c r="Z971" s="106"/>
      <c r="AA971" s="110"/>
      <c r="AB971" s="54"/>
      <c r="AC971" s="57"/>
      <c r="AD971" s="67"/>
      <c r="AE971" s="67"/>
      <c r="AF971" s="67"/>
      <c r="AG971" s="67"/>
      <c r="AH971" s="67"/>
      <c r="AI971" s="67"/>
      <c r="AJ971" s="67"/>
      <c r="AK971" s="67"/>
      <c r="AL971" s="67"/>
      <c r="AM971" s="67"/>
      <c r="AN971" s="67"/>
      <c r="AO971" s="67"/>
      <c r="AP971" s="67"/>
      <c r="AQ971" s="179"/>
      <c r="AR971" s="60"/>
      <c r="AS971" s="14"/>
    </row>
    <row r="972" spans="2:45" s="200" customFormat="1" ht="14.45" customHeight="1" x14ac:dyDescent="0.25">
      <c r="B972" s="475" t="str">
        <f>IF(C972&lt;&gt;"",B960+1,"")</f>
        <v/>
      </c>
      <c r="C972" s="488"/>
      <c r="D972" s="488"/>
      <c r="E972" s="40"/>
      <c r="F972" s="493"/>
      <c r="G972" s="494"/>
      <c r="H972" s="49"/>
      <c r="I972" s="201" t="str">
        <f>IF(H972=0,"",H972/'2. Baseline'!$F$15)</f>
        <v/>
      </c>
      <c r="J972" s="86" t="str">
        <f>IF(I972="","",(I972/'2. Baseline'!$F$71/'2. Baseline'!$F$67))</f>
        <v/>
      </c>
      <c r="K972" s="72" t="str">
        <f t="shared" ref="K972:K981" si="476">IF(J972="","",ROUNDUP(J972,0))</f>
        <v/>
      </c>
      <c r="L972" s="295" t="str">
        <f>J972</f>
        <v/>
      </c>
      <c r="M972" s="77">
        <f t="shared" ref="M972:M981" si="477">IF(I972=0,"",$M$23*10)</f>
        <v>285.71428571428572</v>
      </c>
      <c r="N972" s="77" t="e">
        <f t="shared" ref="N972:N980" si="478">I972/M972</f>
        <v>#VALUE!</v>
      </c>
      <c r="O972" s="78" t="str">
        <f>IFERROR(ROUND(IF(H972/'2. Baseline'!F$13=0,"",H972/'2. Baseline'!F$13),0),"")</f>
        <v/>
      </c>
      <c r="P972" s="79" t="str">
        <f>IFERROR(O972/'2. Baseline'!F$14,"")</f>
        <v/>
      </c>
      <c r="Q972" s="80" t="e">
        <f t="shared" ref="Q972:Q980" si="479">O972/(J972/2)/7</f>
        <v>#VALUE!</v>
      </c>
      <c r="R972" s="233" t="str">
        <f>IF(H972="","",P972/'2. Baseline'!$F$67)</f>
        <v/>
      </c>
      <c r="S972" s="233" t="str">
        <f>IF(H972="","",P972/J972/'2. Baseline'!$F$67)</f>
        <v/>
      </c>
      <c r="T972" s="99"/>
      <c r="U972" s="100"/>
      <c r="V972" s="101"/>
      <c r="W972" s="101"/>
      <c r="X972" s="89" t="str">
        <f>IFERROR(S972/W972, "n/a")</f>
        <v>n/a</v>
      </c>
      <c r="Y972" s="455"/>
      <c r="Z972" s="449"/>
      <c r="AA972" s="452"/>
      <c r="AB972" s="479" t="e">
        <f>P982/AA972</f>
        <v>#DIV/0!</v>
      </c>
      <c r="AC972" s="482">
        <f>L982</f>
        <v>0</v>
      </c>
      <c r="AD972" s="466">
        <f>AC982</f>
        <v>0</v>
      </c>
      <c r="AE972" s="485">
        <f>AD982/'2. Baseline'!$F$73</f>
        <v>0</v>
      </c>
      <c r="AF972" s="466">
        <f>L982*'2. Baseline'!$F$58</f>
        <v>0</v>
      </c>
      <c r="AG972" s="469">
        <f>J982*'2. Baseline'!$F$61</f>
        <v>0</v>
      </c>
      <c r="AH972" s="469">
        <f>AE982*'2. Baseline'!F$59*('2. Baseline'!F$50+'2. Baseline'!F$51)</f>
        <v>0</v>
      </c>
      <c r="AI972" s="472">
        <f>IF(B972&lt;&gt;"",'2. Baseline'!$F$60+1,0)</f>
        <v>0</v>
      </c>
      <c r="AJ972" s="466">
        <f>2*(AC982*('2. Baseline'!$F$67+'2. Baseline'!$F$68))</f>
        <v>0</v>
      </c>
      <c r="AK972" s="466">
        <f>2*L982</f>
        <v>0</v>
      </c>
      <c r="AL972" s="466">
        <f>2*(J982*2)</f>
        <v>0</v>
      </c>
      <c r="AM972" s="466">
        <f>J982*('2. Baseline'!F$67+'2. Baseline'!F$68)</f>
        <v>0</v>
      </c>
      <c r="AN972" s="469">
        <f>J982*'2. Baseline'!$F$80</f>
        <v>0</v>
      </c>
      <c r="AO972" s="469">
        <f>2*J982</f>
        <v>0</v>
      </c>
      <c r="AP972" s="469">
        <f>AE982*'2. Baseline'!F$78*('2. Baseline'!F$67+'2. Baseline'!F$68)</f>
        <v>0</v>
      </c>
      <c r="AQ972" s="472">
        <f>IF(B972&lt;&gt;"",'2. Baseline'!$F$60+1,0)</f>
        <v>0</v>
      </c>
      <c r="AR972" s="41"/>
      <c r="AS972" s="14"/>
    </row>
    <row r="973" spans="2:45" s="200" customFormat="1" ht="14.45" customHeight="1" x14ac:dyDescent="0.25">
      <c r="B973" s="475"/>
      <c r="C973" s="477"/>
      <c r="D973" s="477"/>
      <c r="E973" s="40"/>
      <c r="F973" s="490"/>
      <c r="G973" s="491"/>
      <c r="H973" s="49"/>
      <c r="I973" s="201" t="str">
        <f>IF(H973=0,"",H973/'2. Baseline'!$F$15)</f>
        <v/>
      </c>
      <c r="J973" s="87" t="str">
        <f>IF(I973="","",(I973/'2. Baseline'!$F$71/'2. Baseline'!$F$67))</f>
        <v/>
      </c>
      <c r="K973" s="73" t="str">
        <f t="shared" si="476"/>
        <v/>
      </c>
      <c r="L973" s="73" t="str">
        <f t="shared" ref="L973:L981" si="480">J973</f>
        <v/>
      </c>
      <c r="M973" s="81">
        <f t="shared" si="477"/>
        <v>285.71428571428572</v>
      </c>
      <c r="N973" s="81" t="e">
        <f t="shared" si="478"/>
        <v>#VALUE!</v>
      </c>
      <c r="O973" s="82" t="str">
        <f>IFERROR(ROUND(IF(H973/'2. Baseline'!F$13=0,"",H973/'2. Baseline'!F$13),0),"")</f>
        <v/>
      </c>
      <c r="P973" s="83" t="str">
        <f>IFERROR(O973/'2. Baseline'!F$14,"")</f>
        <v/>
      </c>
      <c r="Q973" s="84" t="e">
        <f t="shared" si="479"/>
        <v>#VALUE!</v>
      </c>
      <c r="R973" s="234" t="str">
        <f>IF(H973="","",P973/'2. Baseline'!$F$67)</f>
        <v/>
      </c>
      <c r="S973" s="234" t="str">
        <f>IF(H973="","",P973/J973/'2. Baseline'!$F$67)</f>
        <v/>
      </c>
      <c r="T973" s="101"/>
      <c r="U973" s="102"/>
      <c r="V973" s="101"/>
      <c r="W973" s="101"/>
      <c r="X973" s="90" t="str">
        <f>IFERROR(S973/W973, "")</f>
        <v/>
      </c>
      <c r="Y973" s="456"/>
      <c r="Z973" s="450"/>
      <c r="AA973" s="453"/>
      <c r="AB973" s="480"/>
      <c r="AC973" s="483"/>
      <c r="AD973" s="467"/>
      <c r="AE973" s="486"/>
      <c r="AF973" s="467"/>
      <c r="AG973" s="470"/>
      <c r="AH973" s="470"/>
      <c r="AI973" s="473"/>
      <c r="AJ973" s="467"/>
      <c r="AK973" s="467"/>
      <c r="AL973" s="467"/>
      <c r="AM973" s="467"/>
      <c r="AN973" s="470"/>
      <c r="AO973" s="470"/>
      <c r="AP973" s="470"/>
      <c r="AQ973" s="473"/>
      <c r="AR973" s="42"/>
      <c r="AS973" s="14"/>
    </row>
    <row r="974" spans="2:45" s="200" customFormat="1" ht="14.45" customHeight="1" x14ac:dyDescent="0.25">
      <c r="B974" s="475"/>
      <c r="C974" s="477"/>
      <c r="D974" s="477"/>
      <c r="E974" s="40"/>
      <c r="F974" s="490"/>
      <c r="G974" s="491"/>
      <c r="H974" s="49"/>
      <c r="I974" s="201" t="str">
        <f>IF(H974=0,"",H974/'2. Baseline'!$F$15)</f>
        <v/>
      </c>
      <c r="J974" s="87" t="str">
        <f>IF(I974="","",(I974/'2. Baseline'!$F$71/'2. Baseline'!$F$67))</f>
        <v/>
      </c>
      <c r="K974" s="91" t="str">
        <f t="shared" si="476"/>
        <v/>
      </c>
      <c r="L974" s="91" t="str">
        <f t="shared" si="480"/>
        <v/>
      </c>
      <c r="M974" s="92">
        <f t="shared" si="477"/>
        <v>285.71428571428572</v>
      </c>
      <c r="N974" s="92" t="e">
        <f t="shared" si="478"/>
        <v>#VALUE!</v>
      </c>
      <c r="O974" s="82" t="str">
        <f>IFERROR(ROUND(IF(H974/'2. Baseline'!F$13=0,"",H974/'2. Baseline'!F$13),0),"")</f>
        <v/>
      </c>
      <c r="P974" s="83" t="str">
        <f>IFERROR(O974/'2. Baseline'!F$14,"")</f>
        <v/>
      </c>
      <c r="Q974" s="84" t="e">
        <f t="shared" si="479"/>
        <v>#VALUE!</v>
      </c>
      <c r="R974" s="234" t="str">
        <f>IF(H974="","",P974/'2. Baseline'!$F$67)</f>
        <v/>
      </c>
      <c r="S974" s="234" t="str">
        <f>IF(H974="","",P974/J974/'2. Baseline'!$F$67)</f>
        <v/>
      </c>
      <c r="T974" s="101"/>
      <c r="U974" s="102"/>
      <c r="V974" s="101"/>
      <c r="W974" s="101"/>
      <c r="X974" s="90" t="str">
        <f>IFERROR(S974/W974, "")</f>
        <v/>
      </c>
      <c r="Y974" s="456"/>
      <c r="Z974" s="450"/>
      <c r="AA974" s="453"/>
      <c r="AB974" s="480"/>
      <c r="AC974" s="483"/>
      <c r="AD974" s="467"/>
      <c r="AE974" s="486"/>
      <c r="AF974" s="467"/>
      <c r="AG974" s="470"/>
      <c r="AH974" s="470"/>
      <c r="AI974" s="473"/>
      <c r="AJ974" s="467"/>
      <c r="AK974" s="467"/>
      <c r="AL974" s="467"/>
      <c r="AM974" s="467"/>
      <c r="AN974" s="470"/>
      <c r="AO974" s="470"/>
      <c r="AP974" s="470"/>
      <c r="AQ974" s="473"/>
      <c r="AR974" s="42"/>
      <c r="AS974" s="14"/>
    </row>
    <row r="975" spans="2:45" s="200" customFormat="1" ht="14.45" customHeight="1" x14ac:dyDescent="0.25">
      <c r="B975" s="475"/>
      <c r="C975" s="477"/>
      <c r="D975" s="477"/>
      <c r="E975" s="40"/>
      <c r="F975" s="490"/>
      <c r="G975" s="491"/>
      <c r="H975" s="49"/>
      <c r="I975" s="201" t="str">
        <f>IF(H975=0,"",H975/'2. Baseline'!$F$15)</f>
        <v/>
      </c>
      <c r="J975" s="87" t="str">
        <f>IF(I975="","",(I975/'2. Baseline'!$F$71/'2. Baseline'!$F$67))</f>
        <v/>
      </c>
      <c r="K975" s="73" t="str">
        <f t="shared" si="476"/>
        <v/>
      </c>
      <c r="L975" s="73" t="str">
        <f t="shared" si="480"/>
        <v/>
      </c>
      <c r="M975" s="81">
        <f t="shared" si="477"/>
        <v>285.71428571428572</v>
      </c>
      <c r="N975" s="81" t="e">
        <f t="shared" si="478"/>
        <v>#VALUE!</v>
      </c>
      <c r="O975" s="82" t="str">
        <f>IFERROR(ROUND(IF(H975/'2. Baseline'!F$13=0,"",H975/'2. Baseline'!F$13),0),"")</f>
        <v/>
      </c>
      <c r="P975" s="83" t="str">
        <f>IFERROR(O975/'2. Baseline'!F$14,"")</f>
        <v/>
      </c>
      <c r="Q975" s="84" t="e">
        <f t="shared" si="479"/>
        <v>#VALUE!</v>
      </c>
      <c r="R975" s="234" t="str">
        <f>IF(H975="","",P975/'2. Baseline'!$F$67)</f>
        <v/>
      </c>
      <c r="S975" s="234" t="str">
        <f>IF(H975="","",P975/J975/'2. Baseline'!$F$67)</f>
        <v/>
      </c>
      <c r="T975" s="101"/>
      <c r="U975" s="102"/>
      <c r="V975" s="101"/>
      <c r="W975" s="101"/>
      <c r="X975" s="90" t="str">
        <f>IFERROR(S975/W975, "")</f>
        <v/>
      </c>
      <c r="Y975" s="456"/>
      <c r="Z975" s="450"/>
      <c r="AA975" s="453"/>
      <c r="AB975" s="480"/>
      <c r="AC975" s="483"/>
      <c r="AD975" s="467"/>
      <c r="AE975" s="486"/>
      <c r="AF975" s="467"/>
      <c r="AG975" s="470"/>
      <c r="AH975" s="470"/>
      <c r="AI975" s="473"/>
      <c r="AJ975" s="467"/>
      <c r="AK975" s="467"/>
      <c r="AL975" s="467"/>
      <c r="AM975" s="467"/>
      <c r="AN975" s="470"/>
      <c r="AO975" s="470"/>
      <c r="AP975" s="470"/>
      <c r="AQ975" s="473"/>
      <c r="AR975" s="42"/>
      <c r="AS975" s="14"/>
    </row>
    <row r="976" spans="2:45" s="200" customFormat="1" ht="14.45" customHeight="1" x14ac:dyDescent="0.25">
      <c r="B976" s="475"/>
      <c r="C976" s="477"/>
      <c r="D976" s="477"/>
      <c r="E976" s="40"/>
      <c r="F976" s="490"/>
      <c r="G976" s="491"/>
      <c r="H976" s="50"/>
      <c r="I976" s="201" t="str">
        <f>IF(H976=0,"",H976/'2. Baseline'!$F$15)</f>
        <v/>
      </c>
      <c r="J976" s="87" t="str">
        <f>IF(I976="","",(I976/'2. Baseline'!$F$71/'2. Baseline'!$F$67))</f>
        <v/>
      </c>
      <c r="K976" s="73" t="str">
        <f t="shared" si="476"/>
        <v/>
      </c>
      <c r="L976" s="73" t="str">
        <f t="shared" si="480"/>
        <v/>
      </c>
      <c r="M976" s="81">
        <f t="shared" si="477"/>
        <v>285.71428571428572</v>
      </c>
      <c r="N976" s="81" t="e">
        <f t="shared" si="478"/>
        <v>#VALUE!</v>
      </c>
      <c r="O976" s="82" t="str">
        <f>IFERROR(ROUND(IF(H976/'2. Baseline'!F$13=0,"",H976/'2. Baseline'!F$13),0),"")</f>
        <v/>
      </c>
      <c r="P976" s="83" t="str">
        <f>IFERROR(O976/'2. Baseline'!F$14,"")</f>
        <v/>
      </c>
      <c r="Q976" s="84" t="e">
        <f t="shared" si="479"/>
        <v>#VALUE!</v>
      </c>
      <c r="R976" s="234" t="str">
        <f>IF(H976="","",P976/'2. Baseline'!$F$67)</f>
        <v/>
      </c>
      <c r="S976" s="234" t="str">
        <f>IF(H976="","",P976/J976/'2. Baseline'!$F$67)</f>
        <v/>
      </c>
      <c r="T976" s="101"/>
      <c r="U976" s="102"/>
      <c r="V976" s="101"/>
      <c r="W976" s="101"/>
      <c r="X976" s="90" t="str">
        <f>IFERROR(S976/W976, "")</f>
        <v/>
      </c>
      <c r="Y976" s="456"/>
      <c r="Z976" s="450"/>
      <c r="AA976" s="453"/>
      <c r="AB976" s="480"/>
      <c r="AC976" s="483"/>
      <c r="AD976" s="467"/>
      <c r="AE976" s="486"/>
      <c r="AF976" s="467"/>
      <c r="AG976" s="470"/>
      <c r="AH976" s="470"/>
      <c r="AI976" s="473"/>
      <c r="AJ976" s="467"/>
      <c r="AK976" s="467"/>
      <c r="AL976" s="467"/>
      <c r="AM976" s="467"/>
      <c r="AN976" s="470"/>
      <c r="AO976" s="470"/>
      <c r="AP976" s="470"/>
      <c r="AQ976" s="473"/>
      <c r="AR976" s="42"/>
      <c r="AS976" s="14"/>
    </row>
    <row r="977" spans="2:45" s="200" customFormat="1" ht="14.45" customHeight="1" x14ac:dyDescent="0.25">
      <c r="B977" s="475"/>
      <c r="C977" s="477"/>
      <c r="D977" s="477"/>
      <c r="E977" s="40"/>
      <c r="F977" s="490"/>
      <c r="G977" s="491"/>
      <c r="H977" s="50"/>
      <c r="I977" s="201" t="str">
        <f>IF(H977=0,"",H977/'2. Baseline'!$F$15)</f>
        <v/>
      </c>
      <c r="J977" s="87" t="str">
        <f>IF(I977="","",(I977/'2. Baseline'!$F$71/'2. Baseline'!$F$67))</f>
        <v/>
      </c>
      <c r="K977" s="73" t="str">
        <f t="shared" si="476"/>
        <v/>
      </c>
      <c r="L977" s="73" t="str">
        <f t="shared" si="480"/>
        <v/>
      </c>
      <c r="M977" s="81">
        <f t="shared" si="477"/>
        <v>285.71428571428572</v>
      </c>
      <c r="N977" s="81" t="e">
        <f t="shared" si="478"/>
        <v>#VALUE!</v>
      </c>
      <c r="O977" s="82" t="str">
        <f>IFERROR(ROUND(IF(H977/'2. Baseline'!F$13=0,"",H977/'2. Baseline'!F$13),0),"")</f>
        <v/>
      </c>
      <c r="P977" s="83" t="str">
        <f>IFERROR(O977/'2. Baseline'!F$14,"")</f>
        <v/>
      </c>
      <c r="Q977" s="84" t="e">
        <f t="shared" si="479"/>
        <v>#VALUE!</v>
      </c>
      <c r="R977" s="234" t="str">
        <f>IF(H977="","",P977/'2. Baseline'!$F$67)</f>
        <v/>
      </c>
      <c r="S977" s="234" t="str">
        <f>IF(H977="","",P977/J977/'2. Baseline'!$F$67)</f>
        <v/>
      </c>
      <c r="T977" s="101"/>
      <c r="U977" s="102"/>
      <c r="V977" s="101"/>
      <c r="W977" s="101"/>
      <c r="X977" s="90" t="str">
        <f>IFERROR(P977/W977, "")</f>
        <v/>
      </c>
      <c r="Y977" s="456"/>
      <c r="Z977" s="450"/>
      <c r="AA977" s="453"/>
      <c r="AB977" s="480"/>
      <c r="AC977" s="483"/>
      <c r="AD977" s="467"/>
      <c r="AE977" s="486"/>
      <c r="AF977" s="467"/>
      <c r="AG977" s="470"/>
      <c r="AH977" s="470"/>
      <c r="AI977" s="473"/>
      <c r="AJ977" s="467"/>
      <c r="AK977" s="467"/>
      <c r="AL977" s="467"/>
      <c r="AM977" s="467"/>
      <c r="AN977" s="470"/>
      <c r="AO977" s="470"/>
      <c r="AP977" s="470"/>
      <c r="AQ977" s="473"/>
      <c r="AR977" s="42"/>
      <c r="AS977" s="14"/>
    </row>
    <row r="978" spans="2:45" s="200" customFormat="1" ht="14.45" customHeight="1" x14ac:dyDescent="0.25">
      <c r="B978" s="475"/>
      <c r="C978" s="477"/>
      <c r="D978" s="477"/>
      <c r="E978" s="40"/>
      <c r="F978" s="490"/>
      <c r="G978" s="491"/>
      <c r="H978" s="49"/>
      <c r="I978" s="201" t="str">
        <f>IF(H978=0,"",H978/'2. Baseline'!$F$15)</f>
        <v/>
      </c>
      <c r="J978" s="87" t="str">
        <f>IF(I978="","",(I978/'2. Baseline'!$F$71/'2. Baseline'!$F$67))</f>
        <v/>
      </c>
      <c r="K978" s="73" t="str">
        <f t="shared" si="476"/>
        <v/>
      </c>
      <c r="L978" s="73" t="str">
        <f t="shared" si="480"/>
        <v/>
      </c>
      <c r="M978" s="81">
        <f t="shared" si="477"/>
        <v>285.71428571428572</v>
      </c>
      <c r="N978" s="81" t="e">
        <f t="shared" si="478"/>
        <v>#VALUE!</v>
      </c>
      <c r="O978" s="82" t="str">
        <f>IFERROR(ROUND(IF(H978/'2. Baseline'!F$13=0,"",H978/'2. Baseline'!F$13),0),"")</f>
        <v/>
      </c>
      <c r="P978" s="83" t="str">
        <f>IFERROR(O978/'2. Baseline'!F$14,"")</f>
        <v/>
      </c>
      <c r="Q978" s="84" t="e">
        <f t="shared" si="479"/>
        <v>#VALUE!</v>
      </c>
      <c r="R978" s="234" t="str">
        <f>IF(H978="","",P978/'2. Baseline'!$F$67)</f>
        <v/>
      </c>
      <c r="S978" s="234" t="str">
        <f>IF(H978="","",P978/J978/'2. Baseline'!$F$67)</f>
        <v/>
      </c>
      <c r="T978" s="101"/>
      <c r="U978" s="102"/>
      <c r="V978" s="101"/>
      <c r="W978" s="101"/>
      <c r="X978" s="90" t="str">
        <f>IFERROR(P978/W978, "")</f>
        <v/>
      </c>
      <c r="Y978" s="456"/>
      <c r="Z978" s="450"/>
      <c r="AA978" s="453"/>
      <c r="AB978" s="480"/>
      <c r="AC978" s="483"/>
      <c r="AD978" s="467"/>
      <c r="AE978" s="486"/>
      <c r="AF978" s="467"/>
      <c r="AG978" s="470"/>
      <c r="AH978" s="470"/>
      <c r="AI978" s="473"/>
      <c r="AJ978" s="467"/>
      <c r="AK978" s="467"/>
      <c r="AL978" s="467"/>
      <c r="AM978" s="467"/>
      <c r="AN978" s="470"/>
      <c r="AO978" s="470"/>
      <c r="AP978" s="470"/>
      <c r="AQ978" s="473"/>
      <c r="AR978" s="42"/>
      <c r="AS978" s="14"/>
    </row>
    <row r="979" spans="2:45" s="200" customFormat="1" ht="14.45" customHeight="1" x14ac:dyDescent="0.25">
      <c r="B979" s="475"/>
      <c r="C979" s="477"/>
      <c r="D979" s="477"/>
      <c r="E979" s="40"/>
      <c r="F979" s="490"/>
      <c r="G979" s="491"/>
      <c r="H979" s="49"/>
      <c r="I979" s="201" t="str">
        <f>IF(H979=0,"",H979/'2. Baseline'!$F$15)</f>
        <v/>
      </c>
      <c r="J979" s="87" t="str">
        <f>IF(I979="","",(I979/'2. Baseline'!$F$71/'2. Baseline'!$F$67))</f>
        <v/>
      </c>
      <c r="K979" s="73" t="str">
        <f t="shared" si="476"/>
        <v/>
      </c>
      <c r="L979" s="73" t="str">
        <f t="shared" si="480"/>
        <v/>
      </c>
      <c r="M979" s="81">
        <f t="shared" si="477"/>
        <v>285.71428571428572</v>
      </c>
      <c r="N979" s="81" t="e">
        <f t="shared" si="478"/>
        <v>#VALUE!</v>
      </c>
      <c r="O979" s="82" t="str">
        <f>IFERROR(ROUND(IF(H979/'2. Baseline'!F$13=0,"",H979/'2. Baseline'!F$13),0),"")</f>
        <v/>
      </c>
      <c r="P979" s="83" t="str">
        <f>IFERROR(O979/'2. Baseline'!F$14,"")</f>
        <v/>
      </c>
      <c r="Q979" s="84" t="e">
        <f t="shared" si="479"/>
        <v>#VALUE!</v>
      </c>
      <c r="R979" s="234" t="str">
        <f>IF(H979="","",P979/'2. Baseline'!$F$67)</f>
        <v/>
      </c>
      <c r="S979" s="234" t="str">
        <f>IF(H979="","",P979/J979/'2. Baseline'!$F$67)</f>
        <v/>
      </c>
      <c r="T979" s="101"/>
      <c r="U979" s="102"/>
      <c r="V979" s="101"/>
      <c r="W979" s="101"/>
      <c r="X979" s="90" t="str">
        <f>IFERROR(P979/W979, "")</f>
        <v/>
      </c>
      <c r="Y979" s="456"/>
      <c r="Z979" s="450"/>
      <c r="AA979" s="453"/>
      <c r="AB979" s="480"/>
      <c r="AC979" s="483"/>
      <c r="AD979" s="467"/>
      <c r="AE979" s="486"/>
      <c r="AF979" s="467"/>
      <c r="AG979" s="470"/>
      <c r="AH979" s="470"/>
      <c r="AI979" s="473"/>
      <c r="AJ979" s="467"/>
      <c r="AK979" s="467"/>
      <c r="AL979" s="467"/>
      <c r="AM979" s="467"/>
      <c r="AN979" s="470"/>
      <c r="AO979" s="470"/>
      <c r="AP979" s="470"/>
      <c r="AQ979" s="473"/>
      <c r="AR979" s="42"/>
      <c r="AS979" s="14"/>
    </row>
    <row r="980" spans="2:45" s="200" customFormat="1" ht="14.45" customHeight="1" x14ac:dyDescent="0.25">
      <c r="B980" s="475"/>
      <c r="C980" s="477"/>
      <c r="D980" s="477"/>
      <c r="E980" s="40"/>
      <c r="F980" s="490"/>
      <c r="G980" s="491"/>
      <c r="H980" s="49"/>
      <c r="I980" s="201" t="str">
        <f>IF(H980=0,"",H980/'2. Baseline'!$F$15)</f>
        <v/>
      </c>
      <c r="J980" s="87" t="str">
        <f>IF(I980="","",(I980/'2. Baseline'!$F$71/'2. Baseline'!$F$67))</f>
        <v/>
      </c>
      <c r="K980" s="73" t="str">
        <f t="shared" si="476"/>
        <v/>
      </c>
      <c r="L980" s="73" t="str">
        <f t="shared" si="480"/>
        <v/>
      </c>
      <c r="M980" s="81">
        <f t="shared" si="477"/>
        <v>285.71428571428572</v>
      </c>
      <c r="N980" s="81" t="e">
        <f t="shared" si="478"/>
        <v>#VALUE!</v>
      </c>
      <c r="O980" s="82" t="str">
        <f>IFERROR(ROUND(IF(H980/'2. Baseline'!F$13=0,"",H980/'2. Baseline'!F$13),0),"")</f>
        <v/>
      </c>
      <c r="P980" s="83" t="str">
        <f>IFERROR(O980/'2. Baseline'!F$14,"")</f>
        <v/>
      </c>
      <c r="Q980" s="84" t="e">
        <f t="shared" si="479"/>
        <v>#VALUE!</v>
      </c>
      <c r="R980" s="234" t="str">
        <f>IF(H980="","",P980/'2. Baseline'!$F$67)</f>
        <v/>
      </c>
      <c r="S980" s="234" t="str">
        <f>IF(H980="","",P980/J980/'2. Baseline'!$F$67)</f>
        <v/>
      </c>
      <c r="T980" s="101"/>
      <c r="U980" s="102"/>
      <c r="V980" s="101"/>
      <c r="W980" s="101"/>
      <c r="X980" s="90" t="str">
        <f>IFERROR(P980/W980, "")</f>
        <v/>
      </c>
      <c r="Y980" s="456"/>
      <c r="Z980" s="450"/>
      <c r="AA980" s="453"/>
      <c r="AB980" s="480"/>
      <c r="AC980" s="483"/>
      <c r="AD980" s="467"/>
      <c r="AE980" s="486"/>
      <c r="AF980" s="467"/>
      <c r="AG980" s="470"/>
      <c r="AH980" s="470"/>
      <c r="AI980" s="473"/>
      <c r="AJ980" s="467"/>
      <c r="AK980" s="467"/>
      <c r="AL980" s="467"/>
      <c r="AM980" s="467"/>
      <c r="AN980" s="470"/>
      <c r="AO980" s="470"/>
      <c r="AP980" s="470"/>
      <c r="AQ980" s="473"/>
      <c r="AR980" s="42"/>
      <c r="AS980" s="14"/>
    </row>
    <row r="981" spans="2:45" s="200" customFormat="1" ht="14.45" customHeight="1" x14ac:dyDescent="0.25">
      <c r="B981" s="476"/>
      <c r="C981" s="478"/>
      <c r="D981" s="478"/>
      <c r="E981" s="40"/>
      <c r="F981" s="490"/>
      <c r="G981" s="491"/>
      <c r="H981" s="49"/>
      <c r="I981" s="201" t="str">
        <f>IF(H981=0,"",H981/'2. Baseline'!$F$15)</f>
        <v/>
      </c>
      <c r="J981" s="87" t="str">
        <f>IF(I981="","",(I981/'2. Baseline'!$F$71/'2. Baseline'!$F$67))</f>
        <v/>
      </c>
      <c r="K981" s="73" t="str">
        <f t="shared" si="476"/>
        <v/>
      </c>
      <c r="L981" s="73" t="str">
        <f t="shared" si="480"/>
        <v/>
      </c>
      <c r="M981" s="81">
        <f t="shared" si="477"/>
        <v>285.71428571428572</v>
      </c>
      <c r="N981" s="81" t="e">
        <f>IF(M981="","",I981/M981)</f>
        <v>#VALUE!</v>
      </c>
      <c r="O981" s="82" t="str">
        <f>IFERROR(ROUND(IF(H981/'2. Baseline'!F$13=0,"",H981/'2. Baseline'!F$13),0),"")</f>
        <v/>
      </c>
      <c r="P981" s="83" t="str">
        <f>IFERROR(O981/'2. Baseline'!F$14,"")</f>
        <v/>
      </c>
      <c r="Q981" s="85"/>
      <c r="R981" s="82" t="str">
        <f>IF(H981="","",P981/'2. Baseline'!$F$67)</f>
        <v/>
      </c>
      <c r="S981" s="82" t="str">
        <f>IF(H981="","",P981/J981/'2. Baseline'!$F$67)</f>
        <v/>
      </c>
      <c r="T981" s="101"/>
      <c r="U981" s="102"/>
      <c r="V981" s="101"/>
      <c r="W981" s="101"/>
      <c r="X981" s="90" t="str">
        <f>IFERROR(P981/W981, "")</f>
        <v/>
      </c>
      <c r="Y981" s="457"/>
      <c r="Z981" s="451"/>
      <c r="AA981" s="454"/>
      <c r="AB981" s="481"/>
      <c r="AC981" s="484"/>
      <c r="AD981" s="468"/>
      <c r="AE981" s="487"/>
      <c r="AF981" s="468"/>
      <c r="AG981" s="471"/>
      <c r="AH981" s="471"/>
      <c r="AI981" s="474"/>
      <c r="AJ981" s="468"/>
      <c r="AK981" s="468"/>
      <c r="AL981" s="468"/>
      <c r="AM981" s="468"/>
      <c r="AN981" s="471"/>
      <c r="AO981" s="471"/>
      <c r="AP981" s="471"/>
      <c r="AQ981" s="474"/>
      <c r="AR981" s="42"/>
      <c r="AS981" s="14"/>
    </row>
    <row r="982" spans="2:45" s="200" customFormat="1" ht="14.45" customHeight="1" x14ac:dyDescent="0.25">
      <c r="B982" s="162"/>
      <c r="C982" s="25" t="s">
        <v>35</v>
      </c>
      <c r="D982" s="25"/>
      <c r="E982" s="98">
        <f>COUNTA(E972:E981)</f>
        <v>0</v>
      </c>
      <c r="F982" s="458"/>
      <c r="G982" s="459"/>
      <c r="H982" s="22">
        <f>SUM(H972:H981)</f>
        <v>0</v>
      </c>
      <c r="I982" s="96">
        <f>SUM(I972:I981)</f>
        <v>0</v>
      </c>
      <c r="J982" s="96">
        <f>SUM(J972:J981)</f>
        <v>0</v>
      </c>
      <c r="K982" s="96">
        <f>SUM(K972:K981)</f>
        <v>0</v>
      </c>
      <c r="L982" s="96">
        <f>SUM(L972:L981)</f>
        <v>0</v>
      </c>
      <c r="M982" s="97"/>
      <c r="N982" s="97" t="e">
        <f>SUM(N972:N981)</f>
        <v>#VALUE!</v>
      </c>
      <c r="O982" s="23">
        <f>SUM(O972:O981)</f>
        <v>0</v>
      </c>
      <c r="P982" s="53">
        <f>IFERROR(O982/'2. Baseline'!F$14,"")</f>
        <v>0</v>
      </c>
      <c r="Q982" s="52" t="e">
        <f>SUM(Q972:Q980)*7</f>
        <v>#VALUE!</v>
      </c>
      <c r="R982" s="96">
        <f>SUM(R972:R981)</f>
        <v>0</v>
      </c>
      <c r="S982" s="97" t="e">
        <f>IF(H982="","",P982/J982/'2. Baseline'!$F$67)</f>
        <v>#DIV/0!</v>
      </c>
      <c r="T982" s="103"/>
      <c r="U982" s="103"/>
      <c r="V982" s="104"/>
      <c r="W982" s="104"/>
      <c r="X982" s="74"/>
      <c r="Y982" s="107"/>
      <c r="Z982" s="104"/>
      <c r="AA982" s="108"/>
      <c r="AB982" s="53"/>
      <c r="AC982" s="68">
        <f t="shared" ref="AC982:AQ982" si="481">SUM(AC972:AC981)</f>
        <v>0</v>
      </c>
      <c r="AD982" s="68">
        <f t="shared" si="481"/>
        <v>0</v>
      </c>
      <c r="AE982" s="296">
        <f t="shared" si="481"/>
        <v>0</v>
      </c>
      <c r="AF982" s="93">
        <f t="shared" si="481"/>
        <v>0</v>
      </c>
      <c r="AG982" s="93">
        <f t="shared" si="481"/>
        <v>0</v>
      </c>
      <c r="AH982" s="93">
        <f t="shared" si="481"/>
        <v>0</v>
      </c>
      <c r="AI982" s="93">
        <f t="shared" si="481"/>
        <v>0</v>
      </c>
      <c r="AJ982" s="93">
        <f t="shared" si="481"/>
        <v>0</v>
      </c>
      <c r="AK982" s="93">
        <f t="shared" si="481"/>
        <v>0</v>
      </c>
      <c r="AL982" s="93">
        <f t="shared" si="481"/>
        <v>0</v>
      </c>
      <c r="AM982" s="93">
        <f t="shared" si="481"/>
        <v>0</v>
      </c>
      <c r="AN982" s="93">
        <f t="shared" si="481"/>
        <v>0</v>
      </c>
      <c r="AO982" s="93">
        <f t="shared" si="481"/>
        <v>0</v>
      </c>
      <c r="AP982" s="93">
        <f t="shared" si="481"/>
        <v>0</v>
      </c>
      <c r="AQ982" s="93">
        <f t="shared" si="481"/>
        <v>0</v>
      </c>
      <c r="AR982" s="26"/>
      <c r="AS982" s="14"/>
    </row>
    <row r="983" spans="2:45" s="200" customFormat="1" ht="14.45" customHeight="1" thickBot="1" x14ac:dyDescent="0.3">
      <c r="B983" s="163"/>
      <c r="C983" s="62"/>
      <c r="D983" s="62"/>
      <c r="E983" s="63"/>
      <c r="F983" s="460"/>
      <c r="G983" s="461"/>
      <c r="H983" s="64"/>
      <c r="I983" s="65" t="str">
        <f>IFERROR(IF(H983/#REF!=0," ",H983/#REF!),"")</f>
        <v/>
      </c>
      <c r="J983" s="66"/>
      <c r="K983" s="66"/>
      <c r="L983" s="66"/>
      <c r="M983" s="66"/>
      <c r="N983" s="66"/>
      <c r="O983" s="24"/>
      <c r="P983" s="54"/>
      <c r="Q983" s="55"/>
      <c r="R983" s="56"/>
      <c r="S983" s="56"/>
      <c r="T983" s="105"/>
      <c r="U983" s="105"/>
      <c r="V983" s="106"/>
      <c r="W983" s="106"/>
      <c r="X983" s="75"/>
      <c r="Y983" s="109"/>
      <c r="Z983" s="106"/>
      <c r="AA983" s="110"/>
      <c r="AB983" s="54"/>
      <c r="AC983" s="57"/>
      <c r="AD983" s="67"/>
      <c r="AE983" s="67"/>
      <c r="AF983" s="67"/>
      <c r="AG983" s="67"/>
      <c r="AH983" s="67"/>
      <c r="AI983" s="67"/>
      <c r="AJ983" s="67"/>
      <c r="AK983" s="67"/>
      <c r="AL983" s="67"/>
      <c r="AM983" s="67"/>
      <c r="AN983" s="67"/>
      <c r="AO983" s="67"/>
      <c r="AP983" s="67"/>
      <c r="AQ983" s="179"/>
      <c r="AR983" s="60"/>
      <c r="AS983" s="14"/>
    </row>
    <row r="984" spans="2:45" s="200" customFormat="1" ht="14.45" customHeight="1" x14ac:dyDescent="0.25">
      <c r="B984" s="475" t="str">
        <f>IF(C984&lt;&gt;"",B972+1,"")</f>
        <v/>
      </c>
      <c r="C984" s="477"/>
      <c r="D984" s="477"/>
      <c r="E984" s="40"/>
      <c r="F984" s="492"/>
      <c r="G984" s="492"/>
      <c r="H984" s="49"/>
      <c r="I984" s="201" t="str">
        <f>IF(H984=0,"",H984/'2. Baseline'!$F$15)</f>
        <v/>
      </c>
      <c r="J984" s="86" t="str">
        <f>IF(I984="","",(I984/'2. Baseline'!$F$71/'2. Baseline'!$F$67))</f>
        <v/>
      </c>
      <c r="K984" s="72" t="str">
        <f t="shared" ref="K984:K993" si="482">IF(J984="","",ROUNDUP(J984,0))</f>
        <v/>
      </c>
      <c r="L984" s="295" t="str">
        <f>J984</f>
        <v/>
      </c>
      <c r="M984" s="77">
        <f t="shared" ref="M984:M993" si="483">IF(I984=0,"",$M$23*10)</f>
        <v>285.71428571428572</v>
      </c>
      <c r="N984" s="77" t="e">
        <f t="shared" ref="N984:N992" si="484">I984/M984</f>
        <v>#VALUE!</v>
      </c>
      <c r="O984" s="78" t="str">
        <f>IFERROR(ROUND(IF(H984/'2. Baseline'!F$13=0,"",H984/'2. Baseline'!F$13),0),"")</f>
        <v/>
      </c>
      <c r="P984" s="79" t="str">
        <f>IFERROR(O984/'2. Baseline'!F$14,"")</f>
        <v/>
      </c>
      <c r="Q984" s="80" t="e">
        <f t="shared" ref="Q984:Q992" si="485">O984/(J984/2)/7</f>
        <v>#VALUE!</v>
      </c>
      <c r="R984" s="233" t="str">
        <f>IF(H984="","",P984/'2. Baseline'!$F$67)</f>
        <v/>
      </c>
      <c r="S984" s="233" t="str">
        <f>IF(H984="","",P984/J984/'2. Baseline'!$F$67)</f>
        <v/>
      </c>
      <c r="T984" s="99"/>
      <c r="U984" s="100"/>
      <c r="V984" s="101"/>
      <c r="W984" s="101"/>
      <c r="X984" s="89" t="str">
        <f>IFERROR(S984/W984, "n/a")</f>
        <v>n/a</v>
      </c>
      <c r="Y984" s="455"/>
      <c r="Z984" s="449"/>
      <c r="AA984" s="452"/>
      <c r="AB984" s="479" t="e">
        <f>P994/AA984</f>
        <v>#DIV/0!</v>
      </c>
      <c r="AC984" s="482">
        <f>L994</f>
        <v>0</v>
      </c>
      <c r="AD984" s="466">
        <f>AC994</f>
        <v>0</v>
      </c>
      <c r="AE984" s="485">
        <f>AD994/'2. Baseline'!$F$73</f>
        <v>0</v>
      </c>
      <c r="AF984" s="466">
        <f>L994*'2. Baseline'!$F$58</f>
        <v>0</v>
      </c>
      <c r="AG984" s="469">
        <f>J994*'2. Baseline'!$F$61</f>
        <v>0</v>
      </c>
      <c r="AH984" s="469">
        <f>AE994*'2. Baseline'!F$59*('2. Baseline'!F$50+'2. Baseline'!F$51)</f>
        <v>0</v>
      </c>
      <c r="AI984" s="472">
        <f>IF(B984&lt;&gt;"",'2. Baseline'!$F$60+1,0)</f>
        <v>0</v>
      </c>
      <c r="AJ984" s="466">
        <f>2*(AC994*('2. Baseline'!$F$67+'2. Baseline'!$F$68))</f>
        <v>0</v>
      </c>
      <c r="AK984" s="466">
        <f>2*L994</f>
        <v>0</v>
      </c>
      <c r="AL984" s="466">
        <f>2*(J994*2)</f>
        <v>0</v>
      </c>
      <c r="AM984" s="466">
        <f>J994*('2. Baseline'!F$67+'2. Baseline'!F$68)</f>
        <v>0</v>
      </c>
      <c r="AN984" s="469">
        <f>J994*'2. Baseline'!$F$80</f>
        <v>0</v>
      </c>
      <c r="AO984" s="469">
        <f>2*J994</f>
        <v>0</v>
      </c>
      <c r="AP984" s="469">
        <f>AE994*'2. Baseline'!F$78*('2. Baseline'!F$67+'2. Baseline'!F$68)</f>
        <v>0</v>
      </c>
      <c r="AQ984" s="472">
        <f>IF(B984&lt;&gt;"",'2. Baseline'!$F$60+1,0)</f>
        <v>0</v>
      </c>
      <c r="AR984" s="41"/>
      <c r="AS984" s="14"/>
    </row>
    <row r="985" spans="2:45" s="200" customFormat="1" ht="14.45" customHeight="1" x14ac:dyDescent="0.25">
      <c r="B985" s="475"/>
      <c r="C985" s="477"/>
      <c r="D985" s="477"/>
      <c r="E985" s="40"/>
      <c r="F985" s="489"/>
      <c r="G985" s="489"/>
      <c r="H985" s="49"/>
      <c r="I985" s="201" t="str">
        <f>IF(H985=0,"",H985/'2. Baseline'!$F$15)</f>
        <v/>
      </c>
      <c r="J985" s="87" t="str">
        <f>IF(I985="","",(I985/'2. Baseline'!$F$71/'2. Baseline'!$F$67))</f>
        <v/>
      </c>
      <c r="K985" s="73" t="str">
        <f t="shared" si="482"/>
        <v/>
      </c>
      <c r="L985" s="73" t="str">
        <f t="shared" ref="L985:L993" si="486">J985</f>
        <v/>
      </c>
      <c r="M985" s="81">
        <f t="shared" si="483"/>
        <v>285.71428571428572</v>
      </c>
      <c r="N985" s="81" t="e">
        <f t="shared" si="484"/>
        <v>#VALUE!</v>
      </c>
      <c r="O985" s="82" t="str">
        <f>IFERROR(ROUND(IF(H985/'2. Baseline'!F$13=0,"",H985/'2. Baseline'!F$13),0),"")</f>
        <v/>
      </c>
      <c r="P985" s="83" t="str">
        <f>IFERROR(O985/'2. Baseline'!F$14,"")</f>
        <v/>
      </c>
      <c r="Q985" s="84" t="e">
        <f t="shared" si="485"/>
        <v>#VALUE!</v>
      </c>
      <c r="R985" s="234" t="str">
        <f>IF(H985="","",P985/'2. Baseline'!$F$67)</f>
        <v/>
      </c>
      <c r="S985" s="234" t="str">
        <f>IF(H985="","",P985/J985/'2. Baseline'!$F$67)</f>
        <v/>
      </c>
      <c r="T985" s="101"/>
      <c r="U985" s="102"/>
      <c r="V985" s="101"/>
      <c r="W985" s="101"/>
      <c r="X985" s="90" t="str">
        <f>IFERROR(S985/W985, "")</f>
        <v/>
      </c>
      <c r="Y985" s="456"/>
      <c r="Z985" s="450"/>
      <c r="AA985" s="453"/>
      <c r="AB985" s="480"/>
      <c r="AC985" s="483"/>
      <c r="AD985" s="467"/>
      <c r="AE985" s="486"/>
      <c r="AF985" s="467"/>
      <c r="AG985" s="470"/>
      <c r="AH985" s="470"/>
      <c r="AI985" s="473"/>
      <c r="AJ985" s="467"/>
      <c r="AK985" s="467"/>
      <c r="AL985" s="467"/>
      <c r="AM985" s="467"/>
      <c r="AN985" s="470"/>
      <c r="AO985" s="470"/>
      <c r="AP985" s="470"/>
      <c r="AQ985" s="473"/>
      <c r="AR985" s="42"/>
      <c r="AS985" s="14"/>
    </row>
    <row r="986" spans="2:45" s="200" customFormat="1" ht="14.45" customHeight="1" x14ac:dyDescent="0.25">
      <c r="B986" s="475"/>
      <c r="C986" s="477"/>
      <c r="D986" s="477"/>
      <c r="E986" s="40"/>
      <c r="F986" s="489"/>
      <c r="G986" s="489"/>
      <c r="H986" s="49"/>
      <c r="I986" s="201" t="str">
        <f>IF(H986=0,"",H986/'2. Baseline'!$F$15)</f>
        <v/>
      </c>
      <c r="J986" s="88" t="str">
        <f>IF(I986="","",(I986/'2. Baseline'!$F$71/'2. Baseline'!$F$67))</f>
        <v/>
      </c>
      <c r="K986" s="91" t="str">
        <f t="shared" si="482"/>
        <v/>
      </c>
      <c r="L986" s="91" t="str">
        <f t="shared" si="486"/>
        <v/>
      </c>
      <c r="M986" s="92">
        <f t="shared" si="483"/>
        <v>285.71428571428572</v>
      </c>
      <c r="N986" s="92" t="e">
        <f t="shared" si="484"/>
        <v>#VALUE!</v>
      </c>
      <c r="O986" s="82" t="str">
        <f>IFERROR(ROUND(IF(H986/'2. Baseline'!F$13=0,"",H986/'2. Baseline'!F$13),0),"")</f>
        <v/>
      </c>
      <c r="P986" s="83" t="str">
        <f>IFERROR(O986/'2. Baseline'!F$14,"")</f>
        <v/>
      </c>
      <c r="Q986" s="84" t="e">
        <f t="shared" si="485"/>
        <v>#VALUE!</v>
      </c>
      <c r="R986" s="234" t="str">
        <f>IF(H986="","",P986/'2. Baseline'!$F$67)</f>
        <v/>
      </c>
      <c r="S986" s="234" t="str">
        <f>IF(H986="","",P986/J986/'2. Baseline'!$F$67)</f>
        <v/>
      </c>
      <c r="T986" s="101"/>
      <c r="U986" s="102"/>
      <c r="V986" s="101"/>
      <c r="W986" s="101"/>
      <c r="X986" s="90" t="str">
        <f>IFERROR(S986/W986, "")</f>
        <v/>
      </c>
      <c r="Y986" s="456"/>
      <c r="Z986" s="450"/>
      <c r="AA986" s="453"/>
      <c r="AB986" s="480"/>
      <c r="AC986" s="483"/>
      <c r="AD986" s="467"/>
      <c r="AE986" s="486"/>
      <c r="AF986" s="467"/>
      <c r="AG986" s="470"/>
      <c r="AH986" s="470"/>
      <c r="AI986" s="473"/>
      <c r="AJ986" s="467"/>
      <c r="AK986" s="467"/>
      <c r="AL986" s="467"/>
      <c r="AM986" s="467"/>
      <c r="AN986" s="470"/>
      <c r="AO986" s="470"/>
      <c r="AP986" s="470"/>
      <c r="AQ986" s="473"/>
      <c r="AR986" s="42"/>
      <c r="AS986" s="14"/>
    </row>
    <row r="987" spans="2:45" s="200" customFormat="1" ht="14.45" customHeight="1" x14ac:dyDescent="0.25">
      <c r="B987" s="475"/>
      <c r="C987" s="477"/>
      <c r="D987" s="477"/>
      <c r="E987" s="40"/>
      <c r="F987" s="489"/>
      <c r="G987" s="489"/>
      <c r="H987" s="49"/>
      <c r="I987" s="201" t="str">
        <f>IF(H987=0,"",H987/'2. Baseline'!$F$15)</f>
        <v/>
      </c>
      <c r="J987" s="87" t="str">
        <f>IF(I987="","",(I987/'2. Baseline'!$F$71/'2. Baseline'!$F$67))</f>
        <v/>
      </c>
      <c r="K987" s="73" t="str">
        <f t="shared" si="482"/>
        <v/>
      </c>
      <c r="L987" s="73" t="str">
        <f t="shared" si="486"/>
        <v/>
      </c>
      <c r="M987" s="81">
        <f t="shared" si="483"/>
        <v>285.71428571428572</v>
      </c>
      <c r="N987" s="81" t="e">
        <f t="shared" si="484"/>
        <v>#VALUE!</v>
      </c>
      <c r="O987" s="82" t="str">
        <f>IFERROR(ROUND(IF(H987/'2. Baseline'!F$13=0,"",H987/'2. Baseline'!F$13),0),"")</f>
        <v/>
      </c>
      <c r="P987" s="83" t="str">
        <f>IFERROR(O987/'2. Baseline'!F$14,"")</f>
        <v/>
      </c>
      <c r="Q987" s="84" t="e">
        <f t="shared" si="485"/>
        <v>#VALUE!</v>
      </c>
      <c r="R987" s="234" t="str">
        <f>IF(H987="","",P987/'2. Baseline'!$F$67)</f>
        <v/>
      </c>
      <c r="S987" s="234" t="str">
        <f>IF(H987="","",P987/J987/'2. Baseline'!$F$67)</f>
        <v/>
      </c>
      <c r="T987" s="101"/>
      <c r="U987" s="102"/>
      <c r="V987" s="101"/>
      <c r="W987" s="101"/>
      <c r="X987" s="90" t="str">
        <f>IFERROR(S987/W987, "")</f>
        <v/>
      </c>
      <c r="Y987" s="456"/>
      <c r="Z987" s="450"/>
      <c r="AA987" s="453"/>
      <c r="AB987" s="480"/>
      <c r="AC987" s="483"/>
      <c r="AD987" s="467"/>
      <c r="AE987" s="486"/>
      <c r="AF987" s="467"/>
      <c r="AG987" s="470"/>
      <c r="AH987" s="470"/>
      <c r="AI987" s="473"/>
      <c r="AJ987" s="467"/>
      <c r="AK987" s="467"/>
      <c r="AL987" s="467"/>
      <c r="AM987" s="467"/>
      <c r="AN987" s="470"/>
      <c r="AO987" s="470"/>
      <c r="AP987" s="470"/>
      <c r="AQ987" s="473"/>
      <c r="AR987" s="42"/>
      <c r="AS987" s="14"/>
    </row>
    <row r="988" spans="2:45" s="200" customFormat="1" ht="14.45" customHeight="1" x14ac:dyDescent="0.25">
      <c r="B988" s="475"/>
      <c r="C988" s="477"/>
      <c r="D988" s="477"/>
      <c r="E988" s="40"/>
      <c r="F988" s="489"/>
      <c r="G988" s="489"/>
      <c r="H988" s="50"/>
      <c r="I988" s="201" t="str">
        <f>IF(H988=0,"",H988/'2. Baseline'!$F$15)</f>
        <v/>
      </c>
      <c r="J988" s="87" t="str">
        <f>IF(I988="","",(I988/'2. Baseline'!$F$71/'2. Baseline'!$F$67))</f>
        <v/>
      </c>
      <c r="K988" s="73" t="str">
        <f t="shared" si="482"/>
        <v/>
      </c>
      <c r="L988" s="73" t="str">
        <f t="shared" si="486"/>
        <v/>
      </c>
      <c r="M988" s="81">
        <f t="shared" si="483"/>
        <v>285.71428571428572</v>
      </c>
      <c r="N988" s="81" t="e">
        <f t="shared" si="484"/>
        <v>#VALUE!</v>
      </c>
      <c r="O988" s="82" t="str">
        <f>IFERROR(ROUND(IF(H988/'2. Baseline'!F$13=0,"",H988/'2. Baseline'!F$13),0),"")</f>
        <v/>
      </c>
      <c r="P988" s="83" t="str">
        <f>IFERROR(O988/'2. Baseline'!F$14,"")</f>
        <v/>
      </c>
      <c r="Q988" s="84" t="e">
        <f t="shared" si="485"/>
        <v>#VALUE!</v>
      </c>
      <c r="R988" s="234" t="str">
        <f>IF(H988="","",P988/'2. Baseline'!$F$67)</f>
        <v/>
      </c>
      <c r="S988" s="234" t="str">
        <f>IF(H988="","",P988/J988/'2. Baseline'!$F$67)</f>
        <v/>
      </c>
      <c r="T988" s="101"/>
      <c r="U988" s="102"/>
      <c r="V988" s="101"/>
      <c r="W988" s="101"/>
      <c r="X988" s="90" t="str">
        <f>IFERROR(S988/W988, "")</f>
        <v/>
      </c>
      <c r="Y988" s="456"/>
      <c r="Z988" s="450"/>
      <c r="AA988" s="453"/>
      <c r="AB988" s="480"/>
      <c r="AC988" s="483"/>
      <c r="AD988" s="467"/>
      <c r="AE988" s="486"/>
      <c r="AF988" s="467"/>
      <c r="AG988" s="470"/>
      <c r="AH988" s="470"/>
      <c r="AI988" s="473"/>
      <c r="AJ988" s="467"/>
      <c r="AK988" s="467"/>
      <c r="AL988" s="467"/>
      <c r="AM988" s="467"/>
      <c r="AN988" s="470"/>
      <c r="AO988" s="470"/>
      <c r="AP988" s="470"/>
      <c r="AQ988" s="473"/>
      <c r="AR988" s="42"/>
      <c r="AS988" s="14"/>
    </row>
    <row r="989" spans="2:45" s="200" customFormat="1" ht="14.45" customHeight="1" x14ac:dyDescent="0.25">
      <c r="B989" s="475"/>
      <c r="C989" s="477"/>
      <c r="D989" s="477"/>
      <c r="E989" s="40"/>
      <c r="F989" s="489"/>
      <c r="G989" s="489"/>
      <c r="H989" s="50"/>
      <c r="I989" s="201" t="str">
        <f>IF(H989=0,"",H989/'2. Baseline'!$F$15)</f>
        <v/>
      </c>
      <c r="J989" s="87" t="str">
        <f>IF(I989="","",(I989/'2. Baseline'!$F$71/'2. Baseline'!$F$67))</f>
        <v/>
      </c>
      <c r="K989" s="73" t="str">
        <f t="shared" si="482"/>
        <v/>
      </c>
      <c r="L989" s="73" t="str">
        <f t="shared" si="486"/>
        <v/>
      </c>
      <c r="M989" s="81">
        <f t="shared" si="483"/>
        <v>285.71428571428572</v>
      </c>
      <c r="N989" s="81" t="e">
        <f t="shared" si="484"/>
        <v>#VALUE!</v>
      </c>
      <c r="O989" s="82" t="str">
        <f>IFERROR(ROUND(IF(H989/'2. Baseline'!F$13=0,"",H989/'2. Baseline'!F$13),0),"")</f>
        <v/>
      </c>
      <c r="P989" s="83" t="str">
        <f>IFERROR(O989/'2. Baseline'!F$14,"")</f>
        <v/>
      </c>
      <c r="Q989" s="84" t="e">
        <f t="shared" si="485"/>
        <v>#VALUE!</v>
      </c>
      <c r="R989" s="234" t="str">
        <f>IF(H989="","",P989/'2. Baseline'!$F$67)</f>
        <v/>
      </c>
      <c r="S989" s="234" t="str">
        <f>IF(H989="","",P989/J989/'2. Baseline'!$F$67)</f>
        <v/>
      </c>
      <c r="T989" s="101"/>
      <c r="U989" s="102"/>
      <c r="V989" s="101"/>
      <c r="W989" s="101"/>
      <c r="X989" s="90" t="str">
        <f>IFERROR(P989/W989, "")</f>
        <v/>
      </c>
      <c r="Y989" s="456"/>
      <c r="Z989" s="450"/>
      <c r="AA989" s="453"/>
      <c r="AB989" s="480"/>
      <c r="AC989" s="483"/>
      <c r="AD989" s="467"/>
      <c r="AE989" s="486"/>
      <c r="AF989" s="467"/>
      <c r="AG989" s="470"/>
      <c r="AH989" s="470"/>
      <c r="AI989" s="473"/>
      <c r="AJ989" s="467"/>
      <c r="AK989" s="467"/>
      <c r="AL989" s="467"/>
      <c r="AM989" s="467"/>
      <c r="AN989" s="470"/>
      <c r="AO989" s="470"/>
      <c r="AP989" s="470"/>
      <c r="AQ989" s="473"/>
      <c r="AR989" s="42"/>
      <c r="AS989" s="14"/>
    </row>
    <row r="990" spans="2:45" s="200" customFormat="1" ht="14.45" customHeight="1" x14ac:dyDescent="0.25">
      <c r="B990" s="475"/>
      <c r="C990" s="477"/>
      <c r="D990" s="477"/>
      <c r="E990" s="40"/>
      <c r="F990" s="489"/>
      <c r="G990" s="489"/>
      <c r="H990" s="50"/>
      <c r="I990" s="201" t="str">
        <f>IF(H990=0,"",H990/'2. Baseline'!$F$15)</f>
        <v/>
      </c>
      <c r="J990" s="87" t="str">
        <f>IF(I990="","",(I990/'2. Baseline'!$F$71/'2. Baseline'!$F$67))</f>
        <v/>
      </c>
      <c r="K990" s="73" t="str">
        <f t="shared" si="482"/>
        <v/>
      </c>
      <c r="L990" s="73" t="str">
        <f t="shared" si="486"/>
        <v/>
      </c>
      <c r="M990" s="81">
        <f t="shared" si="483"/>
        <v>285.71428571428572</v>
      </c>
      <c r="N990" s="81" t="e">
        <f t="shared" si="484"/>
        <v>#VALUE!</v>
      </c>
      <c r="O990" s="82" t="str">
        <f>IFERROR(ROUND(IF(H990/'2. Baseline'!F$13=0,"",H990/'2. Baseline'!F$13),0),"")</f>
        <v/>
      </c>
      <c r="P990" s="83" t="str">
        <f>IFERROR(O990/'2. Baseline'!F$14,"")</f>
        <v/>
      </c>
      <c r="Q990" s="84" t="e">
        <f t="shared" si="485"/>
        <v>#VALUE!</v>
      </c>
      <c r="R990" s="234" t="str">
        <f>IF(H990="","",P990/'2. Baseline'!$F$67)</f>
        <v/>
      </c>
      <c r="S990" s="234" t="str">
        <f>IF(H990="","",P990/J990/'2. Baseline'!$F$67)</f>
        <v/>
      </c>
      <c r="T990" s="101"/>
      <c r="U990" s="102"/>
      <c r="V990" s="101"/>
      <c r="W990" s="101"/>
      <c r="X990" s="90" t="str">
        <f>IFERROR(P990/W990, "")</f>
        <v/>
      </c>
      <c r="Y990" s="456"/>
      <c r="Z990" s="450"/>
      <c r="AA990" s="453"/>
      <c r="AB990" s="480"/>
      <c r="AC990" s="483"/>
      <c r="AD990" s="467"/>
      <c r="AE990" s="486"/>
      <c r="AF990" s="467"/>
      <c r="AG990" s="470"/>
      <c r="AH990" s="470"/>
      <c r="AI990" s="473"/>
      <c r="AJ990" s="467"/>
      <c r="AK990" s="467"/>
      <c r="AL990" s="467"/>
      <c r="AM990" s="467"/>
      <c r="AN990" s="470"/>
      <c r="AO990" s="470"/>
      <c r="AP990" s="470"/>
      <c r="AQ990" s="473"/>
      <c r="AR990" s="42"/>
      <c r="AS990" s="14"/>
    </row>
    <row r="991" spans="2:45" s="200" customFormat="1" ht="14.45" customHeight="1" x14ac:dyDescent="0.25">
      <c r="B991" s="475"/>
      <c r="C991" s="477"/>
      <c r="D991" s="477"/>
      <c r="E991" s="40"/>
      <c r="F991" s="489"/>
      <c r="G991" s="489"/>
      <c r="H991" s="50"/>
      <c r="I991" s="201" t="str">
        <f>IF(H991=0,"",H991/'2. Baseline'!$F$15)</f>
        <v/>
      </c>
      <c r="J991" s="87" t="str">
        <f>IF(I991="","",(I991/'2. Baseline'!$F$71/'2. Baseline'!$F$67))</f>
        <v/>
      </c>
      <c r="K991" s="73" t="str">
        <f t="shared" si="482"/>
        <v/>
      </c>
      <c r="L991" s="73" t="str">
        <f t="shared" si="486"/>
        <v/>
      </c>
      <c r="M991" s="81">
        <f t="shared" si="483"/>
        <v>285.71428571428572</v>
      </c>
      <c r="N991" s="81" t="e">
        <f t="shared" si="484"/>
        <v>#VALUE!</v>
      </c>
      <c r="O991" s="82" t="str">
        <f>IFERROR(ROUND(IF(H991/'2. Baseline'!F$13=0,"",H991/'2. Baseline'!F$13),0),"")</f>
        <v/>
      </c>
      <c r="P991" s="83" t="str">
        <f>IFERROR(O991/'2. Baseline'!F$14,"")</f>
        <v/>
      </c>
      <c r="Q991" s="84" t="e">
        <f t="shared" si="485"/>
        <v>#VALUE!</v>
      </c>
      <c r="R991" s="234" t="str">
        <f>IF(H991="","",P991/'2. Baseline'!$F$67)</f>
        <v/>
      </c>
      <c r="S991" s="234" t="str">
        <f>IF(H991="","",P991/J991/'2. Baseline'!$F$67)</f>
        <v/>
      </c>
      <c r="T991" s="101"/>
      <c r="U991" s="102"/>
      <c r="V991" s="101"/>
      <c r="W991" s="101"/>
      <c r="X991" s="90" t="str">
        <f>IFERROR(P991/W991, "")</f>
        <v/>
      </c>
      <c r="Y991" s="456"/>
      <c r="Z991" s="450"/>
      <c r="AA991" s="453"/>
      <c r="AB991" s="480"/>
      <c r="AC991" s="483"/>
      <c r="AD991" s="467"/>
      <c r="AE991" s="486"/>
      <c r="AF991" s="467"/>
      <c r="AG991" s="470"/>
      <c r="AH991" s="470"/>
      <c r="AI991" s="473"/>
      <c r="AJ991" s="467"/>
      <c r="AK991" s="467"/>
      <c r="AL991" s="467"/>
      <c r="AM991" s="467"/>
      <c r="AN991" s="470"/>
      <c r="AO991" s="470"/>
      <c r="AP991" s="470"/>
      <c r="AQ991" s="473"/>
      <c r="AR991" s="42"/>
      <c r="AS991" s="14"/>
    </row>
    <row r="992" spans="2:45" s="200" customFormat="1" ht="14.45" customHeight="1" x14ac:dyDescent="0.25">
      <c r="B992" s="475"/>
      <c r="C992" s="477"/>
      <c r="D992" s="477"/>
      <c r="E992" s="40"/>
      <c r="F992" s="489"/>
      <c r="G992" s="489"/>
      <c r="H992" s="50"/>
      <c r="I992" s="201" t="str">
        <f>IF(H992=0,"",H992/'2. Baseline'!$F$15)</f>
        <v/>
      </c>
      <c r="J992" s="87" t="str">
        <f>IF(I992="","",(I992/'2. Baseline'!$F$71/'2. Baseline'!$F$67))</f>
        <v/>
      </c>
      <c r="K992" s="73" t="str">
        <f t="shared" si="482"/>
        <v/>
      </c>
      <c r="L992" s="73" t="str">
        <f t="shared" si="486"/>
        <v/>
      </c>
      <c r="M992" s="81">
        <f t="shared" si="483"/>
        <v>285.71428571428572</v>
      </c>
      <c r="N992" s="81" t="e">
        <f t="shared" si="484"/>
        <v>#VALUE!</v>
      </c>
      <c r="O992" s="82" t="str">
        <f>IFERROR(ROUND(IF(H992/'2. Baseline'!F$13=0,"",H992/'2. Baseline'!F$13),0),"")</f>
        <v/>
      </c>
      <c r="P992" s="83" t="str">
        <f>IFERROR(O992/'2. Baseline'!F$14,"")</f>
        <v/>
      </c>
      <c r="Q992" s="84" t="e">
        <f t="shared" si="485"/>
        <v>#VALUE!</v>
      </c>
      <c r="R992" s="234" t="str">
        <f>IF(H992="","",P992/'2. Baseline'!$F$67)</f>
        <v/>
      </c>
      <c r="S992" s="234" t="str">
        <f>IF(H992="","",P992/J992/'2. Baseline'!$F$67)</f>
        <v/>
      </c>
      <c r="T992" s="101"/>
      <c r="U992" s="102"/>
      <c r="V992" s="101"/>
      <c r="W992" s="101"/>
      <c r="X992" s="90" t="str">
        <f>IFERROR(P992/W992, "")</f>
        <v/>
      </c>
      <c r="Y992" s="456"/>
      <c r="Z992" s="450"/>
      <c r="AA992" s="453"/>
      <c r="AB992" s="480"/>
      <c r="AC992" s="483"/>
      <c r="AD992" s="467"/>
      <c r="AE992" s="486"/>
      <c r="AF992" s="467"/>
      <c r="AG992" s="470"/>
      <c r="AH992" s="470"/>
      <c r="AI992" s="473"/>
      <c r="AJ992" s="467"/>
      <c r="AK992" s="467"/>
      <c r="AL992" s="467"/>
      <c r="AM992" s="467"/>
      <c r="AN992" s="470"/>
      <c r="AO992" s="470"/>
      <c r="AP992" s="470"/>
      <c r="AQ992" s="473"/>
      <c r="AR992" s="42"/>
      <c r="AS992" s="14"/>
    </row>
    <row r="993" spans="2:45" s="200" customFormat="1" ht="14.45" customHeight="1" x14ac:dyDescent="0.25">
      <c r="B993" s="476"/>
      <c r="C993" s="478"/>
      <c r="D993" s="478"/>
      <c r="E993" s="40"/>
      <c r="F993" s="489"/>
      <c r="G993" s="489"/>
      <c r="H993" s="50"/>
      <c r="I993" s="201" t="str">
        <f>IF(H993=0,"",H993/'2. Baseline'!$F$15)</f>
        <v/>
      </c>
      <c r="J993" s="87" t="str">
        <f>IF(I993="","",(I993/'2. Baseline'!$F$71/'2. Baseline'!$F$67))</f>
        <v/>
      </c>
      <c r="K993" s="73" t="str">
        <f t="shared" si="482"/>
        <v/>
      </c>
      <c r="L993" s="73" t="str">
        <f t="shared" si="486"/>
        <v/>
      </c>
      <c r="M993" s="81">
        <f t="shared" si="483"/>
        <v>285.71428571428572</v>
      </c>
      <c r="N993" s="81" t="e">
        <f>IF(M993="","",I993/M993)</f>
        <v>#VALUE!</v>
      </c>
      <c r="O993" s="82" t="str">
        <f>IFERROR(ROUND(IF(H993/'2. Baseline'!F$13=0,"",H993/'2. Baseline'!F$13),0),"")</f>
        <v/>
      </c>
      <c r="P993" s="83" t="str">
        <f>IFERROR(O993/'2. Baseline'!F$14,"")</f>
        <v/>
      </c>
      <c r="Q993" s="85"/>
      <c r="R993" s="82" t="str">
        <f>IF(H993="","",P993/'2. Baseline'!$F$67)</f>
        <v/>
      </c>
      <c r="S993" s="82" t="str">
        <f>IF(H993="","",P993/J993/'2. Baseline'!$F$67)</f>
        <v/>
      </c>
      <c r="T993" s="101"/>
      <c r="U993" s="102"/>
      <c r="V993" s="101"/>
      <c r="W993" s="101"/>
      <c r="X993" s="90" t="str">
        <f>IFERROR(P993/W993, "")</f>
        <v/>
      </c>
      <c r="Y993" s="457"/>
      <c r="Z993" s="451"/>
      <c r="AA993" s="454"/>
      <c r="AB993" s="481"/>
      <c r="AC993" s="484"/>
      <c r="AD993" s="468"/>
      <c r="AE993" s="487"/>
      <c r="AF993" s="468"/>
      <c r="AG993" s="471"/>
      <c r="AH993" s="471"/>
      <c r="AI993" s="474"/>
      <c r="AJ993" s="468"/>
      <c r="AK993" s="468"/>
      <c r="AL993" s="468"/>
      <c r="AM993" s="468"/>
      <c r="AN993" s="471"/>
      <c r="AO993" s="471"/>
      <c r="AP993" s="471"/>
      <c r="AQ993" s="474"/>
      <c r="AR993" s="42"/>
      <c r="AS993" s="14"/>
    </row>
    <row r="994" spans="2:45" s="200" customFormat="1" ht="14.45" customHeight="1" x14ac:dyDescent="0.25">
      <c r="B994" s="51"/>
      <c r="C994" s="25" t="s">
        <v>35</v>
      </c>
      <c r="D994" s="25"/>
      <c r="E994" s="98">
        <f>COUNTA(E984:E993)</f>
        <v>0</v>
      </c>
      <c r="F994" s="458"/>
      <c r="G994" s="459"/>
      <c r="H994" s="22">
        <f>SUM(H984:H993)</f>
        <v>0</v>
      </c>
      <c r="I994" s="96">
        <f>SUM(I984:I993)</f>
        <v>0</v>
      </c>
      <c r="J994" s="96">
        <f>SUM(J984:J993)</f>
        <v>0</v>
      </c>
      <c r="K994" s="96">
        <f>SUM(K984:K993)</f>
        <v>0</v>
      </c>
      <c r="L994" s="96">
        <f>SUM(L984:L993)</f>
        <v>0</v>
      </c>
      <c r="M994" s="97"/>
      <c r="N994" s="97" t="e">
        <f>SUM(N984:N993)</f>
        <v>#VALUE!</v>
      </c>
      <c r="O994" s="23">
        <f>SUM(O984:O993)</f>
        <v>0</v>
      </c>
      <c r="P994" s="53">
        <f>IFERROR(O994/'2. Baseline'!F$14,"")</f>
        <v>0</v>
      </c>
      <c r="Q994" s="52" t="e">
        <f>SUM(Q984:Q992)*7</f>
        <v>#VALUE!</v>
      </c>
      <c r="R994" s="96">
        <f>SUM(R984:R993)</f>
        <v>0</v>
      </c>
      <c r="S994" s="97" t="e">
        <f>IF(H994="","",P994/J994/'2. Baseline'!$F$67)</f>
        <v>#DIV/0!</v>
      </c>
      <c r="T994" s="103"/>
      <c r="U994" s="103"/>
      <c r="V994" s="104"/>
      <c r="W994" s="104"/>
      <c r="X994" s="74"/>
      <c r="Y994" s="107"/>
      <c r="Z994" s="104"/>
      <c r="AA994" s="108"/>
      <c r="AB994" s="53"/>
      <c r="AC994" s="68">
        <f t="shared" ref="AC994:AQ994" si="487">SUM(AC984:AC993)</f>
        <v>0</v>
      </c>
      <c r="AD994" s="68">
        <f t="shared" si="487"/>
        <v>0</v>
      </c>
      <c r="AE994" s="296">
        <f t="shared" si="487"/>
        <v>0</v>
      </c>
      <c r="AF994" s="93">
        <f t="shared" si="487"/>
        <v>0</v>
      </c>
      <c r="AG994" s="93">
        <f t="shared" si="487"/>
        <v>0</v>
      </c>
      <c r="AH994" s="93">
        <f t="shared" si="487"/>
        <v>0</v>
      </c>
      <c r="AI994" s="93">
        <f t="shared" si="487"/>
        <v>0</v>
      </c>
      <c r="AJ994" s="93">
        <f t="shared" si="487"/>
        <v>0</v>
      </c>
      <c r="AK994" s="93">
        <f t="shared" si="487"/>
        <v>0</v>
      </c>
      <c r="AL994" s="93">
        <f t="shared" si="487"/>
        <v>0</v>
      </c>
      <c r="AM994" s="93">
        <f t="shared" si="487"/>
        <v>0</v>
      </c>
      <c r="AN994" s="93">
        <f t="shared" si="487"/>
        <v>0</v>
      </c>
      <c r="AO994" s="93">
        <f t="shared" si="487"/>
        <v>0</v>
      </c>
      <c r="AP994" s="93">
        <f t="shared" si="487"/>
        <v>0</v>
      </c>
      <c r="AQ994" s="93">
        <f t="shared" si="487"/>
        <v>0</v>
      </c>
      <c r="AR994" s="26"/>
      <c r="AS994" s="14"/>
    </row>
    <row r="995" spans="2:45" s="200" customFormat="1" ht="14.45" customHeight="1" thickBot="1" x14ac:dyDescent="0.3">
      <c r="B995" s="61"/>
      <c r="C995" s="62"/>
      <c r="D995" s="62"/>
      <c r="E995" s="63"/>
      <c r="F995" s="460"/>
      <c r="G995" s="461"/>
      <c r="H995" s="64"/>
      <c r="I995" s="65" t="str">
        <f>IFERROR(IF(H995/#REF!=0," ",H995/#REF!),"")</f>
        <v/>
      </c>
      <c r="J995" s="66"/>
      <c r="K995" s="66"/>
      <c r="L995" s="66"/>
      <c r="M995" s="66"/>
      <c r="N995" s="66"/>
      <c r="O995" s="24"/>
      <c r="P995" s="54"/>
      <c r="Q995" s="55"/>
      <c r="R995" s="56"/>
      <c r="S995" s="56"/>
      <c r="T995" s="105"/>
      <c r="U995" s="105"/>
      <c r="V995" s="106"/>
      <c r="W995" s="106"/>
      <c r="X995" s="75"/>
      <c r="Y995" s="109"/>
      <c r="Z995" s="106"/>
      <c r="AA995" s="110"/>
      <c r="AB995" s="54"/>
      <c r="AC995" s="57"/>
      <c r="AD995" s="67"/>
      <c r="AE995" s="67"/>
      <c r="AF995" s="67"/>
      <c r="AG995" s="67"/>
      <c r="AH995" s="67"/>
      <c r="AI995" s="67"/>
      <c r="AJ995" s="67"/>
      <c r="AK995" s="67"/>
      <c r="AL995" s="67"/>
      <c r="AM995" s="67"/>
      <c r="AN995" s="67"/>
      <c r="AO995" s="67"/>
      <c r="AP995" s="67"/>
      <c r="AQ995" s="179"/>
      <c r="AR995" s="60"/>
      <c r="AS995" s="14"/>
    </row>
    <row r="996" spans="2:45" s="200" customFormat="1" ht="14.45" customHeight="1" x14ac:dyDescent="0.25">
      <c r="B996" s="475" t="str">
        <f>IF(C996&lt;&gt;"",B984+1,"")</f>
        <v/>
      </c>
      <c r="C996" s="477"/>
      <c r="D996" s="477"/>
      <c r="E996" s="40"/>
      <c r="F996" s="492"/>
      <c r="G996" s="492"/>
      <c r="H996" s="49"/>
      <c r="I996" s="201" t="str">
        <f>IF(H996=0,"",H996/'2. Baseline'!$F$15)</f>
        <v/>
      </c>
      <c r="J996" s="86" t="str">
        <f>IF(I996="","",(I996/'2. Baseline'!$F$71/'2. Baseline'!$F$67))</f>
        <v/>
      </c>
      <c r="K996" s="72" t="str">
        <f t="shared" ref="K996:K1005" si="488">IF(J996="","",ROUNDUP(J996,0))</f>
        <v/>
      </c>
      <c r="L996" s="295" t="str">
        <f>J996</f>
        <v/>
      </c>
      <c r="M996" s="77">
        <f t="shared" ref="M996:M1005" si="489">IF(I996=0,"",$M$23*10)</f>
        <v>285.71428571428572</v>
      </c>
      <c r="N996" s="77" t="e">
        <f t="shared" ref="N996:N1004" si="490">I996/M996</f>
        <v>#VALUE!</v>
      </c>
      <c r="O996" s="78" t="str">
        <f>IFERROR(ROUND(IF(H996/'2. Baseline'!F$13=0,"",H996/'2. Baseline'!F$13),0),"")</f>
        <v/>
      </c>
      <c r="P996" s="79" t="str">
        <f>IFERROR(O996/'2. Baseline'!F$14,"")</f>
        <v/>
      </c>
      <c r="Q996" s="80" t="e">
        <f t="shared" ref="Q996:Q1004" si="491">O996/(J996/2)/7</f>
        <v>#VALUE!</v>
      </c>
      <c r="R996" s="233" t="str">
        <f>IF(H996="","",P996/'2. Baseline'!$F$67)</f>
        <v/>
      </c>
      <c r="S996" s="233" t="str">
        <f>IF(H996="","",P996/J996/'2. Baseline'!$F$67)</f>
        <v/>
      </c>
      <c r="T996" s="99"/>
      <c r="U996" s="100"/>
      <c r="V996" s="101"/>
      <c r="W996" s="101"/>
      <c r="X996" s="89" t="str">
        <f>IFERROR(S996/W996, "n/a")</f>
        <v>n/a</v>
      </c>
      <c r="Y996" s="455"/>
      <c r="Z996" s="449"/>
      <c r="AA996" s="452"/>
      <c r="AB996" s="479" t="e">
        <f>P1006/AA996</f>
        <v>#DIV/0!</v>
      </c>
      <c r="AC996" s="482">
        <f>L1006</f>
        <v>0</v>
      </c>
      <c r="AD996" s="466">
        <f>AC1006</f>
        <v>0</v>
      </c>
      <c r="AE996" s="485">
        <f>AD1006/'2. Baseline'!$F$73</f>
        <v>0</v>
      </c>
      <c r="AF996" s="466">
        <f>L1006*'2. Baseline'!$F$58</f>
        <v>0</v>
      </c>
      <c r="AG996" s="469">
        <f>J1006*'2. Baseline'!$F$61</f>
        <v>0</v>
      </c>
      <c r="AH996" s="469">
        <f>AE1006*'2. Baseline'!F$59*('2. Baseline'!F$50+'2. Baseline'!F$51)</f>
        <v>0</v>
      </c>
      <c r="AI996" s="472">
        <f>IF(B996&lt;&gt;"",'2. Baseline'!$F$60+1,0)</f>
        <v>0</v>
      </c>
      <c r="AJ996" s="466">
        <f>2*(AC1006*('2. Baseline'!$F$67+'2. Baseline'!$F$68))</f>
        <v>0</v>
      </c>
      <c r="AK996" s="466">
        <f>2*L1006</f>
        <v>0</v>
      </c>
      <c r="AL996" s="466">
        <f>2*(J1006*2)</f>
        <v>0</v>
      </c>
      <c r="AM996" s="466">
        <f>J1006*('2. Baseline'!F$67+'2. Baseline'!F$68)</f>
        <v>0</v>
      </c>
      <c r="AN996" s="469">
        <f>J1006*'2. Baseline'!$F$80</f>
        <v>0</v>
      </c>
      <c r="AO996" s="469">
        <f>2*J1006</f>
        <v>0</v>
      </c>
      <c r="AP996" s="469">
        <f>AE1006*'2. Baseline'!F$78*('2. Baseline'!F$67+'2. Baseline'!F$68)</f>
        <v>0</v>
      </c>
      <c r="AQ996" s="472">
        <f>IF(B996&lt;&gt;"",'2. Baseline'!$F$60+1,0)</f>
        <v>0</v>
      </c>
      <c r="AR996" s="41"/>
      <c r="AS996" s="14"/>
    </row>
    <row r="997" spans="2:45" s="200" customFormat="1" ht="14.45" customHeight="1" x14ac:dyDescent="0.25">
      <c r="B997" s="475"/>
      <c r="C997" s="477"/>
      <c r="D997" s="477"/>
      <c r="E997" s="40"/>
      <c r="F997" s="489"/>
      <c r="G997" s="489"/>
      <c r="H997" s="49"/>
      <c r="I997" s="201" t="str">
        <f>IF(H997=0,"",H997/'2. Baseline'!$F$15)</f>
        <v/>
      </c>
      <c r="J997" s="87" t="str">
        <f>IF(I997="","",(I997/'2. Baseline'!$F$71/'2. Baseline'!$F$67))</f>
        <v/>
      </c>
      <c r="K997" s="73" t="str">
        <f t="shared" si="488"/>
        <v/>
      </c>
      <c r="L997" s="73" t="str">
        <f t="shared" ref="L997:L1005" si="492">J997</f>
        <v/>
      </c>
      <c r="M997" s="81">
        <f t="shared" si="489"/>
        <v>285.71428571428572</v>
      </c>
      <c r="N997" s="81" t="e">
        <f t="shared" si="490"/>
        <v>#VALUE!</v>
      </c>
      <c r="O997" s="82" t="str">
        <f>IFERROR(ROUND(IF(H997/'2. Baseline'!F$13=0,"",H997/'2. Baseline'!F$13),0),"")</f>
        <v/>
      </c>
      <c r="P997" s="83" t="str">
        <f>IFERROR(O997/'2. Baseline'!F$14,"")</f>
        <v/>
      </c>
      <c r="Q997" s="84" t="e">
        <f t="shared" si="491"/>
        <v>#VALUE!</v>
      </c>
      <c r="R997" s="234" t="str">
        <f>IF(H997="","",P997/'2. Baseline'!$F$67)</f>
        <v/>
      </c>
      <c r="S997" s="234" t="str">
        <f>IF(H997="","",P997/J997/'2. Baseline'!$F$67)</f>
        <v/>
      </c>
      <c r="T997" s="101"/>
      <c r="U997" s="102"/>
      <c r="V997" s="101"/>
      <c r="W997" s="101"/>
      <c r="X997" s="90" t="str">
        <f>IFERROR(S997/W997, "")</f>
        <v/>
      </c>
      <c r="Y997" s="456"/>
      <c r="Z997" s="450"/>
      <c r="AA997" s="453"/>
      <c r="AB997" s="480"/>
      <c r="AC997" s="483"/>
      <c r="AD997" s="467"/>
      <c r="AE997" s="486"/>
      <c r="AF997" s="467"/>
      <c r="AG997" s="470"/>
      <c r="AH997" s="470"/>
      <c r="AI997" s="473"/>
      <c r="AJ997" s="467"/>
      <c r="AK997" s="467"/>
      <c r="AL997" s="467"/>
      <c r="AM997" s="467"/>
      <c r="AN997" s="470"/>
      <c r="AO997" s="470"/>
      <c r="AP997" s="470"/>
      <c r="AQ997" s="473"/>
      <c r="AR997" s="42"/>
      <c r="AS997" s="14"/>
    </row>
    <row r="998" spans="2:45" s="200" customFormat="1" ht="14.45" customHeight="1" x14ac:dyDescent="0.25">
      <c r="B998" s="475"/>
      <c r="C998" s="477"/>
      <c r="D998" s="477"/>
      <c r="E998" s="40"/>
      <c r="F998" s="489"/>
      <c r="G998" s="489"/>
      <c r="H998" s="49"/>
      <c r="I998" s="201" t="str">
        <f>IF(H998=0,"",H998/'2. Baseline'!$F$15)</f>
        <v/>
      </c>
      <c r="J998" s="88" t="str">
        <f>IF(I998="","",(I998/'2. Baseline'!$F$71/'2. Baseline'!$F$67))</f>
        <v/>
      </c>
      <c r="K998" s="91" t="str">
        <f t="shared" si="488"/>
        <v/>
      </c>
      <c r="L998" s="91" t="str">
        <f t="shared" si="492"/>
        <v/>
      </c>
      <c r="M998" s="92">
        <f t="shared" si="489"/>
        <v>285.71428571428572</v>
      </c>
      <c r="N998" s="92" t="e">
        <f t="shared" si="490"/>
        <v>#VALUE!</v>
      </c>
      <c r="O998" s="82" t="str">
        <f>IFERROR(ROUND(IF(H998/'2. Baseline'!F$13=0,"",H998/'2. Baseline'!F$13),0),"")</f>
        <v/>
      </c>
      <c r="P998" s="83" t="str">
        <f>IFERROR(O998/'2. Baseline'!F$14,"")</f>
        <v/>
      </c>
      <c r="Q998" s="84" t="e">
        <f t="shared" si="491"/>
        <v>#VALUE!</v>
      </c>
      <c r="R998" s="234" t="str">
        <f>IF(H998="","",P998/'2. Baseline'!$F$67)</f>
        <v/>
      </c>
      <c r="S998" s="234" t="str">
        <f>IF(H998="","",P998/J998/'2. Baseline'!$F$67)</f>
        <v/>
      </c>
      <c r="T998" s="101"/>
      <c r="U998" s="102"/>
      <c r="V998" s="101"/>
      <c r="W998" s="101"/>
      <c r="X998" s="90" t="str">
        <f>IFERROR(S998/W998, "")</f>
        <v/>
      </c>
      <c r="Y998" s="456"/>
      <c r="Z998" s="450"/>
      <c r="AA998" s="453"/>
      <c r="AB998" s="480"/>
      <c r="AC998" s="483"/>
      <c r="AD998" s="467"/>
      <c r="AE998" s="486"/>
      <c r="AF998" s="467"/>
      <c r="AG998" s="470"/>
      <c r="AH998" s="470"/>
      <c r="AI998" s="473"/>
      <c r="AJ998" s="467"/>
      <c r="AK998" s="467"/>
      <c r="AL998" s="467"/>
      <c r="AM998" s="467"/>
      <c r="AN998" s="470"/>
      <c r="AO998" s="470"/>
      <c r="AP998" s="470"/>
      <c r="AQ998" s="473"/>
      <c r="AR998" s="42"/>
      <c r="AS998" s="14"/>
    </row>
    <row r="999" spans="2:45" s="200" customFormat="1" ht="14.45" customHeight="1" x14ac:dyDescent="0.25">
      <c r="B999" s="475"/>
      <c r="C999" s="477"/>
      <c r="D999" s="477"/>
      <c r="E999" s="40"/>
      <c r="F999" s="489"/>
      <c r="G999" s="489"/>
      <c r="H999" s="49"/>
      <c r="I999" s="201" t="str">
        <f>IF(H999=0,"",H999/'2. Baseline'!$F$15)</f>
        <v/>
      </c>
      <c r="J999" s="87" t="str">
        <f>IF(I999="","",(I999/'2. Baseline'!$F$71/'2. Baseline'!$F$67))</f>
        <v/>
      </c>
      <c r="K999" s="73" t="str">
        <f t="shared" si="488"/>
        <v/>
      </c>
      <c r="L999" s="73" t="str">
        <f t="shared" si="492"/>
        <v/>
      </c>
      <c r="M999" s="81">
        <f t="shared" si="489"/>
        <v>285.71428571428572</v>
      </c>
      <c r="N999" s="81" t="e">
        <f t="shared" si="490"/>
        <v>#VALUE!</v>
      </c>
      <c r="O999" s="82" t="str">
        <f>IFERROR(ROUND(IF(H999/'2. Baseline'!F$13=0,"",H999/'2. Baseline'!F$13),0),"")</f>
        <v/>
      </c>
      <c r="P999" s="83" t="str">
        <f>IFERROR(O999/'2. Baseline'!F$14,"")</f>
        <v/>
      </c>
      <c r="Q999" s="84" t="e">
        <f t="shared" si="491"/>
        <v>#VALUE!</v>
      </c>
      <c r="R999" s="234" t="str">
        <f>IF(H999="","",P999/'2. Baseline'!$F$67)</f>
        <v/>
      </c>
      <c r="S999" s="234" t="str">
        <f>IF(H999="","",P999/J999/'2. Baseline'!$F$67)</f>
        <v/>
      </c>
      <c r="T999" s="101"/>
      <c r="U999" s="102"/>
      <c r="V999" s="101"/>
      <c r="W999" s="101"/>
      <c r="X999" s="90" t="str">
        <f>IFERROR(S999/W999, "")</f>
        <v/>
      </c>
      <c r="Y999" s="456"/>
      <c r="Z999" s="450"/>
      <c r="AA999" s="453"/>
      <c r="AB999" s="480"/>
      <c r="AC999" s="483"/>
      <c r="AD999" s="467"/>
      <c r="AE999" s="486"/>
      <c r="AF999" s="467"/>
      <c r="AG999" s="470"/>
      <c r="AH999" s="470"/>
      <c r="AI999" s="473"/>
      <c r="AJ999" s="467"/>
      <c r="AK999" s="467"/>
      <c r="AL999" s="467"/>
      <c r="AM999" s="467"/>
      <c r="AN999" s="470"/>
      <c r="AO999" s="470"/>
      <c r="AP999" s="470"/>
      <c r="AQ999" s="473"/>
      <c r="AR999" s="42"/>
      <c r="AS999" s="14"/>
    </row>
    <row r="1000" spans="2:45" s="200" customFormat="1" ht="14.45" customHeight="1" x14ac:dyDescent="0.25">
      <c r="B1000" s="475"/>
      <c r="C1000" s="477"/>
      <c r="D1000" s="477"/>
      <c r="E1000" s="40"/>
      <c r="F1000" s="489"/>
      <c r="G1000" s="489"/>
      <c r="H1000" s="50"/>
      <c r="I1000" s="201" t="str">
        <f>IF(H1000=0,"",H1000/'2. Baseline'!$F$15)</f>
        <v/>
      </c>
      <c r="J1000" s="87" t="str">
        <f>IF(I1000="","",(I1000/'2. Baseline'!$F$71/'2. Baseline'!$F$67))</f>
        <v/>
      </c>
      <c r="K1000" s="73" t="str">
        <f t="shared" si="488"/>
        <v/>
      </c>
      <c r="L1000" s="73" t="str">
        <f t="shared" si="492"/>
        <v/>
      </c>
      <c r="M1000" s="81">
        <f t="shared" si="489"/>
        <v>285.71428571428572</v>
      </c>
      <c r="N1000" s="81" t="e">
        <f t="shared" si="490"/>
        <v>#VALUE!</v>
      </c>
      <c r="O1000" s="82" t="str">
        <f>IFERROR(ROUND(IF(H1000/'2. Baseline'!F$13=0,"",H1000/'2. Baseline'!F$13),0),"")</f>
        <v/>
      </c>
      <c r="P1000" s="83" t="str">
        <f>IFERROR(O1000/'2. Baseline'!F$14,"")</f>
        <v/>
      </c>
      <c r="Q1000" s="84" t="e">
        <f t="shared" si="491"/>
        <v>#VALUE!</v>
      </c>
      <c r="R1000" s="234" t="str">
        <f>IF(H1000="","",P1000/'2. Baseline'!$F$67)</f>
        <v/>
      </c>
      <c r="S1000" s="234" t="str">
        <f>IF(H1000="","",P1000/J1000/'2. Baseline'!$F$67)</f>
        <v/>
      </c>
      <c r="T1000" s="101"/>
      <c r="U1000" s="102"/>
      <c r="V1000" s="101"/>
      <c r="W1000" s="101"/>
      <c r="X1000" s="90" t="str">
        <f>IFERROR(S1000/W1000, "")</f>
        <v/>
      </c>
      <c r="Y1000" s="456"/>
      <c r="Z1000" s="450"/>
      <c r="AA1000" s="453"/>
      <c r="AB1000" s="480"/>
      <c r="AC1000" s="483"/>
      <c r="AD1000" s="467"/>
      <c r="AE1000" s="486"/>
      <c r="AF1000" s="467"/>
      <c r="AG1000" s="470"/>
      <c r="AH1000" s="470"/>
      <c r="AI1000" s="473"/>
      <c r="AJ1000" s="467"/>
      <c r="AK1000" s="467"/>
      <c r="AL1000" s="467"/>
      <c r="AM1000" s="467"/>
      <c r="AN1000" s="470"/>
      <c r="AO1000" s="470"/>
      <c r="AP1000" s="470"/>
      <c r="AQ1000" s="473"/>
      <c r="AR1000" s="42"/>
      <c r="AS1000" s="14"/>
    </row>
    <row r="1001" spans="2:45" s="200" customFormat="1" ht="14.45" customHeight="1" x14ac:dyDescent="0.25">
      <c r="B1001" s="475"/>
      <c r="C1001" s="477"/>
      <c r="D1001" s="477"/>
      <c r="E1001" s="40"/>
      <c r="F1001" s="489"/>
      <c r="G1001" s="489"/>
      <c r="H1001" s="50"/>
      <c r="I1001" s="201" t="str">
        <f>IF(H1001=0,"",H1001/'2. Baseline'!$F$15)</f>
        <v/>
      </c>
      <c r="J1001" s="87" t="str">
        <f>IF(I1001="","",(I1001/'2. Baseline'!$F$71/'2. Baseline'!$F$67))</f>
        <v/>
      </c>
      <c r="K1001" s="73" t="str">
        <f t="shared" si="488"/>
        <v/>
      </c>
      <c r="L1001" s="73" t="str">
        <f t="shared" si="492"/>
        <v/>
      </c>
      <c r="M1001" s="81">
        <f t="shared" si="489"/>
        <v>285.71428571428572</v>
      </c>
      <c r="N1001" s="81" t="e">
        <f t="shared" si="490"/>
        <v>#VALUE!</v>
      </c>
      <c r="O1001" s="82" t="str">
        <f>IFERROR(ROUND(IF(H1001/'2. Baseline'!F$13=0,"",H1001/'2. Baseline'!F$13),0),"")</f>
        <v/>
      </c>
      <c r="P1001" s="83" t="str">
        <f>IFERROR(O1001/'2. Baseline'!F$14,"")</f>
        <v/>
      </c>
      <c r="Q1001" s="84" t="e">
        <f t="shared" si="491"/>
        <v>#VALUE!</v>
      </c>
      <c r="R1001" s="234" t="str">
        <f>IF(H1001="","",P1001/'2. Baseline'!$F$67)</f>
        <v/>
      </c>
      <c r="S1001" s="234" t="str">
        <f>IF(H1001="","",P1001/J1001/'2. Baseline'!$F$67)</f>
        <v/>
      </c>
      <c r="T1001" s="101"/>
      <c r="U1001" s="102"/>
      <c r="V1001" s="101"/>
      <c r="W1001" s="101"/>
      <c r="X1001" s="90" t="str">
        <f>IFERROR(P1001/W1001, "")</f>
        <v/>
      </c>
      <c r="Y1001" s="456"/>
      <c r="Z1001" s="450"/>
      <c r="AA1001" s="453"/>
      <c r="AB1001" s="480"/>
      <c r="AC1001" s="483"/>
      <c r="AD1001" s="467"/>
      <c r="AE1001" s="486"/>
      <c r="AF1001" s="467"/>
      <c r="AG1001" s="470"/>
      <c r="AH1001" s="470"/>
      <c r="AI1001" s="473"/>
      <c r="AJ1001" s="467"/>
      <c r="AK1001" s="467"/>
      <c r="AL1001" s="467"/>
      <c r="AM1001" s="467"/>
      <c r="AN1001" s="470"/>
      <c r="AO1001" s="470"/>
      <c r="AP1001" s="470"/>
      <c r="AQ1001" s="473"/>
      <c r="AR1001" s="42"/>
      <c r="AS1001" s="14"/>
    </row>
    <row r="1002" spans="2:45" s="200" customFormat="1" ht="14.45" customHeight="1" x14ac:dyDescent="0.25">
      <c r="B1002" s="475"/>
      <c r="C1002" s="477"/>
      <c r="D1002" s="477"/>
      <c r="E1002" s="40"/>
      <c r="F1002" s="489"/>
      <c r="G1002" s="489"/>
      <c r="H1002" s="50"/>
      <c r="I1002" s="201" t="str">
        <f>IF(H1002=0,"",H1002/'2. Baseline'!$F$15)</f>
        <v/>
      </c>
      <c r="J1002" s="87" t="str">
        <f>IF(I1002="","",(I1002/'2. Baseline'!$F$71/'2. Baseline'!$F$67))</f>
        <v/>
      </c>
      <c r="K1002" s="73" t="str">
        <f t="shared" si="488"/>
        <v/>
      </c>
      <c r="L1002" s="73" t="str">
        <f t="shared" si="492"/>
        <v/>
      </c>
      <c r="M1002" s="81">
        <f t="shared" si="489"/>
        <v>285.71428571428572</v>
      </c>
      <c r="N1002" s="81" t="e">
        <f t="shared" si="490"/>
        <v>#VALUE!</v>
      </c>
      <c r="O1002" s="82" t="str">
        <f>IFERROR(ROUND(IF(H1002/'2. Baseline'!F$13=0,"",H1002/'2. Baseline'!F$13),0),"")</f>
        <v/>
      </c>
      <c r="P1002" s="83" t="str">
        <f>IFERROR(O1002/'2. Baseline'!F$14,"")</f>
        <v/>
      </c>
      <c r="Q1002" s="84" t="e">
        <f t="shared" si="491"/>
        <v>#VALUE!</v>
      </c>
      <c r="R1002" s="234" t="str">
        <f>IF(H1002="","",P1002/'2. Baseline'!$F$67)</f>
        <v/>
      </c>
      <c r="S1002" s="234" t="str">
        <f>IF(H1002="","",P1002/J1002/'2. Baseline'!$F$67)</f>
        <v/>
      </c>
      <c r="T1002" s="101"/>
      <c r="U1002" s="102"/>
      <c r="V1002" s="101"/>
      <c r="W1002" s="101"/>
      <c r="X1002" s="90" t="str">
        <f>IFERROR(P1002/W1002, "")</f>
        <v/>
      </c>
      <c r="Y1002" s="456"/>
      <c r="Z1002" s="450"/>
      <c r="AA1002" s="453"/>
      <c r="AB1002" s="480"/>
      <c r="AC1002" s="483"/>
      <c r="AD1002" s="467"/>
      <c r="AE1002" s="486"/>
      <c r="AF1002" s="467"/>
      <c r="AG1002" s="470"/>
      <c r="AH1002" s="470"/>
      <c r="AI1002" s="473"/>
      <c r="AJ1002" s="467"/>
      <c r="AK1002" s="467"/>
      <c r="AL1002" s="467"/>
      <c r="AM1002" s="467"/>
      <c r="AN1002" s="470"/>
      <c r="AO1002" s="470"/>
      <c r="AP1002" s="470"/>
      <c r="AQ1002" s="473"/>
      <c r="AR1002" s="42"/>
      <c r="AS1002" s="14"/>
    </row>
    <row r="1003" spans="2:45" s="200" customFormat="1" ht="14.45" customHeight="1" x14ac:dyDescent="0.25">
      <c r="B1003" s="475"/>
      <c r="C1003" s="477"/>
      <c r="D1003" s="477"/>
      <c r="E1003" s="40"/>
      <c r="F1003" s="489"/>
      <c r="G1003" s="489"/>
      <c r="H1003" s="50"/>
      <c r="I1003" s="201" t="str">
        <f>IF(H1003=0,"",H1003/'2. Baseline'!$F$15)</f>
        <v/>
      </c>
      <c r="J1003" s="87" t="str">
        <f>IF(I1003="","",(I1003/'2. Baseline'!$F$71/'2. Baseline'!$F$67))</f>
        <v/>
      </c>
      <c r="K1003" s="73" t="str">
        <f t="shared" si="488"/>
        <v/>
      </c>
      <c r="L1003" s="73" t="str">
        <f t="shared" si="492"/>
        <v/>
      </c>
      <c r="M1003" s="81">
        <f t="shared" si="489"/>
        <v>285.71428571428572</v>
      </c>
      <c r="N1003" s="81" t="e">
        <f t="shared" si="490"/>
        <v>#VALUE!</v>
      </c>
      <c r="O1003" s="82" t="str">
        <f>IFERROR(ROUND(IF(H1003/'2. Baseline'!F$13=0,"",H1003/'2. Baseline'!F$13),0),"")</f>
        <v/>
      </c>
      <c r="P1003" s="83" t="str">
        <f>IFERROR(O1003/'2. Baseline'!F$14,"")</f>
        <v/>
      </c>
      <c r="Q1003" s="84" t="e">
        <f t="shared" si="491"/>
        <v>#VALUE!</v>
      </c>
      <c r="R1003" s="234" t="str">
        <f>IF(H1003="","",P1003/'2. Baseline'!$F$67)</f>
        <v/>
      </c>
      <c r="S1003" s="234" t="str">
        <f>IF(H1003="","",P1003/J1003/'2. Baseline'!$F$67)</f>
        <v/>
      </c>
      <c r="T1003" s="101"/>
      <c r="U1003" s="102"/>
      <c r="V1003" s="101"/>
      <c r="W1003" s="101"/>
      <c r="X1003" s="90" t="str">
        <f>IFERROR(P1003/W1003, "")</f>
        <v/>
      </c>
      <c r="Y1003" s="456"/>
      <c r="Z1003" s="450"/>
      <c r="AA1003" s="453"/>
      <c r="AB1003" s="480"/>
      <c r="AC1003" s="483"/>
      <c r="AD1003" s="467"/>
      <c r="AE1003" s="486"/>
      <c r="AF1003" s="467"/>
      <c r="AG1003" s="470"/>
      <c r="AH1003" s="470"/>
      <c r="AI1003" s="473"/>
      <c r="AJ1003" s="467"/>
      <c r="AK1003" s="467"/>
      <c r="AL1003" s="467"/>
      <c r="AM1003" s="467"/>
      <c r="AN1003" s="470"/>
      <c r="AO1003" s="470"/>
      <c r="AP1003" s="470"/>
      <c r="AQ1003" s="473"/>
      <c r="AR1003" s="42"/>
      <c r="AS1003" s="14"/>
    </row>
    <row r="1004" spans="2:45" s="200" customFormat="1" ht="14.45" customHeight="1" x14ac:dyDescent="0.25">
      <c r="B1004" s="475"/>
      <c r="C1004" s="477"/>
      <c r="D1004" s="477"/>
      <c r="E1004" s="40"/>
      <c r="F1004" s="489"/>
      <c r="G1004" s="489"/>
      <c r="H1004" s="50"/>
      <c r="I1004" s="201" t="str">
        <f>IF(H1004=0,"",H1004/'2. Baseline'!$F$15)</f>
        <v/>
      </c>
      <c r="J1004" s="87" t="str">
        <f>IF(I1004="","",(I1004/'2. Baseline'!$F$71/'2. Baseline'!$F$67))</f>
        <v/>
      </c>
      <c r="K1004" s="73" t="str">
        <f t="shared" si="488"/>
        <v/>
      </c>
      <c r="L1004" s="73" t="str">
        <f t="shared" si="492"/>
        <v/>
      </c>
      <c r="M1004" s="81">
        <f t="shared" si="489"/>
        <v>285.71428571428572</v>
      </c>
      <c r="N1004" s="81" t="e">
        <f t="shared" si="490"/>
        <v>#VALUE!</v>
      </c>
      <c r="O1004" s="82" t="str">
        <f>IFERROR(ROUND(IF(H1004/'2. Baseline'!F$13=0,"",H1004/'2. Baseline'!F$13),0),"")</f>
        <v/>
      </c>
      <c r="P1004" s="83" t="str">
        <f>IFERROR(O1004/'2. Baseline'!F$14,"")</f>
        <v/>
      </c>
      <c r="Q1004" s="84" t="e">
        <f t="shared" si="491"/>
        <v>#VALUE!</v>
      </c>
      <c r="R1004" s="234" t="str">
        <f>IF(H1004="","",P1004/'2. Baseline'!$F$67)</f>
        <v/>
      </c>
      <c r="S1004" s="234" t="str">
        <f>IF(H1004="","",P1004/J1004/'2. Baseline'!$F$67)</f>
        <v/>
      </c>
      <c r="T1004" s="101"/>
      <c r="U1004" s="102"/>
      <c r="V1004" s="101"/>
      <c r="W1004" s="101"/>
      <c r="X1004" s="90" t="str">
        <f>IFERROR(P1004/W1004, "")</f>
        <v/>
      </c>
      <c r="Y1004" s="456"/>
      <c r="Z1004" s="450"/>
      <c r="AA1004" s="453"/>
      <c r="AB1004" s="480"/>
      <c r="AC1004" s="483"/>
      <c r="AD1004" s="467"/>
      <c r="AE1004" s="486"/>
      <c r="AF1004" s="467"/>
      <c r="AG1004" s="470"/>
      <c r="AH1004" s="470"/>
      <c r="AI1004" s="473"/>
      <c r="AJ1004" s="467"/>
      <c r="AK1004" s="467"/>
      <c r="AL1004" s="467"/>
      <c r="AM1004" s="467"/>
      <c r="AN1004" s="470"/>
      <c r="AO1004" s="470"/>
      <c r="AP1004" s="470"/>
      <c r="AQ1004" s="473"/>
      <c r="AR1004" s="42"/>
      <c r="AS1004" s="14"/>
    </row>
    <row r="1005" spans="2:45" s="200" customFormat="1" ht="14.45" customHeight="1" x14ac:dyDescent="0.25">
      <c r="B1005" s="476"/>
      <c r="C1005" s="478"/>
      <c r="D1005" s="478"/>
      <c r="E1005" s="40"/>
      <c r="F1005" s="489"/>
      <c r="G1005" s="489"/>
      <c r="H1005" s="50"/>
      <c r="I1005" s="201" t="str">
        <f>IF(H1005=0,"",H1005/'2. Baseline'!$F$15)</f>
        <v/>
      </c>
      <c r="J1005" s="87" t="str">
        <f>IF(I1005="","",(I1005/'2. Baseline'!$F$71/'2. Baseline'!$F$67))</f>
        <v/>
      </c>
      <c r="K1005" s="73" t="str">
        <f t="shared" si="488"/>
        <v/>
      </c>
      <c r="L1005" s="73" t="str">
        <f t="shared" si="492"/>
        <v/>
      </c>
      <c r="M1005" s="81">
        <f t="shared" si="489"/>
        <v>285.71428571428572</v>
      </c>
      <c r="N1005" s="81" t="e">
        <f>IF(M1005="","",I1005/M1005)</f>
        <v>#VALUE!</v>
      </c>
      <c r="O1005" s="82" t="str">
        <f>IFERROR(ROUND(IF(H1005/'2. Baseline'!F$13=0,"",H1005/'2. Baseline'!F$13),0),"")</f>
        <v/>
      </c>
      <c r="P1005" s="83" t="str">
        <f>IFERROR(O1005/'2. Baseline'!F$14,"")</f>
        <v/>
      </c>
      <c r="Q1005" s="85"/>
      <c r="R1005" s="82" t="str">
        <f>IF(H1005="","",P1005/'2. Baseline'!$F$67)</f>
        <v/>
      </c>
      <c r="S1005" s="82" t="str">
        <f>IF(H1005="","",P1005/J1005/'2. Baseline'!$F$67)</f>
        <v/>
      </c>
      <c r="T1005" s="101"/>
      <c r="U1005" s="102"/>
      <c r="V1005" s="101"/>
      <c r="W1005" s="101"/>
      <c r="X1005" s="90" t="str">
        <f>IFERROR(P1005/W1005, "")</f>
        <v/>
      </c>
      <c r="Y1005" s="457"/>
      <c r="Z1005" s="451"/>
      <c r="AA1005" s="454"/>
      <c r="AB1005" s="481"/>
      <c r="AC1005" s="484"/>
      <c r="AD1005" s="468"/>
      <c r="AE1005" s="487"/>
      <c r="AF1005" s="468"/>
      <c r="AG1005" s="471"/>
      <c r="AH1005" s="471"/>
      <c r="AI1005" s="474"/>
      <c r="AJ1005" s="468"/>
      <c r="AK1005" s="468"/>
      <c r="AL1005" s="468"/>
      <c r="AM1005" s="468"/>
      <c r="AN1005" s="471"/>
      <c r="AO1005" s="471"/>
      <c r="AP1005" s="471"/>
      <c r="AQ1005" s="474"/>
      <c r="AR1005" s="42"/>
      <c r="AS1005" s="14"/>
    </row>
    <row r="1006" spans="2:45" s="200" customFormat="1" ht="14.45" customHeight="1" x14ac:dyDescent="0.25">
      <c r="B1006" s="162"/>
      <c r="C1006" s="25" t="s">
        <v>35</v>
      </c>
      <c r="D1006" s="25"/>
      <c r="E1006" s="98">
        <f>COUNTA(E996:E1005)</f>
        <v>0</v>
      </c>
      <c r="F1006" s="458"/>
      <c r="G1006" s="459"/>
      <c r="H1006" s="22">
        <f>SUM(H996:H1005)</f>
        <v>0</v>
      </c>
      <c r="I1006" s="96">
        <f>SUM(I996:I1005)</f>
        <v>0</v>
      </c>
      <c r="J1006" s="96">
        <f>SUM(J996:J1005)</f>
        <v>0</v>
      </c>
      <c r="K1006" s="96">
        <f>SUM(K996:K1005)</f>
        <v>0</v>
      </c>
      <c r="L1006" s="96">
        <f>SUM(L996:L1005)</f>
        <v>0</v>
      </c>
      <c r="M1006" s="97"/>
      <c r="N1006" s="97" t="e">
        <f>SUM(N996:N1005)</f>
        <v>#VALUE!</v>
      </c>
      <c r="O1006" s="23">
        <f>SUM(O996:O1005)</f>
        <v>0</v>
      </c>
      <c r="P1006" s="53">
        <f>IFERROR(O1006/'2. Baseline'!F$14,"")</f>
        <v>0</v>
      </c>
      <c r="Q1006" s="52" t="e">
        <f>SUM(Q996:Q1004)*7</f>
        <v>#VALUE!</v>
      </c>
      <c r="R1006" s="96">
        <f>SUM(R996:R1005)</f>
        <v>0</v>
      </c>
      <c r="S1006" s="97" t="e">
        <f>IF(H1006="","",P1006/J1006/'2. Baseline'!$F$67)</f>
        <v>#DIV/0!</v>
      </c>
      <c r="T1006" s="103"/>
      <c r="U1006" s="103"/>
      <c r="V1006" s="104"/>
      <c r="W1006" s="104"/>
      <c r="X1006" s="74"/>
      <c r="Y1006" s="107"/>
      <c r="Z1006" s="104"/>
      <c r="AA1006" s="108"/>
      <c r="AB1006" s="53"/>
      <c r="AC1006" s="68">
        <f t="shared" ref="AC1006:AQ1006" si="493">SUM(AC996:AC1005)</f>
        <v>0</v>
      </c>
      <c r="AD1006" s="68">
        <f t="shared" si="493"/>
        <v>0</v>
      </c>
      <c r="AE1006" s="296">
        <f t="shared" si="493"/>
        <v>0</v>
      </c>
      <c r="AF1006" s="93">
        <f t="shared" si="493"/>
        <v>0</v>
      </c>
      <c r="AG1006" s="93">
        <f t="shared" si="493"/>
        <v>0</v>
      </c>
      <c r="AH1006" s="93">
        <f t="shared" si="493"/>
        <v>0</v>
      </c>
      <c r="AI1006" s="93">
        <f t="shared" si="493"/>
        <v>0</v>
      </c>
      <c r="AJ1006" s="93">
        <f t="shared" si="493"/>
        <v>0</v>
      </c>
      <c r="AK1006" s="93">
        <f t="shared" si="493"/>
        <v>0</v>
      </c>
      <c r="AL1006" s="93">
        <f t="shared" si="493"/>
        <v>0</v>
      </c>
      <c r="AM1006" s="93">
        <f t="shared" si="493"/>
        <v>0</v>
      </c>
      <c r="AN1006" s="93">
        <f t="shared" si="493"/>
        <v>0</v>
      </c>
      <c r="AO1006" s="93">
        <f t="shared" si="493"/>
        <v>0</v>
      </c>
      <c r="AP1006" s="93">
        <f t="shared" si="493"/>
        <v>0</v>
      </c>
      <c r="AQ1006" s="93">
        <f t="shared" si="493"/>
        <v>0</v>
      </c>
      <c r="AR1006" s="26"/>
      <c r="AS1006" s="14"/>
    </row>
    <row r="1007" spans="2:45" s="200" customFormat="1" ht="14.45" customHeight="1" thickBot="1" x14ac:dyDescent="0.3">
      <c r="B1007" s="163"/>
      <c r="C1007" s="62"/>
      <c r="D1007" s="62"/>
      <c r="E1007" s="63"/>
      <c r="F1007" s="460"/>
      <c r="G1007" s="461"/>
      <c r="H1007" s="64"/>
      <c r="I1007" s="65" t="str">
        <f>IFERROR(IF(H1007/#REF!=0," ",H1007/#REF!),"")</f>
        <v/>
      </c>
      <c r="J1007" s="66"/>
      <c r="K1007" s="66"/>
      <c r="L1007" s="66"/>
      <c r="M1007" s="66"/>
      <c r="N1007" s="66"/>
      <c r="O1007" s="24"/>
      <c r="P1007" s="54"/>
      <c r="Q1007" s="55"/>
      <c r="R1007" s="56"/>
      <c r="S1007" s="56"/>
      <c r="T1007" s="105"/>
      <c r="U1007" s="105"/>
      <c r="V1007" s="106"/>
      <c r="W1007" s="106"/>
      <c r="X1007" s="75"/>
      <c r="Y1007" s="109"/>
      <c r="Z1007" s="106"/>
      <c r="AA1007" s="110"/>
      <c r="AB1007" s="54"/>
      <c r="AC1007" s="57"/>
      <c r="AD1007" s="67"/>
      <c r="AE1007" s="67"/>
      <c r="AF1007" s="67"/>
      <c r="AG1007" s="67"/>
      <c r="AH1007" s="67"/>
      <c r="AI1007" s="67"/>
      <c r="AJ1007" s="67"/>
      <c r="AK1007" s="67"/>
      <c r="AL1007" s="67"/>
      <c r="AM1007" s="67"/>
      <c r="AN1007" s="67"/>
      <c r="AO1007" s="67"/>
      <c r="AP1007" s="67"/>
      <c r="AQ1007" s="179"/>
      <c r="AR1007" s="60"/>
      <c r="AS1007" s="14"/>
    </row>
    <row r="1008" spans="2:45" s="200" customFormat="1" ht="14.45" customHeight="1" x14ac:dyDescent="0.25">
      <c r="B1008" s="475" t="str">
        <f>IF(C1008&lt;&gt;"",B996+1,"")</f>
        <v/>
      </c>
      <c r="C1008" s="488"/>
      <c r="D1008" s="488"/>
      <c r="E1008" s="40"/>
      <c r="F1008" s="493"/>
      <c r="G1008" s="494"/>
      <c r="H1008" s="49"/>
      <c r="I1008" s="201" t="str">
        <f>IF(H1008=0,"",H1008/'2. Baseline'!$F$15)</f>
        <v/>
      </c>
      <c r="J1008" s="86" t="str">
        <f>IF(I1008="","",(I1008/'2. Baseline'!$F$71/'2. Baseline'!$F$67))</f>
        <v/>
      </c>
      <c r="K1008" s="72" t="str">
        <f t="shared" ref="K1008:K1017" si="494">IF(J1008="","",ROUNDUP(J1008,0))</f>
        <v/>
      </c>
      <c r="L1008" s="295" t="str">
        <f>J1008</f>
        <v/>
      </c>
      <c r="M1008" s="77">
        <f t="shared" ref="M1008:M1017" si="495">IF(I1008=0,"",$M$23*10)</f>
        <v>285.71428571428572</v>
      </c>
      <c r="N1008" s="77" t="e">
        <f t="shared" ref="N1008:N1016" si="496">I1008/M1008</f>
        <v>#VALUE!</v>
      </c>
      <c r="O1008" s="78" t="str">
        <f>IFERROR(ROUND(IF(H1008/'2. Baseline'!F$13=0,"",H1008/'2. Baseline'!F$13),0),"")</f>
        <v/>
      </c>
      <c r="P1008" s="79" t="str">
        <f>IFERROR(O1008/'2. Baseline'!F$14,"")</f>
        <v/>
      </c>
      <c r="Q1008" s="80" t="e">
        <f t="shared" ref="Q1008:Q1016" si="497">O1008/(J1008/2)/7</f>
        <v>#VALUE!</v>
      </c>
      <c r="R1008" s="233" t="str">
        <f>IF(H1008="","",P1008/'2. Baseline'!$F$67)</f>
        <v/>
      </c>
      <c r="S1008" s="233" t="str">
        <f>IF(H1008="","",P1008/J1008/'2. Baseline'!$F$67)</f>
        <v/>
      </c>
      <c r="T1008" s="99"/>
      <c r="U1008" s="100"/>
      <c r="V1008" s="101"/>
      <c r="W1008" s="101"/>
      <c r="X1008" s="89" t="str">
        <f>IFERROR(S1008/W1008, "n/a")</f>
        <v>n/a</v>
      </c>
      <c r="Y1008" s="455"/>
      <c r="Z1008" s="449"/>
      <c r="AA1008" s="452"/>
      <c r="AB1008" s="479" t="e">
        <f>P1018/AA1008</f>
        <v>#DIV/0!</v>
      </c>
      <c r="AC1008" s="482">
        <f>L1018</f>
        <v>0</v>
      </c>
      <c r="AD1008" s="466">
        <f>AC1018</f>
        <v>0</v>
      </c>
      <c r="AE1008" s="485">
        <f>AD1018/'2. Baseline'!$F$73</f>
        <v>0</v>
      </c>
      <c r="AF1008" s="466">
        <f>L1018*'2. Baseline'!$F$58</f>
        <v>0</v>
      </c>
      <c r="AG1008" s="469">
        <f>J1018*'2. Baseline'!$F$61</f>
        <v>0</v>
      </c>
      <c r="AH1008" s="469">
        <f>AE1018*'2. Baseline'!F$59*('2. Baseline'!F$50+'2. Baseline'!F$51)</f>
        <v>0</v>
      </c>
      <c r="AI1008" s="472">
        <f>IF(B1008&lt;&gt;"",'2. Baseline'!$F$60+1,0)</f>
        <v>0</v>
      </c>
      <c r="AJ1008" s="466">
        <f>2*(AC1018*('2. Baseline'!$F$67+'2. Baseline'!$F$68))</f>
        <v>0</v>
      </c>
      <c r="AK1008" s="466">
        <f>2*L1018</f>
        <v>0</v>
      </c>
      <c r="AL1008" s="466">
        <f>2*(J1018*2)</f>
        <v>0</v>
      </c>
      <c r="AM1008" s="466">
        <f>J1018*('2. Baseline'!F$67+'2. Baseline'!F$68)</f>
        <v>0</v>
      </c>
      <c r="AN1008" s="469">
        <f>J1018*'2. Baseline'!$F$80</f>
        <v>0</v>
      </c>
      <c r="AO1008" s="469">
        <f>2*J1018</f>
        <v>0</v>
      </c>
      <c r="AP1008" s="469">
        <f>AE1018*'2. Baseline'!F$78*('2. Baseline'!F$67+'2. Baseline'!F$68)</f>
        <v>0</v>
      </c>
      <c r="AQ1008" s="472">
        <f>IF(B1008&lt;&gt;"",'2. Baseline'!$F$60+1,0)</f>
        <v>0</v>
      </c>
      <c r="AR1008" s="41"/>
      <c r="AS1008" s="14"/>
    </row>
    <row r="1009" spans="2:45" s="200" customFormat="1" ht="14.45" customHeight="1" x14ac:dyDescent="0.25">
      <c r="B1009" s="475"/>
      <c r="C1009" s="477"/>
      <c r="D1009" s="477"/>
      <c r="E1009" s="40"/>
      <c r="F1009" s="490"/>
      <c r="G1009" s="491"/>
      <c r="H1009" s="49"/>
      <c r="I1009" s="201" t="str">
        <f>IF(H1009=0,"",H1009/'2. Baseline'!$F$15)</f>
        <v/>
      </c>
      <c r="J1009" s="87" t="str">
        <f>IF(I1009="","",(I1009/'2. Baseline'!$F$71/'2. Baseline'!$F$67))</f>
        <v/>
      </c>
      <c r="K1009" s="73" t="str">
        <f t="shared" si="494"/>
        <v/>
      </c>
      <c r="L1009" s="73" t="str">
        <f t="shared" ref="L1009:L1017" si="498">J1009</f>
        <v/>
      </c>
      <c r="M1009" s="81">
        <f t="shared" si="495"/>
        <v>285.71428571428572</v>
      </c>
      <c r="N1009" s="81" t="e">
        <f t="shared" si="496"/>
        <v>#VALUE!</v>
      </c>
      <c r="O1009" s="82" t="str">
        <f>IFERROR(ROUND(IF(H1009/'2. Baseline'!F$13=0,"",H1009/'2. Baseline'!F$13),0),"")</f>
        <v/>
      </c>
      <c r="P1009" s="83" t="str">
        <f>IFERROR(O1009/'2. Baseline'!F$14,"")</f>
        <v/>
      </c>
      <c r="Q1009" s="84" t="e">
        <f t="shared" si="497"/>
        <v>#VALUE!</v>
      </c>
      <c r="R1009" s="234" t="str">
        <f>IF(H1009="","",P1009/'2. Baseline'!$F$67)</f>
        <v/>
      </c>
      <c r="S1009" s="234" t="str">
        <f>IF(H1009="","",P1009/J1009/'2. Baseline'!$F$67)</f>
        <v/>
      </c>
      <c r="T1009" s="101"/>
      <c r="U1009" s="102"/>
      <c r="V1009" s="101"/>
      <c r="W1009" s="101"/>
      <c r="X1009" s="90" t="str">
        <f>IFERROR(S1009/W1009, "")</f>
        <v/>
      </c>
      <c r="Y1009" s="456"/>
      <c r="Z1009" s="450"/>
      <c r="AA1009" s="453"/>
      <c r="AB1009" s="480"/>
      <c r="AC1009" s="483"/>
      <c r="AD1009" s="467"/>
      <c r="AE1009" s="486"/>
      <c r="AF1009" s="467"/>
      <c r="AG1009" s="470"/>
      <c r="AH1009" s="470"/>
      <c r="AI1009" s="473"/>
      <c r="AJ1009" s="467"/>
      <c r="AK1009" s="467"/>
      <c r="AL1009" s="467"/>
      <c r="AM1009" s="467"/>
      <c r="AN1009" s="470"/>
      <c r="AO1009" s="470"/>
      <c r="AP1009" s="470"/>
      <c r="AQ1009" s="473"/>
      <c r="AR1009" s="42"/>
      <c r="AS1009" s="14"/>
    </row>
    <row r="1010" spans="2:45" s="200" customFormat="1" ht="14.45" customHeight="1" x14ac:dyDescent="0.25">
      <c r="B1010" s="475"/>
      <c r="C1010" s="477"/>
      <c r="D1010" s="477"/>
      <c r="E1010" s="40"/>
      <c r="F1010" s="490"/>
      <c r="G1010" s="491"/>
      <c r="H1010" s="49"/>
      <c r="I1010" s="201" t="str">
        <f>IF(H1010=0,"",H1010/'2. Baseline'!$F$15)</f>
        <v/>
      </c>
      <c r="J1010" s="87" t="str">
        <f>IF(I1010="","",(I1010/'2. Baseline'!$F$71/'2. Baseline'!$F$67))</f>
        <v/>
      </c>
      <c r="K1010" s="91" t="str">
        <f t="shared" si="494"/>
        <v/>
      </c>
      <c r="L1010" s="91" t="str">
        <f t="shared" si="498"/>
        <v/>
      </c>
      <c r="M1010" s="92">
        <f t="shared" si="495"/>
        <v>285.71428571428572</v>
      </c>
      <c r="N1010" s="92" t="e">
        <f t="shared" si="496"/>
        <v>#VALUE!</v>
      </c>
      <c r="O1010" s="82" t="str">
        <f>IFERROR(ROUND(IF(H1010/'2. Baseline'!F$13=0,"",H1010/'2. Baseline'!F$13),0),"")</f>
        <v/>
      </c>
      <c r="P1010" s="83" t="str">
        <f>IFERROR(O1010/'2. Baseline'!F$14,"")</f>
        <v/>
      </c>
      <c r="Q1010" s="84" t="e">
        <f t="shared" si="497"/>
        <v>#VALUE!</v>
      </c>
      <c r="R1010" s="234" t="str">
        <f>IF(H1010="","",P1010/'2. Baseline'!$F$67)</f>
        <v/>
      </c>
      <c r="S1010" s="234" t="str">
        <f>IF(H1010="","",P1010/J1010/'2. Baseline'!$F$67)</f>
        <v/>
      </c>
      <c r="T1010" s="101"/>
      <c r="U1010" s="102"/>
      <c r="V1010" s="101"/>
      <c r="W1010" s="101"/>
      <c r="X1010" s="90" t="str">
        <f>IFERROR(S1010/W1010, "")</f>
        <v/>
      </c>
      <c r="Y1010" s="456"/>
      <c r="Z1010" s="450"/>
      <c r="AA1010" s="453"/>
      <c r="AB1010" s="480"/>
      <c r="AC1010" s="483"/>
      <c r="AD1010" s="467"/>
      <c r="AE1010" s="486"/>
      <c r="AF1010" s="467"/>
      <c r="AG1010" s="470"/>
      <c r="AH1010" s="470"/>
      <c r="AI1010" s="473"/>
      <c r="AJ1010" s="467"/>
      <c r="AK1010" s="467"/>
      <c r="AL1010" s="467"/>
      <c r="AM1010" s="467"/>
      <c r="AN1010" s="470"/>
      <c r="AO1010" s="470"/>
      <c r="AP1010" s="470"/>
      <c r="AQ1010" s="473"/>
      <c r="AR1010" s="42"/>
      <c r="AS1010" s="14"/>
    </row>
    <row r="1011" spans="2:45" s="200" customFormat="1" ht="14.45" customHeight="1" x14ac:dyDescent="0.25">
      <c r="B1011" s="475"/>
      <c r="C1011" s="477"/>
      <c r="D1011" s="477"/>
      <c r="E1011" s="40"/>
      <c r="F1011" s="490"/>
      <c r="G1011" s="491"/>
      <c r="H1011" s="49"/>
      <c r="I1011" s="201" t="str">
        <f>IF(H1011=0,"",H1011/'2. Baseline'!$F$15)</f>
        <v/>
      </c>
      <c r="J1011" s="87" t="str">
        <f>IF(I1011="","",(I1011/'2. Baseline'!$F$71/'2. Baseline'!$F$67))</f>
        <v/>
      </c>
      <c r="K1011" s="73" t="str">
        <f t="shared" si="494"/>
        <v/>
      </c>
      <c r="L1011" s="73" t="str">
        <f t="shared" si="498"/>
        <v/>
      </c>
      <c r="M1011" s="81">
        <f t="shared" si="495"/>
        <v>285.71428571428572</v>
      </c>
      <c r="N1011" s="81" t="e">
        <f t="shared" si="496"/>
        <v>#VALUE!</v>
      </c>
      <c r="O1011" s="82" t="str">
        <f>IFERROR(ROUND(IF(H1011/'2. Baseline'!F$13=0,"",H1011/'2. Baseline'!F$13),0),"")</f>
        <v/>
      </c>
      <c r="P1011" s="83" t="str">
        <f>IFERROR(O1011/'2. Baseline'!F$14,"")</f>
        <v/>
      </c>
      <c r="Q1011" s="84" t="e">
        <f t="shared" si="497"/>
        <v>#VALUE!</v>
      </c>
      <c r="R1011" s="234" t="str">
        <f>IF(H1011="","",P1011/'2. Baseline'!$F$67)</f>
        <v/>
      </c>
      <c r="S1011" s="234" t="str">
        <f>IF(H1011="","",P1011/J1011/'2. Baseline'!$F$67)</f>
        <v/>
      </c>
      <c r="T1011" s="101"/>
      <c r="U1011" s="102"/>
      <c r="V1011" s="101"/>
      <c r="W1011" s="101"/>
      <c r="X1011" s="90" t="str">
        <f>IFERROR(S1011/W1011, "")</f>
        <v/>
      </c>
      <c r="Y1011" s="456"/>
      <c r="Z1011" s="450"/>
      <c r="AA1011" s="453"/>
      <c r="AB1011" s="480"/>
      <c r="AC1011" s="483"/>
      <c r="AD1011" s="467"/>
      <c r="AE1011" s="486"/>
      <c r="AF1011" s="467"/>
      <c r="AG1011" s="470"/>
      <c r="AH1011" s="470"/>
      <c r="AI1011" s="473"/>
      <c r="AJ1011" s="467"/>
      <c r="AK1011" s="467"/>
      <c r="AL1011" s="467"/>
      <c r="AM1011" s="467"/>
      <c r="AN1011" s="470"/>
      <c r="AO1011" s="470"/>
      <c r="AP1011" s="470"/>
      <c r="AQ1011" s="473"/>
      <c r="AR1011" s="42"/>
      <c r="AS1011" s="14"/>
    </row>
    <row r="1012" spans="2:45" s="200" customFormat="1" ht="14.45" customHeight="1" x14ac:dyDescent="0.25">
      <c r="B1012" s="475"/>
      <c r="C1012" s="477"/>
      <c r="D1012" s="477"/>
      <c r="E1012" s="40"/>
      <c r="F1012" s="490"/>
      <c r="G1012" s="491"/>
      <c r="H1012" s="50"/>
      <c r="I1012" s="201" t="str">
        <f>IF(H1012=0,"",H1012/'2. Baseline'!$F$15)</f>
        <v/>
      </c>
      <c r="J1012" s="87" t="str">
        <f>IF(I1012="","",(I1012/'2. Baseline'!$F$71/'2. Baseline'!$F$67))</f>
        <v/>
      </c>
      <c r="K1012" s="73" t="str">
        <f t="shared" si="494"/>
        <v/>
      </c>
      <c r="L1012" s="73" t="str">
        <f t="shared" si="498"/>
        <v/>
      </c>
      <c r="M1012" s="81">
        <f t="shared" si="495"/>
        <v>285.71428571428572</v>
      </c>
      <c r="N1012" s="81" t="e">
        <f t="shared" si="496"/>
        <v>#VALUE!</v>
      </c>
      <c r="O1012" s="82" t="str">
        <f>IFERROR(ROUND(IF(H1012/'2. Baseline'!F$13=0,"",H1012/'2. Baseline'!F$13),0),"")</f>
        <v/>
      </c>
      <c r="P1012" s="83" t="str">
        <f>IFERROR(O1012/'2. Baseline'!F$14,"")</f>
        <v/>
      </c>
      <c r="Q1012" s="84" t="e">
        <f t="shared" si="497"/>
        <v>#VALUE!</v>
      </c>
      <c r="R1012" s="234" t="str">
        <f>IF(H1012="","",P1012/'2. Baseline'!$F$67)</f>
        <v/>
      </c>
      <c r="S1012" s="234" t="str">
        <f>IF(H1012="","",P1012/J1012/'2. Baseline'!$F$67)</f>
        <v/>
      </c>
      <c r="T1012" s="101"/>
      <c r="U1012" s="102"/>
      <c r="V1012" s="101"/>
      <c r="W1012" s="101"/>
      <c r="X1012" s="90" t="str">
        <f>IFERROR(S1012/W1012, "")</f>
        <v/>
      </c>
      <c r="Y1012" s="456"/>
      <c r="Z1012" s="450"/>
      <c r="AA1012" s="453"/>
      <c r="AB1012" s="480"/>
      <c r="AC1012" s="483"/>
      <c r="AD1012" s="467"/>
      <c r="AE1012" s="486"/>
      <c r="AF1012" s="467"/>
      <c r="AG1012" s="470"/>
      <c r="AH1012" s="470"/>
      <c r="AI1012" s="473"/>
      <c r="AJ1012" s="467"/>
      <c r="AK1012" s="467"/>
      <c r="AL1012" s="467"/>
      <c r="AM1012" s="467"/>
      <c r="AN1012" s="470"/>
      <c r="AO1012" s="470"/>
      <c r="AP1012" s="470"/>
      <c r="AQ1012" s="473"/>
      <c r="AR1012" s="42"/>
      <c r="AS1012" s="14"/>
    </row>
    <row r="1013" spans="2:45" s="200" customFormat="1" ht="14.45" customHeight="1" x14ac:dyDescent="0.25">
      <c r="B1013" s="475"/>
      <c r="C1013" s="477"/>
      <c r="D1013" s="477"/>
      <c r="E1013" s="40"/>
      <c r="F1013" s="490"/>
      <c r="G1013" s="491"/>
      <c r="H1013" s="50"/>
      <c r="I1013" s="201" t="str">
        <f>IF(H1013=0,"",H1013/'2. Baseline'!$F$15)</f>
        <v/>
      </c>
      <c r="J1013" s="87" t="str">
        <f>IF(I1013="","",(I1013/'2. Baseline'!$F$71/'2. Baseline'!$F$67))</f>
        <v/>
      </c>
      <c r="K1013" s="73" t="str">
        <f t="shared" si="494"/>
        <v/>
      </c>
      <c r="L1013" s="73" t="str">
        <f t="shared" si="498"/>
        <v/>
      </c>
      <c r="M1013" s="81">
        <f t="shared" si="495"/>
        <v>285.71428571428572</v>
      </c>
      <c r="N1013" s="81" t="e">
        <f t="shared" si="496"/>
        <v>#VALUE!</v>
      </c>
      <c r="O1013" s="82" t="str">
        <f>IFERROR(ROUND(IF(H1013/'2. Baseline'!F$13=0,"",H1013/'2. Baseline'!F$13),0),"")</f>
        <v/>
      </c>
      <c r="P1013" s="83" t="str">
        <f>IFERROR(O1013/'2. Baseline'!F$14,"")</f>
        <v/>
      </c>
      <c r="Q1013" s="84" t="e">
        <f t="shared" si="497"/>
        <v>#VALUE!</v>
      </c>
      <c r="R1013" s="234" t="str">
        <f>IF(H1013="","",P1013/'2. Baseline'!$F$67)</f>
        <v/>
      </c>
      <c r="S1013" s="234" t="str">
        <f>IF(H1013="","",P1013/J1013/'2. Baseline'!$F$67)</f>
        <v/>
      </c>
      <c r="T1013" s="101"/>
      <c r="U1013" s="102"/>
      <c r="V1013" s="101"/>
      <c r="W1013" s="101"/>
      <c r="X1013" s="90" t="str">
        <f>IFERROR(P1013/W1013, "")</f>
        <v/>
      </c>
      <c r="Y1013" s="456"/>
      <c r="Z1013" s="450"/>
      <c r="AA1013" s="453"/>
      <c r="AB1013" s="480"/>
      <c r="AC1013" s="483"/>
      <c r="AD1013" s="467"/>
      <c r="AE1013" s="486"/>
      <c r="AF1013" s="467"/>
      <c r="AG1013" s="470"/>
      <c r="AH1013" s="470"/>
      <c r="AI1013" s="473"/>
      <c r="AJ1013" s="467"/>
      <c r="AK1013" s="467"/>
      <c r="AL1013" s="467"/>
      <c r="AM1013" s="467"/>
      <c r="AN1013" s="470"/>
      <c r="AO1013" s="470"/>
      <c r="AP1013" s="470"/>
      <c r="AQ1013" s="473"/>
      <c r="AR1013" s="42"/>
      <c r="AS1013" s="14"/>
    </row>
    <row r="1014" spans="2:45" s="200" customFormat="1" ht="14.45" customHeight="1" x14ac:dyDescent="0.25">
      <c r="B1014" s="475"/>
      <c r="C1014" s="477"/>
      <c r="D1014" s="477"/>
      <c r="E1014" s="40"/>
      <c r="F1014" s="490"/>
      <c r="G1014" s="491"/>
      <c r="H1014" s="49"/>
      <c r="I1014" s="201" t="str">
        <f>IF(H1014=0,"",H1014/'2. Baseline'!$F$15)</f>
        <v/>
      </c>
      <c r="J1014" s="87" t="str">
        <f>IF(I1014="","",(I1014/'2. Baseline'!$F$71/'2. Baseline'!$F$67))</f>
        <v/>
      </c>
      <c r="K1014" s="73" t="str">
        <f t="shared" si="494"/>
        <v/>
      </c>
      <c r="L1014" s="73" t="str">
        <f t="shared" si="498"/>
        <v/>
      </c>
      <c r="M1014" s="81">
        <f t="shared" si="495"/>
        <v>285.71428571428572</v>
      </c>
      <c r="N1014" s="81" t="e">
        <f t="shared" si="496"/>
        <v>#VALUE!</v>
      </c>
      <c r="O1014" s="82" t="str">
        <f>IFERROR(ROUND(IF(H1014/'2. Baseline'!F$13=0,"",H1014/'2. Baseline'!F$13),0),"")</f>
        <v/>
      </c>
      <c r="P1014" s="83" t="str">
        <f>IFERROR(O1014/'2. Baseline'!F$14,"")</f>
        <v/>
      </c>
      <c r="Q1014" s="84" t="e">
        <f t="shared" si="497"/>
        <v>#VALUE!</v>
      </c>
      <c r="R1014" s="234" t="str">
        <f>IF(H1014="","",P1014/'2. Baseline'!$F$67)</f>
        <v/>
      </c>
      <c r="S1014" s="234" t="str">
        <f>IF(H1014="","",P1014/J1014/'2. Baseline'!$F$67)</f>
        <v/>
      </c>
      <c r="T1014" s="101"/>
      <c r="U1014" s="102"/>
      <c r="V1014" s="101"/>
      <c r="W1014" s="101"/>
      <c r="X1014" s="90" t="str">
        <f>IFERROR(P1014/W1014, "")</f>
        <v/>
      </c>
      <c r="Y1014" s="456"/>
      <c r="Z1014" s="450"/>
      <c r="AA1014" s="453"/>
      <c r="AB1014" s="480"/>
      <c r="AC1014" s="483"/>
      <c r="AD1014" s="467"/>
      <c r="AE1014" s="486"/>
      <c r="AF1014" s="467"/>
      <c r="AG1014" s="470"/>
      <c r="AH1014" s="470"/>
      <c r="AI1014" s="473"/>
      <c r="AJ1014" s="467"/>
      <c r="AK1014" s="467"/>
      <c r="AL1014" s="467"/>
      <c r="AM1014" s="467"/>
      <c r="AN1014" s="470"/>
      <c r="AO1014" s="470"/>
      <c r="AP1014" s="470"/>
      <c r="AQ1014" s="473"/>
      <c r="AR1014" s="42"/>
      <c r="AS1014" s="14"/>
    </row>
    <row r="1015" spans="2:45" s="200" customFormat="1" ht="14.45" customHeight="1" x14ac:dyDescent="0.25">
      <c r="B1015" s="475"/>
      <c r="C1015" s="477"/>
      <c r="D1015" s="477"/>
      <c r="E1015" s="40"/>
      <c r="F1015" s="490"/>
      <c r="G1015" s="491"/>
      <c r="H1015" s="49"/>
      <c r="I1015" s="201" t="str">
        <f>IF(H1015=0,"",H1015/'2. Baseline'!$F$15)</f>
        <v/>
      </c>
      <c r="J1015" s="87" t="str">
        <f>IF(I1015="","",(I1015/'2. Baseline'!$F$71/'2. Baseline'!$F$67))</f>
        <v/>
      </c>
      <c r="K1015" s="73" t="str">
        <f t="shared" si="494"/>
        <v/>
      </c>
      <c r="L1015" s="73" t="str">
        <f t="shared" si="498"/>
        <v/>
      </c>
      <c r="M1015" s="81">
        <f t="shared" si="495"/>
        <v>285.71428571428572</v>
      </c>
      <c r="N1015" s="81" t="e">
        <f t="shared" si="496"/>
        <v>#VALUE!</v>
      </c>
      <c r="O1015" s="82" t="str">
        <f>IFERROR(ROUND(IF(H1015/'2. Baseline'!F$13=0,"",H1015/'2. Baseline'!F$13),0),"")</f>
        <v/>
      </c>
      <c r="P1015" s="83" t="str">
        <f>IFERROR(O1015/'2. Baseline'!F$14,"")</f>
        <v/>
      </c>
      <c r="Q1015" s="84" t="e">
        <f t="shared" si="497"/>
        <v>#VALUE!</v>
      </c>
      <c r="R1015" s="234" t="str">
        <f>IF(H1015="","",P1015/'2. Baseline'!$F$67)</f>
        <v/>
      </c>
      <c r="S1015" s="234" t="str">
        <f>IF(H1015="","",P1015/J1015/'2. Baseline'!$F$67)</f>
        <v/>
      </c>
      <c r="T1015" s="101"/>
      <c r="U1015" s="102"/>
      <c r="V1015" s="101"/>
      <c r="W1015" s="101"/>
      <c r="X1015" s="90" t="str">
        <f>IFERROR(P1015/W1015, "")</f>
        <v/>
      </c>
      <c r="Y1015" s="456"/>
      <c r="Z1015" s="450"/>
      <c r="AA1015" s="453"/>
      <c r="AB1015" s="480"/>
      <c r="AC1015" s="483"/>
      <c r="AD1015" s="467"/>
      <c r="AE1015" s="486"/>
      <c r="AF1015" s="467"/>
      <c r="AG1015" s="470"/>
      <c r="AH1015" s="470"/>
      <c r="AI1015" s="473"/>
      <c r="AJ1015" s="467"/>
      <c r="AK1015" s="467"/>
      <c r="AL1015" s="467"/>
      <c r="AM1015" s="467"/>
      <c r="AN1015" s="470"/>
      <c r="AO1015" s="470"/>
      <c r="AP1015" s="470"/>
      <c r="AQ1015" s="473"/>
      <c r="AR1015" s="42"/>
      <c r="AS1015" s="14"/>
    </row>
    <row r="1016" spans="2:45" s="200" customFormat="1" ht="14.45" customHeight="1" x14ac:dyDescent="0.25">
      <c r="B1016" s="475"/>
      <c r="C1016" s="477"/>
      <c r="D1016" s="477"/>
      <c r="E1016" s="40"/>
      <c r="F1016" s="490"/>
      <c r="G1016" s="491"/>
      <c r="H1016" s="49"/>
      <c r="I1016" s="201" t="str">
        <f>IF(H1016=0,"",H1016/'2. Baseline'!$F$15)</f>
        <v/>
      </c>
      <c r="J1016" s="87" t="str">
        <f>IF(I1016="","",(I1016/'2. Baseline'!$F$71/'2. Baseline'!$F$67))</f>
        <v/>
      </c>
      <c r="K1016" s="73" t="str">
        <f t="shared" si="494"/>
        <v/>
      </c>
      <c r="L1016" s="73" t="str">
        <f t="shared" si="498"/>
        <v/>
      </c>
      <c r="M1016" s="81">
        <f t="shared" si="495"/>
        <v>285.71428571428572</v>
      </c>
      <c r="N1016" s="81" t="e">
        <f t="shared" si="496"/>
        <v>#VALUE!</v>
      </c>
      <c r="O1016" s="82" t="str">
        <f>IFERROR(ROUND(IF(H1016/'2. Baseline'!F$13=0,"",H1016/'2. Baseline'!F$13),0),"")</f>
        <v/>
      </c>
      <c r="P1016" s="83" t="str">
        <f>IFERROR(O1016/'2. Baseline'!F$14,"")</f>
        <v/>
      </c>
      <c r="Q1016" s="84" t="e">
        <f t="shared" si="497"/>
        <v>#VALUE!</v>
      </c>
      <c r="R1016" s="234" t="str">
        <f>IF(H1016="","",P1016/'2. Baseline'!$F$67)</f>
        <v/>
      </c>
      <c r="S1016" s="234" t="str">
        <f>IF(H1016="","",P1016/J1016/'2. Baseline'!$F$67)</f>
        <v/>
      </c>
      <c r="T1016" s="101"/>
      <c r="U1016" s="102"/>
      <c r="V1016" s="101"/>
      <c r="W1016" s="101"/>
      <c r="X1016" s="90" t="str">
        <f>IFERROR(P1016/W1016, "")</f>
        <v/>
      </c>
      <c r="Y1016" s="456"/>
      <c r="Z1016" s="450"/>
      <c r="AA1016" s="453"/>
      <c r="AB1016" s="480"/>
      <c r="AC1016" s="483"/>
      <c r="AD1016" s="467"/>
      <c r="AE1016" s="486"/>
      <c r="AF1016" s="467"/>
      <c r="AG1016" s="470"/>
      <c r="AH1016" s="470"/>
      <c r="AI1016" s="473"/>
      <c r="AJ1016" s="467"/>
      <c r="AK1016" s="467"/>
      <c r="AL1016" s="467"/>
      <c r="AM1016" s="467"/>
      <c r="AN1016" s="470"/>
      <c r="AO1016" s="470"/>
      <c r="AP1016" s="470"/>
      <c r="AQ1016" s="473"/>
      <c r="AR1016" s="42"/>
      <c r="AS1016" s="14"/>
    </row>
    <row r="1017" spans="2:45" s="200" customFormat="1" ht="14.45" customHeight="1" x14ac:dyDescent="0.25">
      <c r="B1017" s="476"/>
      <c r="C1017" s="478"/>
      <c r="D1017" s="478"/>
      <c r="E1017" s="40"/>
      <c r="F1017" s="490"/>
      <c r="G1017" s="491"/>
      <c r="H1017" s="49"/>
      <c r="I1017" s="201" t="str">
        <f>IF(H1017=0,"",H1017/'2. Baseline'!$F$15)</f>
        <v/>
      </c>
      <c r="J1017" s="87" t="str">
        <f>IF(I1017="","",(I1017/'2. Baseline'!$F$71/'2. Baseline'!$F$67))</f>
        <v/>
      </c>
      <c r="K1017" s="73" t="str">
        <f t="shared" si="494"/>
        <v/>
      </c>
      <c r="L1017" s="73" t="str">
        <f t="shared" si="498"/>
        <v/>
      </c>
      <c r="M1017" s="81">
        <f t="shared" si="495"/>
        <v>285.71428571428572</v>
      </c>
      <c r="N1017" s="81" t="e">
        <f>IF(M1017="","",I1017/M1017)</f>
        <v>#VALUE!</v>
      </c>
      <c r="O1017" s="82" t="str">
        <f>IFERROR(ROUND(IF(H1017/'2. Baseline'!F$13=0,"",H1017/'2. Baseline'!F$13),0),"")</f>
        <v/>
      </c>
      <c r="P1017" s="83" t="str">
        <f>IFERROR(O1017/'2. Baseline'!F$14,"")</f>
        <v/>
      </c>
      <c r="Q1017" s="85"/>
      <c r="R1017" s="82" t="str">
        <f>IF(H1017="","",P1017/'2. Baseline'!$F$67)</f>
        <v/>
      </c>
      <c r="S1017" s="82" t="str">
        <f>IF(H1017="","",P1017/J1017/'2. Baseline'!$F$67)</f>
        <v/>
      </c>
      <c r="T1017" s="101"/>
      <c r="U1017" s="102"/>
      <c r="V1017" s="101"/>
      <c r="W1017" s="101"/>
      <c r="X1017" s="90" t="str">
        <f>IFERROR(P1017/W1017, "")</f>
        <v/>
      </c>
      <c r="Y1017" s="457"/>
      <c r="Z1017" s="451"/>
      <c r="AA1017" s="454"/>
      <c r="AB1017" s="481"/>
      <c r="AC1017" s="484"/>
      <c r="AD1017" s="468"/>
      <c r="AE1017" s="487"/>
      <c r="AF1017" s="468"/>
      <c r="AG1017" s="471"/>
      <c r="AH1017" s="471"/>
      <c r="AI1017" s="474"/>
      <c r="AJ1017" s="468"/>
      <c r="AK1017" s="468"/>
      <c r="AL1017" s="468"/>
      <c r="AM1017" s="468"/>
      <c r="AN1017" s="471"/>
      <c r="AO1017" s="471"/>
      <c r="AP1017" s="471"/>
      <c r="AQ1017" s="474"/>
      <c r="AR1017" s="42"/>
      <c r="AS1017" s="14"/>
    </row>
    <row r="1018" spans="2:45" s="200" customFormat="1" ht="14.45" customHeight="1" x14ac:dyDescent="0.25">
      <c r="B1018" s="162"/>
      <c r="C1018" s="25" t="s">
        <v>35</v>
      </c>
      <c r="D1018" s="25"/>
      <c r="E1018" s="98">
        <f>COUNTA(E1008:E1017)</f>
        <v>0</v>
      </c>
      <c r="F1018" s="458"/>
      <c r="G1018" s="459"/>
      <c r="H1018" s="22">
        <f>SUM(H1008:H1017)</f>
        <v>0</v>
      </c>
      <c r="I1018" s="96">
        <f>SUM(I1008:I1017)</f>
        <v>0</v>
      </c>
      <c r="J1018" s="96">
        <f>SUM(J1008:J1017)</f>
        <v>0</v>
      </c>
      <c r="K1018" s="96">
        <f>SUM(K1008:K1017)</f>
        <v>0</v>
      </c>
      <c r="L1018" s="96">
        <f>SUM(L1008:L1017)</f>
        <v>0</v>
      </c>
      <c r="M1018" s="97"/>
      <c r="N1018" s="97" t="e">
        <f>SUM(N1008:N1017)</f>
        <v>#VALUE!</v>
      </c>
      <c r="O1018" s="23">
        <f>SUM(O1008:O1017)</f>
        <v>0</v>
      </c>
      <c r="P1018" s="53">
        <f>IFERROR(O1018/'2. Baseline'!F$14,"")</f>
        <v>0</v>
      </c>
      <c r="Q1018" s="52" t="e">
        <f>SUM(Q1008:Q1016)*7</f>
        <v>#VALUE!</v>
      </c>
      <c r="R1018" s="96">
        <f>SUM(R1008:R1017)</f>
        <v>0</v>
      </c>
      <c r="S1018" s="97" t="e">
        <f>IF(H1018="","",P1018/J1018/'2. Baseline'!$F$67)</f>
        <v>#DIV/0!</v>
      </c>
      <c r="T1018" s="103"/>
      <c r="U1018" s="103"/>
      <c r="V1018" s="104"/>
      <c r="W1018" s="104"/>
      <c r="X1018" s="74"/>
      <c r="Y1018" s="107"/>
      <c r="Z1018" s="104"/>
      <c r="AA1018" s="108"/>
      <c r="AB1018" s="53"/>
      <c r="AC1018" s="68">
        <f t="shared" ref="AC1018:AQ1018" si="499">SUM(AC1008:AC1017)</f>
        <v>0</v>
      </c>
      <c r="AD1018" s="68">
        <f t="shared" si="499"/>
        <v>0</v>
      </c>
      <c r="AE1018" s="296">
        <f t="shared" si="499"/>
        <v>0</v>
      </c>
      <c r="AF1018" s="93">
        <f t="shared" si="499"/>
        <v>0</v>
      </c>
      <c r="AG1018" s="93">
        <f t="shared" si="499"/>
        <v>0</v>
      </c>
      <c r="AH1018" s="93">
        <f t="shared" si="499"/>
        <v>0</v>
      </c>
      <c r="AI1018" s="93">
        <f t="shared" si="499"/>
        <v>0</v>
      </c>
      <c r="AJ1018" s="93">
        <f t="shared" si="499"/>
        <v>0</v>
      </c>
      <c r="AK1018" s="93">
        <f t="shared" si="499"/>
        <v>0</v>
      </c>
      <c r="AL1018" s="93">
        <f t="shared" si="499"/>
        <v>0</v>
      </c>
      <c r="AM1018" s="93">
        <f t="shared" si="499"/>
        <v>0</v>
      </c>
      <c r="AN1018" s="93">
        <f t="shared" si="499"/>
        <v>0</v>
      </c>
      <c r="AO1018" s="93">
        <f t="shared" si="499"/>
        <v>0</v>
      </c>
      <c r="AP1018" s="93">
        <f t="shared" si="499"/>
        <v>0</v>
      </c>
      <c r="AQ1018" s="93">
        <f t="shared" si="499"/>
        <v>0</v>
      </c>
      <c r="AR1018" s="26"/>
      <c r="AS1018" s="14"/>
    </row>
    <row r="1019" spans="2:45" s="200" customFormat="1" ht="14.45" customHeight="1" thickBot="1" x14ac:dyDescent="0.3">
      <c r="B1019" s="163"/>
      <c r="C1019" s="62"/>
      <c r="D1019" s="62"/>
      <c r="E1019" s="63"/>
      <c r="F1019" s="460"/>
      <c r="G1019" s="461"/>
      <c r="H1019" s="64"/>
      <c r="I1019" s="65" t="str">
        <f>IFERROR(IF(H1019/#REF!=0," ",H1019/#REF!),"")</f>
        <v/>
      </c>
      <c r="J1019" s="66"/>
      <c r="K1019" s="66"/>
      <c r="L1019" s="66"/>
      <c r="M1019" s="66"/>
      <c r="N1019" s="66"/>
      <c r="O1019" s="24"/>
      <c r="P1019" s="54"/>
      <c r="Q1019" s="55"/>
      <c r="R1019" s="56"/>
      <c r="S1019" s="56"/>
      <c r="T1019" s="105"/>
      <c r="U1019" s="105"/>
      <c r="V1019" s="106"/>
      <c r="W1019" s="106"/>
      <c r="X1019" s="75"/>
      <c r="Y1019" s="109"/>
      <c r="Z1019" s="106"/>
      <c r="AA1019" s="110"/>
      <c r="AB1019" s="54"/>
      <c r="AC1019" s="57"/>
      <c r="AD1019" s="67"/>
      <c r="AE1019" s="67"/>
      <c r="AF1019" s="67"/>
      <c r="AG1019" s="67"/>
      <c r="AH1019" s="67"/>
      <c r="AI1019" s="67"/>
      <c r="AJ1019" s="67"/>
      <c r="AK1019" s="67"/>
      <c r="AL1019" s="67"/>
      <c r="AM1019" s="67"/>
      <c r="AN1019" s="67"/>
      <c r="AO1019" s="67"/>
      <c r="AP1019" s="67"/>
      <c r="AQ1019" s="179"/>
      <c r="AR1019" s="60"/>
      <c r="AS1019" s="14"/>
    </row>
    <row r="1020" spans="2:45" s="200" customFormat="1" ht="14.45" customHeight="1" x14ac:dyDescent="0.25">
      <c r="B1020" s="475" t="str">
        <f>IF(C1020&lt;&gt;"",B1008+1,"")</f>
        <v/>
      </c>
      <c r="C1020" s="477"/>
      <c r="D1020" s="477"/>
      <c r="E1020" s="40"/>
      <c r="F1020" s="492"/>
      <c r="G1020" s="492"/>
      <c r="H1020" s="49"/>
      <c r="I1020" s="201" t="str">
        <f>IF(H1020=0,"",H1020/'2. Baseline'!$F$15)</f>
        <v/>
      </c>
      <c r="J1020" s="86" t="str">
        <f>IF(I1020="","",(I1020/'2. Baseline'!$F$71/'2. Baseline'!$F$67))</f>
        <v/>
      </c>
      <c r="K1020" s="72" t="str">
        <f t="shared" ref="K1020:K1029" si="500">IF(J1020="","",ROUNDUP(J1020,0))</f>
        <v/>
      </c>
      <c r="L1020" s="295" t="str">
        <f>J1020</f>
        <v/>
      </c>
      <c r="M1020" s="77">
        <f t="shared" ref="M1020:M1029" si="501">IF(I1020=0,"",$M$23*10)</f>
        <v>285.71428571428572</v>
      </c>
      <c r="N1020" s="77" t="e">
        <f t="shared" ref="N1020:N1028" si="502">I1020/M1020</f>
        <v>#VALUE!</v>
      </c>
      <c r="O1020" s="78" t="str">
        <f>IFERROR(ROUND(IF(H1020/'2. Baseline'!F$13=0,"",H1020/'2. Baseline'!F$13),0),"")</f>
        <v/>
      </c>
      <c r="P1020" s="79" t="str">
        <f>IFERROR(O1020/'2. Baseline'!F$14,"")</f>
        <v/>
      </c>
      <c r="Q1020" s="80" t="e">
        <f t="shared" ref="Q1020:Q1028" si="503">O1020/(J1020/2)/7</f>
        <v>#VALUE!</v>
      </c>
      <c r="R1020" s="233" t="str">
        <f>IF(H1020="","",P1020/'2. Baseline'!$F$67)</f>
        <v/>
      </c>
      <c r="S1020" s="233" t="str">
        <f>IF(H1020="","",P1020/J1020/'2. Baseline'!$F$67)</f>
        <v/>
      </c>
      <c r="T1020" s="99"/>
      <c r="U1020" s="100"/>
      <c r="V1020" s="101"/>
      <c r="W1020" s="101"/>
      <c r="X1020" s="89" t="str">
        <f>IFERROR(S1020/W1020, "n/a")</f>
        <v>n/a</v>
      </c>
      <c r="Y1020" s="455"/>
      <c r="Z1020" s="449"/>
      <c r="AA1020" s="452"/>
      <c r="AB1020" s="479" t="e">
        <f>P1030/AA1020</f>
        <v>#DIV/0!</v>
      </c>
      <c r="AC1020" s="482">
        <f>L1030</f>
        <v>0</v>
      </c>
      <c r="AD1020" s="466">
        <f>AC1030</f>
        <v>0</v>
      </c>
      <c r="AE1020" s="485">
        <f>AD1030/'2. Baseline'!$F$73</f>
        <v>0</v>
      </c>
      <c r="AF1020" s="466">
        <f>L1030*'2. Baseline'!$F$58</f>
        <v>0</v>
      </c>
      <c r="AG1020" s="469">
        <f>J1030*'2. Baseline'!$F$61</f>
        <v>0</v>
      </c>
      <c r="AH1020" s="469">
        <f>AE1030*'2. Baseline'!F$59*('2. Baseline'!F$50+'2. Baseline'!F$51)</f>
        <v>0</v>
      </c>
      <c r="AI1020" s="472">
        <f>IF(B1020&lt;&gt;"",'2. Baseline'!$F$60+1,0)</f>
        <v>0</v>
      </c>
      <c r="AJ1020" s="466">
        <f>2*(AC1030*('2. Baseline'!$F$67+'2. Baseline'!$F$68))</f>
        <v>0</v>
      </c>
      <c r="AK1020" s="466">
        <f>2*L1030</f>
        <v>0</v>
      </c>
      <c r="AL1020" s="466">
        <f>2*(J1030*2)</f>
        <v>0</v>
      </c>
      <c r="AM1020" s="466">
        <f>J1030*('2. Baseline'!F$67+'2. Baseline'!F$68)</f>
        <v>0</v>
      </c>
      <c r="AN1020" s="469">
        <f>J1030*'2. Baseline'!$F$80</f>
        <v>0</v>
      </c>
      <c r="AO1020" s="469">
        <f>2*J1030</f>
        <v>0</v>
      </c>
      <c r="AP1020" s="469">
        <f>AE1030*'2. Baseline'!F$78*('2. Baseline'!F$67+'2. Baseline'!F$68)</f>
        <v>0</v>
      </c>
      <c r="AQ1020" s="472">
        <f>IF(B1020&lt;&gt;"",'2. Baseline'!$F$60+1,0)</f>
        <v>0</v>
      </c>
      <c r="AR1020" s="41"/>
      <c r="AS1020" s="14"/>
    </row>
    <row r="1021" spans="2:45" s="200" customFormat="1" ht="14.45" customHeight="1" x14ac:dyDescent="0.25">
      <c r="B1021" s="475"/>
      <c r="C1021" s="477"/>
      <c r="D1021" s="477"/>
      <c r="E1021" s="40"/>
      <c r="F1021" s="489"/>
      <c r="G1021" s="489"/>
      <c r="H1021" s="49"/>
      <c r="I1021" s="201" t="str">
        <f>IF(H1021=0,"",H1021/'2. Baseline'!$F$15)</f>
        <v/>
      </c>
      <c r="J1021" s="87" t="str">
        <f>IF(I1021="","",(I1021/'2. Baseline'!$F$71/'2. Baseline'!$F$67))</f>
        <v/>
      </c>
      <c r="K1021" s="73" t="str">
        <f t="shared" si="500"/>
        <v/>
      </c>
      <c r="L1021" s="73" t="str">
        <f t="shared" ref="L1021:L1029" si="504">J1021</f>
        <v/>
      </c>
      <c r="M1021" s="81">
        <f t="shared" si="501"/>
        <v>285.71428571428572</v>
      </c>
      <c r="N1021" s="81" t="e">
        <f t="shared" si="502"/>
        <v>#VALUE!</v>
      </c>
      <c r="O1021" s="82" t="str">
        <f>IFERROR(ROUND(IF(H1021/'2. Baseline'!F$13=0,"",H1021/'2. Baseline'!F$13),0),"")</f>
        <v/>
      </c>
      <c r="P1021" s="83" t="str">
        <f>IFERROR(O1021/'2. Baseline'!F$14,"")</f>
        <v/>
      </c>
      <c r="Q1021" s="84" t="e">
        <f t="shared" si="503"/>
        <v>#VALUE!</v>
      </c>
      <c r="R1021" s="234" t="str">
        <f>IF(H1021="","",P1021/'2. Baseline'!$F$67)</f>
        <v/>
      </c>
      <c r="S1021" s="234" t="str">
        <f>IF(H1021="","",P1021/J1021/'2. Baseline'!$F$67)</f>
        <v/>
      </c>
      <c r="T1021" s="101"/>
      <c r="U1021" s="102"/>
      <c r="V1021" s="101"/>
      <c r="W1021" s="101"/>
      <c r="X1021" s="90" t="str">
        <f>IFERROR(S1021/W1021, "")</f>
        <v/>
      </c>
      <c r="Y1021" s="456"/>
      <c r="Z1021" s="450"/>
      <c r="AA1021" s="453"/>
      <c r="AB1021" s="480"/>
      <c r="AC1021" s="483"/>
      <c r="AD1021" s="467"/>
      <c r="AE1021" s="486"/>
      <c r="AF1021" s="467"/>
      <c r="AG1021" s="470"/>
      <c r="AH1021" s="470"/>
      <c r="AI1021" s="473"/>
      <c r="AJ1021" s="467"/>
      <c r="AK1021" s="467"/>
      <c r="AL1021" s="467"/>
      <c r="AM1021" s="467"/>
      <c r="AN1021" s="470"/>
      <c r="AO1021" s="470"/>
      <c r="AP1021" s="470"/>
      <c r="AQ1021" s="473"/>
      <c r="AR1021" s="42"/>
      <c r="AS1021" s="14"/>
    </row>
    <row r="1022" spans="2:45" s="200" customFormat="1" ht="14.45" customHeight="1" x14ac:dyDescent="0.25">
      <c r="B1022" s="475"/>
      <c r="C1022" s="477"/>
      <c r="D1022" s="477"/>
      <c r="E1022" s="40"/>
      <c r="F1022" s="489"/>
      <c r="G1022" s="489"/>
      <c r="H1022" s="49"/>
      <c r="I1022" s="201" t="str">
        <f>IF(H1022=0,"",H1022/'2. Baseline'!$F$15)</f>
        <v/>
      </c>
      <c r="J1022" s="88" t="str">
        <f>IF(I1022="","",(I1022/'2. Baseline'!$F$71/'2. Baseline'!$F$67))</f>
        <v/>
      </c>
      <c r="K1022" s="91" t="str">
        <f t="shared" si="500"/>
        <v/>
      </c>
      <c r="L1022" s="91" t="str">
        <f t="shared" si="504"/>
        <v/>
      </c>
      <c r="M1022" s="92">
        <f t="shared" si="501"/>
        <v>285.71428571428572</v>
      </c>
      <c r="N1022" s="92" t="e">
        <f t="shared" si="502"/>
        <v>#VALUE!</v>
      </c>
      <c r="O1022" s="82" t="str">
        <f>IFERROR(ROUND(IF(H1022/'2. Baseline'!F$13=0,"",H1022/'2. Baseline'!F$13),0),"")</f>
        <v/>
      </c>
      <c r="P1022" s="83" t="str">
        <f>IFERROR(O1022/'2. Baseline'!F$14,"")</f>
        <v/>
      </c>
      <c r="Q1022" s="84" t="e">
        <f t="shared" si="503"/>
        <v>#VALUE!</v>
      </c>
      <c r="R1022" s="234" t="str">
        <f>IF(H1022="","",P1022/'2. Baseline'!$F$67)</f>
        <v/>
      </c>
      <c r="S1022" s="234" t="str">
        <f>IF(H1022="","",P1022/J1022/'2. Baseline'!$F$67)</f>
        <v/>
      </c>
      <c r="T1022" s="101"/>
      <c r="U1022" s="102"/>
      <c r="V1022" s="101"/>
      <c r="W1022" s="101"/>
      <c r="X1022" s="90" t="str">
        <f>IFERROR(S1022/W1022, "")</f>
        <v/>
      </c>
      <c r="Y1022" s="456"/>
      <c r="Z1022" s="450"/>
      <c r="AA1022" s="453"/>
      <c r="AB1022" s="480"/>
      <c r="AC1022" s="483"/>
      <c r="AD1022" s="467"/>
      <c r="AE1022" s="486"/>
      <c r="AF1022" s="467"/>
      <c r="AG1022" s="470"/>
      <c r="AH1022" s="470"/>
      <c r="AI1022" s="473"/>
      <c r="AJ1022" s="467"/>
      <c r="AK1022" s="467"/>
      <c r="AL1022" s="467"/>
      <c r="AM1022" s="467"/>
      <c r="AN1022" s="470"/>
      <c r="AO1022" s="470"/>
      <c r="AP1022" s="470"/>
      <c r="AQ1022" s="473"/>
      <c r="AR1022" s="42"/>
      <c r="AS1022" s="14"/>
    </row>
    <row r="1023" spans="2:45" s="200" customFormat="1" ht="14.45" customHeight="1" x14ac:dyDescent="0.25">
      <c r="B1023" s="475"/>
      <c r="C1023" s="477"/>
      <c r="D1023" s="477"/>
      <c r="E1023" s="40"/>
      <c r="F1023" s="489"/>
      <c r="G1023" s="489"/>
      <c r="H1023" s="49"/>
      <c r="I1023" s="201" t="str">
        <f>IF(H1023=0,"",H1023/'2. Baseline'!$F$15)</f>
        <v/>
      </c>
      <c r="J1023" s="87" t="str">
        <f>IF(I1023="","",(I1023/'2. Baseline'!$F$71/'2. Baseline'!$F$67))</f>
        <v/>
      </c>
      <c r="K1023" s="73" t="str">
        <f t="shared" si="500"/>
        <v/>
      </c>
      <c r="L1023" s="73" t="str">
        <f t="shared" si="504"/>
        <v/>
      </c>
      <c r="M1023" s="81">
        <f t="shared" si="501"/>
        <v>285.71428571428572</v>
      </c>
      <c r="N1023" s="81" t="e">
        <f t="shared" si="502"/>
        <v>#VALUE!</v>
      </c>
      <c r="O1023" s="82" t="str">
        <f>IFERROR(ROUND(IF(H1023/'2. Baseline'!F$13=0,"",H1023/'2. Baseline'!F$13),0),"")</f>
        <v/>
      </c>
      <c r="P1023" s="83" t="str">
        <f>IFERROR(O1023/'2. Baseline'!F$14,"")</f>
        <v/>
      </c>
      <c r="Q1023" s="84" t="e">
        <f t="shared" si="503"/>
        <v>#VALUE!</v>
      </c>
      <c r="R1023" s="234" t="str">
        <f>IF(H1023="","",P1023/'2. Baseline'!$F$67)</f>
        <v/>
      </c>
      <c r="S1023" s="234" t="str">
        <f>IF(H1023="","",P1023/J1023/'2. Baseline'!$F$67)</f>
        <v/>
      </c>
      <c r="T1023" s="101"/>
      <c r="U1023" s="102"/>
      <c r="V1023" s="101"/>
      <c r="W1023" s="101"/>
      <c r="X1023" s="90" t="str">
        <f>IFERROR(S1023/W1023, "")</f>
        <v/>
      </c>
      <c r="Y1023" s="456"/>
      <c r="Z1023" s="450"/>
      <c r="AA1023" s="453"/>
      <c r="AB1023" s="480"/>
      <c r="AC1023" s="483"/>
      <c r="AD1023" s="467"/>
      <c r="AE1023" s="486"/>
      <c r="AF1023" s="467"/>
      <c r="AG1023" s="470"/>
      <c r="AH1023" s="470"/>
      <c r="AI1023" s="473"/>
      <c r="AJ1023" s="467"/>
      <c r="AK1023" s="467"/>
      <c r="AL1023" s="467"/>
      <c r="AM1023" s="467"/>
      <c r="AN1023" s="470"/>
      <c r="AO1023" s="470"/>
      <c r="AP1023" s="470"/>
      <c r="AQ1023" s="473"/>
      <c r="AR1023" s="42"/>
      <c r="AS1023" s="14"/>
    </row>
    <row r="1024" spans="2:45" s="200" customFormat="1" ht="14.45" customHeight="1" x14ac:dyDescent="0.25">
      <c r="B1024" s="475"/>
      <c r="C1024" s="477"/>
      <c r="D1024" s="477"/>
      <c r="E1024" s="40"/>
      <c r="F1024" s="489"/>
      <c r="G1024" s="489"/>
      <c r="H1024" s="50"/>
      <c r="I1024" s="201" t="str">
        <f>IF(H1024=0,"",H1024/'2. Baseline'!$F$15)</f>
        <v/>
      </c>
      <c r="J1024" s="87" t="str">
        <f>IF(I1024="","",(I1024/'2. Baseline'!$F$71/'2. Baseline'!$F$67))</f>
        <v/>
      </c>
      <c r="K1024" s="73" t="str">
        <f t="shared" si="500"/>
        <v/>
      </c>
      <c r="L1024" s="73" t="str">
        <f t="shared" si="504"/>
        <v/>
      </c>
      <c r="M1024" s="81">
        <f t="shared" si="501"/>
        <v>285.71428571428572</v>
      </c>
      <c r="N1024" s="81" t="e">
        <f t="shared" si="502"/>
        <v>#VALUE!</v>
      </c>
      <c r="O1024" s="82" t="str">
        <f>IFERROR(ROUND(IF(H1024/'2. Baseline'!F$13=0,"",H1024/'2. Baseline'!F$13),0),"")</f>
        <v/>
      </c>
      <c r="P1024" s="83" t="str">
        <f>IFERROR(O1024/'2. Baseline'!F$14,"")</f>
        <v/>
      </c>
      <c r="Q1024" s="84" t="e">
        <f t="shared" si="503"/>
        <v>#VALUE!</v>
      </c>
      <c r="R1024" s="234" t="str">
        <f>IF(H1024="","",P1024/'2. Baseline'!$F$67)</f>
        <v/>
      </c>
      <c r="S1024" s="234" t="str">
        <f>IF(H1024="","",P1024/J1024/'2. Baseline'!$F$67)</f>
        <v/>
      </c>
      <c r="T1024" s="101"/>
      <c r="U1024" s="102"/>
      <c r="V1024" s="101"/>
      <c r="W1024" s="101"/>
      <c r="X1024" s="90" t="str">
        <f>IFERROR(S1024/W1024, "")</f>
        <v/>
      </c>
      <c r="Y1024" s="456"/>
      <c r="Z1024" s="450"/>
      <c r="AA1024" s="453"/>
      <c r="AB1024" s="480"/>
      <c r="AC1024" s="483"/>
      <c r="AD1024" s="467"/>
      <c r="AE1024" s="486"/>
      <c r="AF1024" s="467"/>
      <c r="AG1024" s="470"/>
      <c r="AH1024" s="470"/>
      <c r="AI1024" s="473"/>
      <c r="AJ1024" s="467"/>
      <c r="AK1024" s="467"/>
      <c r="AL1024" s="467"/>
      <c r="AM1024" s="467"/>
      <c r="AN1024" s="470"/>
      <c r="AO1024" s="470"/>
      <c r="AP1024" s="470"/>
      <c r="AQ1024" s="473"/>
      <c r="AR1024" s="42"/>
      <c r="AS1024" s="14"/>
    </row>
    <row r="1025" spans="2:45" s="200" customFormat="1" ht="14.45" customHeight="1" x14ac:dyDescent="0.25">
      <c r="B1025" s="475"/>
      <c r="C1025" s="477"/>
      <c r="D1025" s="477"/>
      <c r="E1025" s="40"/>
      <c r="F1025" s="489"/>
      <c r="G1025" s="489"/>
      <c r="H1025" s="50"/>
      <c r="I1025" s="201" t="str">
        <f>IF(H1025=0,"",H1025/'2. Baseline'!$F$15)</f>
        <v/>
      </c>
      <c r="J1025" s="87" t="str">
        <f>IF(I1025="","",(I1025/'2. Baseline'!$F$71/'2. Baseline'!$F$67))</f>
        <v/>
      </c>
      <c r="K1025" s="73" t="str">
        <f t="shared" si="500"/>
        <v/>
      </c>
      <c r="L1025" s="73" t="str">
        <f t="shared" si="504"/>
        <v/>
      </c>
      <c r="M1025" s="81">
        <f t="shared" si="501"/>
        <v>285.71428571428572</v>
      </c>
      <c r="N1025" s="81" t="e">
        <f t="shared" si="502"/>
        <v>#VALUE!</v>
      </c>
      <c r="O1025" s="82" t="str">
        <f>IFERROR(ROUND(IF(H1025/'2. Baseline'!F$13=0,"",H1025/'2. Baseline'!F$13),0),"")</f>
        <v/>
      </c>
      <c r="P1025" s="83" t="str">
        <f>IFERROR(O1025/'2. Baseline'!F$14,"")</f>
        <v/>
      </c>
      <c r="Q1025" s="84" t="e">
        <f t="shared" si="503"/>
        <v>#VALUE!</v>
      </c>
      <c r="R1025" s="234" t="str">
        <f>IF(H1025="","",P1025/'2. Baseline'!$F$67)</f>
        <v/>
      </c>
      <c r="S1025" s="234" t="str">
        <f>IF(H1025="","",P1025/J1025/'2. Baseline'!$F$67)</f>
        <v/>
      </c>
      <c r="T1025" s="101"/>
      <c r="U1025" s="102"/>
      <c r="V1025" s="101"/>
      <c r="W1025" s="101"/>
      <c r="X1025" s="90" t="str">
        <f>IFERROR(P1025/W1025, "")</f>
        <v/>
      </c>
      <c r="Y1025" s="456"/>
      <c r="Z1025" s="450"/>
      <c r="AA1025" s="453"/>
      <c r="AB1025" s="480"/>
      <c r="AC1025" s="483"/>
      <c r="AD1025" s="467"/>
      <c r="AE1025" s="486"/>
      <c r="AF1025" s="467"/>
      <c r="AG1025" s="470"/>
      <c r="AH1025" s="470"/>
      <c r="AI1025" s="473"/>
      <c r="AJ1025" s="467"/>
      <c r="AK1025" s="467"/>
      <c r="AL1025" s="467"/>
      <c r="AM1025" s="467"/>
      <c r="AN1025" s="470"/>
      <c r="AO1025" s="470"/>
      <c r="AP1025" s="470"/>
      <c r="AQ1025" s="473"/>
      <c r="AR1025" s="42"/>
      <c r="AS1025" s="14"/>
    </row>
    <row r="1026" spans="2:45" s="200" customFormat="1" ht="14.45" customHeight="1" x14ac:dyDescent="0.25">
      <c r="B1026" s="475"/>
      <c r="C1026" s="477"/>
      <c r="D1026" s="477"/>
      <c r="E1026" s="40"/>
      <c r="F1026" s="489"/>
      <c r="G1026" s="489"/>
      <c r="H1026" s="50"/>
      <c r="I1026" s="201" t="str">
        <f>IF(H1026=0,"",H1026/'2. Baseline'!$F$15)</f>
        <v/>
      </c>
      <c r="J1026" s="87" t="str">
        <f>IF(I1026="","",(I1026/'2. Baseline'!$F$71/'2. Baseline'!$F$67))</f>
        <v/>
      </c>
      <c r="K1026" s="73" t="str">
        <f t="shared" si="500"/>
        <v/>
      </c>
      <c r="L1026" s="73" t="str">
        <f t="shared" si="504"/>
        <v/>
      </c>
      <c r="M1026" s="81">
        <f t="shared" si="501"/>
        <v>285.71428571428572</v>
      </c>
      <c r="N1026" s="81" t="e">
        <f t="shared" si="502"/>
        <v>#VALUE!</v>
      </c>
      <c r="O1026" s="82" t="str">
        <f>IFERROR(ROUND(IF(H1026/'2. Baseline'!F$13=0,"",H1026/'2. Baseline'!F$13),0),"")</f>
        <v/>
      </c>
      <c r="P1026" s="83" t="str">
        <f>IFERROR(O1026/'2. Baseline'!F$14,"")</f>
        <v/>
      </c>
      <c r="Q1026" s="84" t="e">
        <f t="shared" si="503"/>
        <v>#VALUE!</v>
      </c>
      <c r="R1026" s="234" t="str">
        <f>IF(H1026="","",P1026/'2. Baseline'!$F$67)</f>
        <v/>
      </c>
      <c r="S1026" s="234" t="str">
        <f>IF(H1026="","",P1026/J1026/'2. Baseline'!$F$67)</f>
        <v/>
      </c>
      <c r="T1026" s="101"/>
      <c r="U1026" s="102"/>
      <c r="V1026" s="101"/>
      <c r="W1026" s="101"/>
      <c r="X1026" s="90" t="str">
        <f>IFERROR(P1026/W1026, "")</f>
        <v/>
      </c>
      <c r="Y1026" s="456"/>
      <c r="Z1026" s="450"/>
      <c r="AA1026" s="453"/>
      <c r="AB1026" s="480"/>
      <c r="AC1026" s="483"/>
      <c r="AD1026" s="467"/>
      <c r="AE1026" s="486"/>
      <c r="AF1026" s="467"/>
      <c r="AG1026" s="470"/>
      <c r="AH1026" s="470"/>
      <c r="AI1026" s="473"/>
      <c r="AJ1026" s="467"/>
      <c r="AK1026" s="467"/>
      <c r="AL1026" s="467"/>
      <c r="AM1026" s="467"/>
      <c r="AN1026" s="470"/>
      <c r="AO1026" s="470"/>
      <c r="AP1026" s="470"/>
      <c r="AQ1026" s="473"/>
      <c r="AR1026" s="42"/>
      <c r="AS1026" s="14"/>
    </row>
    <row r="1027" spans="2:45" s="200" customFormat="1" ht="14.45" customHeight="1" x14ac:dyDescent="0.25">
      <c r="B1027" s="475"/>
      <c r="C1027" s="477"/>
      <c r="D1027" s="477"/>
      <c r="E1027" s="40"/>
      <c r="F1027" s="489"/>
      <c r="G1027" s="489"/>
      <c r="H1027" s="50"/>
      <c r="I1027" s="201" t="str">
        <f>IF(H1027=0,"",H1027/'2. Baseline'!$F$15)</f>
        <v/>
      </c>
      <c r="J1027" s="87" t="str">
        <f>IF(I1027="","",(I1027/'2. Baseline'!$F$71/'2. Baseline'!$F$67))</f>
        <v/>
      </c>
      <c r="K1027" s="73" t="str">
        <f t="shared" si="500"/>
        <v/>
      </c>
      <c r="L1027" s="73" t="str">
        <f t="shared" si="504"/>
        <v/>
      </c>
      <c r="M1027" s="81">
        <f t="shared" si="501"/>
        <v>285.71428571428572</v>
      </c>
      <c r="N1027" s="81" t="e">
        <f t="shared" si="502"/>
        <v>#VALUE!</v>
      </c>
      <c r="O1027" s="82" t="str">
        <f>IFERROR(ROUND(IF(H1027/'2. Baseline'!F$13=0,"",H1027/'2. Baseline'!F$13),0),"")</f>
        <v/>
      </c>
      <c r="P1027" s="83" t="str">
        <f>IFERROR(O1027/'2. Baseline'!F$14,"")</f>
        <v/>
      </c>
      <c r="Q1027" s="84" t="e">
        <f t="shared" si="503"/>
        <v>#VALUE!</v>
      </c>
      <c r="R1027" s="234" t="str">
        <f>IF(H1027="","",P1027/'2. Baseline'!$F$67)</f>
        <v/>
      </c>
      <c r="S1027" s="234" t="str">
        <f>IF(H1027="","",P1027/J1027/'2. Baseline'!$F$67)</f>
        <v/>
      </c>
      <c r="T1027" s="101"/>
      <c r="U1027" s="102"/>
      <c r="V1027" s="101"/>
      <c r="W1027" s="101"/>
      <c r="X1027" s="90" t="str">
        <f>IFERROR(P1027/W1027, "")</f>
        <v/>
      </c>
      <c r="Y1027" s="456"/>
      <c r="Z1027" s="450"/>
      <c r="AA1027" s="453"/>
      <c r="AB1027" s="480"/>
      <c r="AC1027" s="483"/>
      <c r="AD1027" s="467"/>
      <c r="AE1027" s="486"/>
      <c r="AF1027" s="467"/>
      <c r="AG1027" s="470"/>
      <c r="AH1027" s="470"/>
      <c r="AI1027" s="473"/>
      <c r="AJ1027" s="467"/>
      <c r="AK1027" s="467"/>
      <c r="AL1027" s="467"/>
      <c r="AM1027" s="467"/>
      <c r="AN1027" s="470"/>
      <c r="AO1027" s="470"/>
      <c r="AP1027" s="470"/>
      <c r="AQ1027" s="473"/>
      <c r="AR1027" s="42"/>
      <c r="AS1027" s="14"/>
    </row>
    <row r="1028" spans="2:45" s="200" customFormat="1" ht="14.45" customHeight="1" x14ac:dyDescent="0.25">
      <c r="B1028" s="475"/>
      <c r="C1028" s="477"/>
      <c r="D1028" s="477"/>
      <c r="E1028" s="40"/>
      <c r="F1028" s="489"/>
      <c r="G1028" s="489"/>
      <c r="H1028" s="50"/>
      <c r="I1028" s="201" t="str">
        <f>IF(H1028=0,"",H1028/'2. Baseline'!$F$15)</f>
        <v/>
      </c>
      <c r="J1028" s="87" t="str">
        <f>IF(I1028="","",(I1028/'2. Baseline'!$F$71/'2. Baseline'!$F$67))</f>
        <v/>
      </c>
      <c r="K1028" s="73" t="str">
        <f t="shared" si="500"/>
        <v/>
      </c>
      <c r="L1028" s="73" t="str">
        <f t="shared" si="504"/>
        <v/>
      </c>
      <c r="M1028" s="81">
        <f t="shared" si="501"/>
        <v>285.71428571428572</v>
      </c>
      <c r="N1028" s="81" t="e">
        <f t="shared" si="502"/>
        <v>#VALUE!</v>
      </c>
      <c r="O1028" s="82" t="str">
        <f>IFERROR(ROUND(IF(H1028/'2. Baseline'!F$13=0,"",H1028/'2. Baseline'!F$13),0),"")</f>
        <v/>
      </c>
      <c r="P1028" s="83" t="str">
        <f>IFERROR(O1028/'2. Baseline'!F$14,"")</f>
        <v/>
      </c>
      <c r="Q1028" s="84" t="e">
        <f t="shared" si="503"/>
        <v>#VALUE!</v>
      </c>
      <c r="R1028" s="234" t="str">
        <f>IF(H1028="","",P1028/'2. Baseline'!$F$67)</f>
        <v/>
      </c>
      <c r="S1028" s="234" t="str">
        <f>IF(H1028="","",P1028/J1028/'2. Baseline'!$F$67)</f>
        <v/>
      </c>
      <c r="T1028" s="101"/>
      <c r="U1028" s="102"/>
      <c r="V1028" s="101"/>
      <c r="W1028" s="101"/>
      <c r="X1028" s="90" t="str">
        <f>IFERROR(P1028/W1028, "")</f>
        <v/>
      </c>
      <c r="Y1028" s="456"/>
      <c r="Z1028" s="450"/>
      <c r="AA1028" s="453"/>
      <c r="AB1028" s="480"/>
      <c r="AC1028" s="483"/>
      <c r="AD1028" s="467"/>
      <c r="AE1028" s="486"/>
      <c r="AF1028" s="467"/>
      <c r="AG1028" s="470"/>
      <c r="AH1028" s="470"/>
      <c r="AI1028" s="473"/>
      <c r="AJ1028" s="467"/>
      <c r="AK1028" s="467"/>
      <c r="AL1028" s="467"/>
      <c r="AM1028" s="467"/>
      <c r="AN1028" s="470"/>
      <c r="AO1028" s="470"/>
      <c r="AP1028" s="470"/>
      <c r="AQ1028" s="473"/>
      <c r="AR1028" s="42"/>
      <c r="AS1028" s="14"/>
    </row>
    <row r="1029" spans="2:45" s="200" customFormat="1" ht="14.45" customHeight="1" x14ac:dyDescent="0.25">
      <c r="B1029" s="476"/>
      <c r="C1029" s="478"/>
      <c r="D1029" s="478"/>
      <c r="E1029" s="40"/>
      <c r="F1029" s="489"/>
      <c r="G1029" s="489"/>
      <c r="H1029" s="50"/>
      <c r="I1029" s="201" t="str">
        <f>IF(H1029=0,"",H1029/'2. Baseline'!$F$15)</f>
        <v/>
      </c>
      <c r="J1029" s="87" t="str">
        <f>IF(I1029="","",(I1029/'2. Baseline'!$F$71/'2. Baseline'!$F$67))</f>
        <v/>
      </c>
      <c r="K1029" s="73" t="str">
        <f t="shared" si="500"/>
        <v/>
      </c>
      <c r="L1029" s="73" t="str">
        <f t="shared" si="504"/>
        <v/>
      </c>
      <c r="M1029" s="81">
        <f t="shared" si="501"/>
        <v>285.71428571428572</v>
      </c>
      <c r="N1029" s="81" t="e">
        <f>IF(M1029="","",I1029/M1029)</f>
        <v>#VALUE!</v>
      </c>
      <c r="O1029" s="82" t="str">
        <f>IFERROR(ROUND(IF(H1029/'2. Baseline'!F$13=0,"",H1029/'2. Baseline'!F$13),0),"")</f>
        <v/>
      </c>
      <c r="P1029" s="83" t="str">
        <f>IFERROR(O1029/'2. Baseline'!F$14,"")</f>
        <v/>
      </c>
      <c r="Q1029" s="85"/>
      <c r="R1029" s="82" t="str">
        <f>IF(H1029="","",P1029/'2. Baseline'!$F$67)</f>
        <v/>
      </c>
      <c r="S1029" s="82" t="str">
        <f>IF(H1029="","",P1029/J1029/'2. Baseline'!$F$67)</f>
        <v/>
      </c>
      <c r="T1029" s="101"/>
      <c r="U1029" s="102"/>
      <c r="V1029" s="101"/>
      <c r="W1029" s="101"/>
      <c r="X1029" s="90" t="str">
        <f>IFERROR(P1029/W1029, "")</f>
        <v/>
      </c>
      <c r="Y1029" s="457"/>
      <c r="Z1029" s="451"/>
      <c r="AA1029" s="454"/>
      <c r="AB1029" s="481"/>
      <c r="AC1029" s="484"/>
      <c r="AD1029" s="468"/>
      <c r="AE1029" s="487"/>
      <c r="AF1029" s="468"/>
      <c r="AG1029" s="471"/>
      <c r="AH1029" s="471"/>
      <c r="AI1029" s="474"/>
      <c r="AJ1029" s="468"/>
      <c r="AK1029" s="468"/>
      <c r="AL1029" s="468"/>
      <c r="AM1029" s="468"/>
      <c r="AN1029" s="471"/>
      <c r="AO1029" s="471"/>
      <c r="AP1029" s="471"/>
      <c r="AQ1029" s="474"/>
      <c r="AR1029" s="42"/>
      <c r="AS1029" s="14"/>
    </row>
    <row r="1030" spans="2:45" s="200" customFormat="1" ht="14.45" customHeight="1" x14ac:dyDescent="0.25">
      <c r="B1030" s="51"/>
      <c r="C1030" s="25" t="s">
        <v>35</v>
      </c>
      <c r="D1030" s="25"/>
      <c r="E1030" s="98">
        <f>COUNTA(E1020:E1029)</f>
        <v>0</v>
      </c>
      <c r="F1030" s="458"/>
      <c r="G1030" s="459"/>
      <c r="H1030" s="22">
        <f>SUM(H1020:H1029)</f>
        <v>0</v>
      </c>
      <c r="I1030" s="96">
        <f>SUM(I1020:I1029)</f>
        <v>0</v>
      </c>
      <c r="J1030" s="96">
        <f>SUM(J1020:J1029)</f>
        <v>0</v>
      </c>
      <c r="K1030" s="96">
        <f>SUM(K1020:K1029)</f>
        <v>0</v>
      </c>
      <c r="L1030" s="96">
        <f>SUM(L1020:L1029)</f>
        <v>0</v>
      </c>
      <c r="M1030" s="97"/>
      <c r="N1030" s="97" t="e">
        <f>SUM(N1020:N1029)</f>
        <v>#VALUE!</v>
      </c>
      <c r="O1030" s="23">
        <f>SUM(O1020:O1029)</f>
        <v>0</v>
      </c>
      <c r="P1030" s="53">
        <f>IFERROR(O1030/'2. Baseline'!F$14,"")</f>
        <v>0</v>
      </c>
      <c r="Q1030" s="52" t="e">
        <f>SUM(Q1020:Q1028)*7</f>
        <v>#VALUE!</v>
      </c>
      <c r="R1030" s="96">
        <f>SUM(R1020:R1029)</f>
        <v>0</v>
      </c>
      <c r="S1030" s="97" t="e">
        <f>IF(H1030="","",P1030/J1030/'2. Baseline'!$F$67)</f>
        <v>#DIV/0!</v>
      </c>
      <c r="T1030" s="103"/>
      <c r="U1030" s="103"/>
      <c r="V1030" s="104"/>
      <c r="W1030" s="104"/>
      <c r="X1030" s="74"/>
      <c r="Y1030" s="107"/>
      <c r="Z1030" s="104"/>
      <c r="AA1030" s="108"/>
      <c r="AB1030" s="53"/>
      <c r="AC1030" s="68">
        <f t="shared" ref="AC1030:AQ1030" si="505">SUM(AC1020:AC1029)</f>
        <v>0</v>
      </c>
      <c r="AD1030" s="68">
        <f t="shared" si="505"/>
        <v>0</v>
      </c>
      <c r="AE1030" s="296">
        <f t="shared" si="505"/>
        <v>0</v>
      </c>
      <c r="AF1030" s="93">
        <f t="shared" si="505"/>
        <v>0</v>
      </c>
      <c r="AG1030" s="93">
        <f t="shared" si="505"/>
        <v>0</v>
      </c>
      <c r="AH1030" s="93">
        <f t="shared" si="505"/>
        <v>0</v>
      </c>
      <c r="AI1030" s="93">
        <f t="shared" si="505"/>
        <v>0</v>
      </c>
      <c r="AJ1030" s="93">
        <f t="shared" si="505"/>
        <v>0</v>
      </c>
      <c r="AK1030" s="93">
        <f t="shared" si="505"/>
        <v>0</v>
      </c>
      <c r="AL1030" s="93">
        <f t="shared" si="505"/>
        <v>0</v>
      </c>
      <c r="AM1030" s="93">
        <f t="shared" si="505"/>
        <v>0</v>
      </c>
      <c r="AN1030" s="93">
        <f t="shared" si="505"/>
        <v>0</v>
      </c>
      <c r="AO1030" s="93">
        <f t="shared" si="505"/>
        <v>0</v>
      </c>
      <c r="AP1030" s="93">
        <f t="shared" si="505"/>
        <v>0</v>
      </c>
      <c r="AQ1030" s="93">
        <f t="shared" si="505"/>
        <v>0</v>
      </c>
      <c r="AR1030" s="26"/>
      <c r="AS1030" s="14"/>
    </row>
    <row r="1031" spans="2:45" s="200" customFormat="1" ht="14.45" customHeight="1" thickBot="1" x14ac:dyDescent="0.3">
      <c r="B1031" s="61"/>
      <c r="C1031" s="62"/>
      <c r="D1031" s="62"/>
      <c r="E1031" s="63"/>
      <c r="F1031" s="460"/>
      <c r="G1031" s="461"/>
      <c r="H1031" s="64"/>
      <c r="I1031" s="65" t="str">
        <f>IFERROR(IF(H1031/#REF!=0," ",H1031/#REF!),"")</f>
        <v/>
      </c>
      <c r="J1031" s="66"/>
      <c r="K1031" s="66"/>
      <c r="L1031" s="66"/>
      <c r="M1031" s="66"/>
      <c r="N1031" s="66"/>
      <c r="O1031" s="24"/>
      <c r="P1031" s="54"/>
      <c r="Q1031" s="55"/>
      <c r="R1031" s="56"/>
      <c r="S1031" s="56"/>
      <c r="T1031" s="105"/>
      <c r="U1031" s="105"/>
      <c r="V1031" s="106"/>
      <c r="W1031" s="106"/>
      <c r="X1031" s="75"/>
      <c r="Y1031" s="109"/>
      <c r="Z1031" s="106"/>
      <c r="AA1031" s="110"/>
      <c r="AB1031" s="54"/>
      <c r="AC1031" s="57"/>
      <c r="AD1031" s="67"/>
      <c r="AE1031" s="67"/>
      <c r="AF1031" s="67"/>
      <c r="AG1031" s="67"/>
      <c r="AH1031" s="67"/>
      <c r="AI1031" s="67"/>
      <c r="AJ1031" s="67"/>
      <c r="AK1031" s="67"/>
      <c r="AL1031" s="67"/>
      <c r="AM1031" s="67"/>
      <c r="AN1031" s="67"/>
      <c r="AO1031" s="67"/>
      <c r="AP1031" s="67"/>
      <c r="AQ1031" s="179"/>
      <c r="AR1031" s="60"/>
      <c r="AS1031" s="14"/>
    </row>
    <row r="1032" spans="2:45" s="200" customFormat="1" ht="14.45" customHeight="1" x14ac:dyDescent="0.25">
      <c r="B1032" s="475" t="str">
        <f>IF(C1032&lt;&gt;"",B1020+1,"")</f>
        <v/>
      </c>
      <c r="C1032" s="477"/>
      <c r="D1032" s="477"/>
      <c r="E1032" s="40"/>
      <c r="F1032" s="492"/>
      <c r="G1032" s="492"/>
      <c r="H1032" s="49"/>
      <c r="I1032" s="201" t="str">
        <f>IF(H1032=0,"",H1032/'2. Baseline'!$F$15)</f>
        <v/>
      </c>
      <c r="J1032" s="86" t="str">
        <f>IF(I1032="","",(I1032/'2. Baseline'!$F$71/'2. Baseline'!$F$67))</f>
        <v/>
      </c>
      <c r="K1032" s="72" t="str">
        <f t="shared" ref="K1032:K1041" si="506">IF(J1032="","",ROUNDUP(J1032,0))</f>
        <v/>
      </c>
      <c r="L1032" s="295" t="str">
        <f>J1032</f>
        <v/>
      </c>
      <c r="M1032" s="77">
        <f t="shared" ref="M1032:M1041" si="507">IF(I1032=0,"",$M$23*10)</f>
        <v>285.71428571428572</v>
      </c>
      <c r="N1032" s="77" t="e">
        <f t="shared" ref="N1032:N1040" si="508">I1032/M1032</f>
        <v>#VALUE!</v>
      </c>
      <c r="O1032" s="78" t="str">
        <f>IFERROR(ROUND(IF(H1032/'2. Baseline'!F$13=0,"",H1032/'2. Baseline'!F$13),0),"")</f>
        <v/>
      </c>
      <c r="P1032" s="79" t="str">
        <f>IFERROR(O1032/'2. Baseline'!F$14,"")</f>
        <v/>
      </c>
      <c r="Q1032" s="80" t="e">
        <f t="shared" ref="Q1032:Q1040" si="509">O1032/(J1032/2)/7</f>
        <v>#VALUE!</v>
      </c>
      <c r="R1032" s="233" t="str">
        <f>IF(H1032="","",P1032/'2. Baseline'!$F$67)</f>
        <v/>
      </c>
      <c r="S1032" s="233" t="str">
        <f>IF(H1032="","",P1032/J1032/'2. Baseline'!$F$67)</f>
        <v/>
      </c>
      <c r="T1032" s="99"/>
      <c r="U1032" s="100"/>
      <c r="V1032" s="101"/>
      <c r="W1032" s="101"/>
      <c r="X1032" s="89" t="str">
        <f>IFERROR(S1032/W1032, "n/a")</f>
        <v>n/a</v>
      </c>
      <c r="Y1032" s="455"/>
      <c r="Z1032" s="449"/>
      <c r="AA1032" s="452"/>
      <c r="AB1032" s="479" t="e">
        <f>P1042/AA1032</f>
        <v>#DIV/0!</v>
      </c>
      <c r="AC1032" s="482">
        <f>L1042</f>
        <v>0</v>
      </c>
      <c r="AD1032" s="466">
        <f>AC1042</f>
        <v>0</v>
      </c>
      <c r="AE1032" s="485">
        <f>AD1042/'2. Baseline'!$F$73</f>
        <v>0</v>
      </c>
      <c r="AF1032" s="466">
        <f>L1042*'2. Baseline'!$F$58</f>
        <v>0</v>
      </c>
      <c r="AG1032" s="469">
        <f>J1042*'2. Baseline'!$F$61</f>
        <v>0</v>
      </c>
      <c r="AH1032" s="469">
        <f>AE1042*'2. Baseline'!F$59*('2. Baseline'!F$50+'2. Baseline'!F$51)</f>
        <v>0</v>
      </c>
      <c r="AI1032" s="472">
        <f>IF(B1032&lt;&gt;"",'2. Baseline'!$F$60+1,0)</f>
        <v>0</v>
      </c>
      <c r="AJ1032" s="466">
        <f>2*(AC1042*('2. Baseline'!$F$67+'2. Baseline'!$F$68))</f>
        <v>0</v>
      </c>
      <c r="AK1032" s="466">
        <f>2*L1042</f>
        <v>0</v>
      </c>
      <c r="AL1032" s="466">
        <f>2*(J1042*2)</f>
        <v>0</v>
      </c>
      <c r="AM1032" s="466">
        <f>J1042*('2. Baseline'!F$67+'2. Baseline'!F$68)</f>
        <v>0</v>
      </c>
      <c r="AN1032" s="469">
        <f>J1042*'2. Baseline'!$F$80</f>
        <v>0</v>
      </c>
      <c r="AO1032" s="469">
        <f>2*J1042</f>
        <v>0</v>
      </c>
      <c r="AP1032" s="469">
        <f>AE1042*'2. Baseline'!F$78*('2. Baseline'!F$67+'2. Baseline'!F$68)</f>
        <v>0</v>
      </c>
      <c r="AQ1032" s="472">
        <f>IF(B1032&lt;&gt;"",'2. Baseline'!$F$60+1,0)</f>
        <v>0</v>
      </c>
      <c r="AR1032" s="41"/>
      <c r="AS1032" s="14"/>
    </row>
    <row r="1033" spans="2:45" s="200" customFormat="1" ht="14.45" customHeight="1" x14ac:dyDescent="0.25">
      <c r="B1033" s="475"/>
      <c r="C1033" s="477"/>
      <c r="D1033" s="477"/>
      <c r="E1033" s="40"/>
      <c r="F1033" s="489"/>
      <c r="G1033" s="489"/>
      <c r="H1033" s="49"/>
      <c r="I1033" s="201" t="str">
        <f>IF(H1033=0,"",H1033/'2. Baseline'!$F$15)</f>
        <v/>
      </c>
      <c r="J1033" s="87" t="str">
        <f>IF(I1033="","",(I1033/'2. Baseline'!$F$71/'2. Baseline'!$F$67))</f>
        <v/>
      </c>
      <c r="K1033" s="73" t="str">
        <f t="shared" si="506"/>
        <v/>
      </c>
      <c r="L1033" s="73" t="str">
        <f t="shared" ref="L1033:L1041" si="510">J1033</f>
        <v/>
      </c>
      <c r="M1033" s="81">
        <f t="shared" si="507"/>
        <v>285.71428571428572</v>
      </c>
      <c r="N1033" s="81" t="e">
        <f t="shared" si="508"/>
        <v>#VALUE!</v>
      </c>
      <c r="O1033" s="82" t="str">
        <f>IFERROR(ROUND(IF(H1033/'2. Baseline'!F$13=0,"",H1033/'2. Baseline'!F$13),0),"")</f>
        <v/>
      </c>
      <c r="P1033" s="83" t="str">
        <f>IFERROR(O1033/'2. Baseline'!F$14,"")</f>
        <v/>
      </c>
      <c r="Q1033" s="84" t="e">
        <f t="shared" si="509"/>
        <v>#VALUE!</v>
      </c>
      <c r="R1033" s="234" t="str">
        <f>IF(H1033="","",P1033/'2. Baseline'!$F$67)</f>
        <v/>
      </c>
      <c r="S1033" s="234" t="str">
        <f>IF(H1033="","",P1033/J1033/'2. Baseline'!$F$67)</f>
        <v/>
      </c>
      <c r="T1033" s="101"/>
      <c r="U1033" s="102"/>
      <c r="V1033" s="101"/>
      <c r="W1033" s="101"/>
      <c r="X1033" s="90" t="str">
        <f>IFERROR(S1033/W1033, "")</f>
        <v/>
      </c>
      <c r="Y1033" s="456"/>
      <c r="Z1033" s="450"/>
      <c r="AA1033" s="453"/>
      <c r="AB1033" s="480"/>
      <c r="AC1033" s="483"/>
      <c r="AD1033" s="467"/>
      <c r="AE1033" s="486"/>
      <c r="AF1033" s="467"/>
      <c r="AG1033" s="470"/>
      <c r="AH1033" s="470"/>
      <c r="AI1033" s="473"/>
      <c r="AJ1033" s="467"/>
      <c r="AK1033" s="467"/>
      <c r="AL1033" s="467"/>
      <c r="AM1033" s="467"/>
      <c r="AN1033" s="470"/>
      <c r="AO1033" s="470"/>
      <c r="AP1033" s="470"/>
      <c r="AQ1033" s="473"/>
      <c r="AR1033" s="42"/>
      <c r="AS1033" s="14"/>
    </row>
    <row r="1034" spans="2:45" s="200" customFormat="1" ht="14.45" customHeight="1" x14ac:dyDescent="0.25">
      <c r="B1034" s="475"/>
      <c r="C1034" s="477"/>
      <c r="D1034" s="477"/>
      <c r="E1034" s="40"/>
      <c r="F1034" s="489"/>
      <c r="G1034" s="489"/>
      <c r="H1034" s="49"/>
      <c r="I1034" s="201" t="str">
        <f>IF(H1034=0,"",H1034/'2. Baseline'!$F$15)</f>
        <v/>
      </c>
      <c r="J1034" s="88" t="str">
        <f>IF(I1034="","",(I1034/'2. Baseline'!$F$71/'2. Baseline'!$F$67))</f>
        <v/>
      </c>
      <c r="K1034" s="91" t="str">
        <f t="shared" si="506"/>
        <v/>
      </c>
      <c r="L1034" s="91" t="str">
        <f t="shared" si="510"/>
        <v/>
      </c>
      <c r="M1034" s="92">
        <f t="shared" si="507"/>
        <v>285.71428571428572</v>
      </c>
      <c r="N1034" s="92" t="e">
        <f t="shared" si="508"/>
        <v>#VALUE!</v>
      </c>
      <c r="O1034" s="82" t="str">
        <f>IFERROR(ROUND(IF(H1034/'2. Baseline'!F$13=0,"",H1034/'2. Baseline'!F$13),0),"")</f>
        <v/>
      </c>
      <c r="P1034" s="83" t="str">
        <f>IFERROR(O1034/'2. Baseline'!F$14,"")</f>
        <v/>
      </c>
      <c r="Q1034" s="84" t="e">
        <f t="shared" si="509"/>
        <v>#VALUE!</v>
      </c>
      <c r="R1034" s="234" t="str">
        <f>IF(H1034="","",P1034/'2. Baseline'!$F$67)</f>
        <v/>
      </c>
      <c r="S1034" s="234" t="str">
        <f>IF(H1034="","",P1034/J1034/'2. Baseline'!$F$67)</f>
        <v/>
      </c>
      <c r="T1034" s="101"/>
      <c r="U1034" s="102"/>
      <c r="V1034" s="101"/>
      <c r="W1034" s="101"/>
      <c r="X1034" s="90" t="str">
        <f>IFERROR(S1034/W1034, "")</f>
        <v/>
      </c>
      <c r="Y1034" s="456"/>
      <c r="Z1034" s="450"/>
      <c r="AA1034" s="453"/>
      <c r="AB1034" s="480"/>
      <c r="AC1034" s="483"/>
      <c r="AD1034" s="467"/>
      <c r="AE1034" s="486"/>
      <c r="AF1034" s="467"/>
      <c r="AG1034" s="470"/>
      <c r="AH1034" s="470"/>
      <c r="AI1034" s="473"/>
      <c r="AJ1034" s="467"/>
      <c r="AK1034" s="467"/>
      <c r="AL1034" s="467"/>
      <c r="AM1034" s="467"/>
      <c r="AN1034" s="470"/>
      <c r="AO1034" s="470"/>
      <c r="AP1034" s="470"/>
      <c r="AQ1034" s="473"/>
      <c r="AR1034" s="42"/>
      <c r="AS1034" s="14"/>
    </row>
    <row r="1035" spans="2:45" s="200" customFormat="1" ht="14.45" customHeight="1" x14ac:dyDescent="0.25">
      <c r="B1035" s="475"/>
      <c r="C1035" s="477"/>
      <c r="D1035" s="477"/>
      <c r="E1035" s="40"/>
      <c r="F1035" s="489"/>
      <c r="G1035" s="489"/>
      <c r="H1035" s="49"/>
      <c r="I1035" s="201" t="str">
        <f>IF(H1035=0,"",H1035/'2. Baseline'!$F$15)</f>
        <v/>
      </c>
      <c r="J1035" s="87" t="str">
        <f>IF(I1035="","",(I1035/'2. Baseline'!$F$71/'2. Baseline'!$F$67))</f>
        <v/>
      </c>
      <c r="K1035" s="73" t="str">
        <f t="shared" si="506"/>
        <v/>
      </c>
      <c r="L1035" s="73" t="str">
        <f t="shared" si="510"/>
        <v/>
      </c>
      <c r="M1035" s="81">
        <f t="shared" si="507"/>
        <v>285.71428571428572</v>
      </c>
      <c r="N1035" s="81" t="e">
        <f t="shared" si="508"/>
        <v>#VALUE!</v>
      </c>
      <c r="O1035" s="82" t="str">
        <f>IFERROR(ROUND(IF(H1035/'2. Baseline'!F$13=0,"",H1035/'2. Baseline'!F$13),0),"")</f>
        <v/>
      </c>
      <c r="P1035" s="83" t="str">
        <f>IFERROR(O1035/'2. Baseline'!F$14,"")</f>
        <v/>
      </c>
      <c r="Q1035" s="84" t="e">
        <f t="shared" si="509"/>
        <v>#VALUE!</v>
      </c>
      <c r="R1035" s="234" t="str">
        <f>IF(H1035="","",P1035/'2. Baseline'!$F$67)</f>
        <v/>
      </c>
      <c r="S1035" s="234" t="str">
        <f>IF(H1035="","",P1035/J1035/'2. Baseline'!$F$67)</f>
        <v/>
      </c>
      <c r="T1035" s="101"/>
      <c r="U1035" s="102"/>
      <c r="V1035" s="101"/>
      <c r="W1035" s="101"/>
      <c r="X1035" s="90" t="str">
        <f>IFERROR(S1035/W1035, "")</f>
        <v/>
      </c>
      <c r="Y1035" s="456"/>
      <c r="Z1035" s="450"/>
      <c r="AA1035" s="453"/>
      <c r="AB1035" s="480"/>
      <c r="AC1035" s="483"/>
      <c r="AD1035" s="467"/>
      <c r="AE1035" s="486"/>
      <c r="AF1035" s="467"/>
      <c r="AG1035" s="470"/>
      <c r="AH1035" s="470"/>
      <c r="AI1035" s="473"/>
      <c r="AJ1035" s="467"/>
      <c r="AK1035" s="467"/>
      <c r="AL1035" s="467"/>
      <c r="AM1035" s="467"/>
      <c r="AN1035" s="470"/>
      <c r="AO1035" s="470"/>
      <c r="AP1035" s="470"/>
      <c r="AQ1035" s="473"/>
      <c r="AR1035" s="42"/>
      <c r="AS1035" s="14"/>
    </row>
    <row r="1036" spans="2:45" s="200" customFormat="1" ht="14.45" customHeight="1" x14ac:dyDescent="0.25">
      <c r="B1036" s="475"/>
      <c r="C1036" s="477"/>
      <c r="D1036" s="477"/>
      <c r="E1036" s="40"/>
      <c r="F1036" s="489"/>
      <c r="G1036" s="489"/>
      <c r="H1036" s="50"/>
      <c r="I1036" s="201" t="str">
        <f>IF(H1036=0,"",H1036/'2. Baseline'!$F$15)</f>
        <v/>
      </c>
      <c r="J1036" s="87" t="str">
        <f>IF(I1036="","",(I1036/'2. Baseline'!$F$71/'2. Baseline'!$F$67))</f>
        <v/>
      </c>
      <c r="K1036" s="73" t="str">
        <f t="shared" si="506"/>
        <v/>
      </c>
      <c r="L1036" s="73" t="str">
        <f t="shared" si="510"/>
        <v/>
      </c>
      <c r="M1036" s="81">
        <f t="shared" si="507"/>
        <v>285.71428571428572</v>
      </c>
      <c r="N1036" s="81" t="e">
        <f t="shared" si="508"/>
        <v>#VALUE!</v>
      </c>
      <c r="O1036" s="82" t="str">
        <f>IFERROR(ROUND(IF(H1036/'2. Baseline'!F$13=0,"",H1036/'2. Baseline'!F$13),0),"")</f>
        <v/>
      </c>
      <c r="P1036" s="83" t="str">
        <f>IFERROR(O1036/'2. Baseline'!F$14,"")</f>
        <v/>
      </c>
      <c r="Q1036" s="84" t="e">
        <f t="shared" si="509"/>
        <v>#VALUE!</v>
      </c>
      <c r="R1036" s="234" t="str">
        <f>IF(H1036="","",P1036/'2. Baseline'!$F$67)</f>
        <v/>
      </c>
      <c r="S1036" s="234" t="str">
        <f>IF(H1036="","",P1036/J1036/'2. Baseline'!$F$67)</f>
        <v/>
      </c>
      <c r="T1036" s="101"/>
      <c r="U1036" s="102"/>
      <c r="V1036" s="101"/>
      <c r="W1036" s="101"/>
      <c r="X1036" s="90" t="str">
        <f>IFERROR(S1036/W1036, "")</f>
        <v/>
      </c>
      <c r="Y1036" s="456"/>
      <c r="Z1036" s="450"/>
      <c r="AA1036" s="453"/>
      <c r="AB1036" s="480"/>
      <c r="AC1036" s="483"/>
      <c r="AD1036" s="467"/>
      <c r="AE1036" s="486"/>
      <c r="AF1036" s="467"/>
      <c r="AG1036" s="470"/>
      <c r="AH1036" s="470"/>
      <c r="AI1036" s="473"/>
      <c r="AJ1036" s="467"/>
      <c r="AK1036" s="467"/>
      <c r="AL1036" s="467"/>
      <c r="AM1036" s="467"/>
      <c r="AN1036" s="470"/>
      <c r="AO1036" s="470"/>
      <c r="AP1036" s="470"/>
      <c r="AQ1036" s="473"/>
      <c r="AR1036" s="42"/>
      <c r="AS1036" s="14"/>
    </row>
    <row r="1037" spans="2:45" s="200" customFormat="1" ht="14.45" customHeight="1" x14ac:dyDescent="0.25">
      <c r="B1037" s="475"/>
      <c r="C1037" s="477"/>
      <c r="D1037" s="477"/>
      <c r="E1037" s="40"/>
      <c r="F1037" s="489"/>
      <c r="G1037" s="489"/>
      <c r="H1037" s="50"/>
      <c r="I1037" s="201" t="str">
        <f>IF(H1037=0,"",H1037/'2. Baseline'!$F$15)</f>
        <v/>
      </c>
      <c r="J1037" s="87" t="str">
        <f>IF(I1037="","",(I1037/'2. Baseline'!$F$71/'2. Baseline'!$F$67))</f>
        <v/>
      </c>
      <c r="K1037" s="73" t="str">
        <f t="shared" si="506"/>
        <v/>
      </c>
      <c r="L1037" s="73" t="str">
        <f t="shared" si="510"/>
        <v/>
      </c>
      <c r="M1037" s="81">
        <f t="shared" si="507"/>
        <v>285.71428571428572</v>
      </c>
      <c r="N1037" s="81" t="e">
        <f t="shared" si="508"/>
        <v>#VALUE!</v>
      </c>
      <c r="O1037" s="82" t="str">
        <f>IFERROR(ROUND(IF(H1037/'2. Baseline'!F$13=0,"",H1037/'2. Baseline'!F$13),0),"")</f>
        <v/>
      </c>
      <c r="P1037" s="83" t="str">
        <f>IFERROR(O1037/'2. Baseline'!F$14,"")</f>
        <v/>
      </c>
      <c r="Q1037" s="84" t="e">
        <f t="shared" si="509"/>
        <v>#VALUE!</v>
      </c>
      <c r="R1037" s="234" t="str">
        <f>IF(H1037="","",P1037/'2. Baseline'!$F$67)</f>
        <v/>
      </c>
      <c r="S1037" s="234" t="str">
        <f>IF(H1037="","",P1037/J1037/'2. Baseline'!$F$67)</f>
        <v/>
      </c>
      <c r="T1037" s="101"/>
      <c r="U1037" s="102"/>
      <c r="V1037" s="101"/>
      <c r="W1037" s="101"/>
      <c r="X1037" s="90" t="str">
        <f>IFERROR(P1037/W1037, "")</f>
        <v/>
      </c>
      <c r="Y1037" s="456"/>
      <c r="Z1037" s="450"/>
      <c r="AA1037" s="453"/>
      <c r="AB1037" s="480"/>
      <c r="AC1037" s="483"/>
      <c r="AD1037" s="467"/>
      <c r="AE1037" s="486"/>
      <c r="AF1037" s="467"/>
      <c r="AG1037" s="470"/>
      <c r="AH1037" s="470"/>
      <c r="AI1037" s="473"/>
      <c r="AJ1037" s="467"/>
      <c r="AK1037" s="467"/>
      <c r="AL1037" s="467"/>
      <c r="AM1037" s="467"/>
      <c r="AN1037" s="470"/>
      <c r="AO1037" s="470"/>
      <c r="AP1037" s="470"/>
      <c r="AQ1037" s="473"/>
      <c r="AR1037" s="42"/>
      <c r="AS1037" s="14"/>
    </row>
    <row r="1038" spans="2:45" s="200" customFormat="1" ht="14.45" customHeight="1" x14ac:dyDescent="0.25">
      <c r="B1038" s="475"/>
      <c r="C1038" s="477"/>
      <c r="D1038" s="477"/>
      <c r="E1038" s="40"/>
      <c r="F1038" s="489"/>
      <c r="G1038" s="489"/>
      <c r="H1038" s="50"/>
      <c r="I1038" s="201" t="str">
        <f>IF(H1038=0,"",H1038/'2. Baseline'!$F$15)</f>
        <v/>
      </c>
      <c r="J1038" s="87" t="str">
        <f>IF(I1038="","",(I1038/'2. Baseline'!$F$71/'2. Baseline'!$F$67))</f>
        <v/>
      </c>
      <c r="K1038" s="73" t="str">
        <f t="shared" si="506"/>
        <v/>
      </c>
      <c r="L1038" s="73" t="str">
        <f t="shared" si="510"/>
        <v/>
      </c>
      <c r="M1038" s="81">
        <f t="shared" si="507"/>
        <v>285.71428571428572</v>
      </c>
      <c r="N1038" s="81" t="e">
        <f t="shared" si="508"/>
        <v>#VALUE!</v>
      </c>
      <c r="O1038" s="82" t="str">
        <f>IFERROR(ROUND(IF(H1038/'2. Baseline'!F$13=0,"",H1038/'2. Baseline'!F$13),0),"")</f>
        <v/>
      </c>
      <c r="P1038" s="83" t="str">
        <f>IFERROR(O1038/'2. Baseline'!F$14,"")</f>
        <v/>
      </c>
      <c r="Q1038" s="84" t="e">
        <f t="shared" si="509"/>
        <v>#VALUE!</v>
      </c>
      <c r="R1038" s="234" t="str">
        <f>IF(H1038="","",P1038/'2. Baseline'!$F$67)</f>
        <v/>
      </c>
      <c r="S1038" s="234" t="str">
        <f>IF(H1038="","",P1038/J1038/'2. Baseline'!$F$67)</f>
        <v/>
      </c>
      <c r="T1038" s="101"/>
      <c r="U1038" s="102"/>
      <c r="V1038" s="101"/>
      <c r="W1038" s="101"/>
      <c r="X1038" s="90" t="str">
        <f>IFERROR(P1038/W1038, "")</f>
        <v/>
      </c>
      <c r="Y1038" s="456"/>
      <c r="Z1038" s="450"/>
      <c r="AA1038" s="453"/>
      <c r="AB1038" s="480"/>
      <c r="AC1038" s="483"/>
      <c r="AD1038" s="467"/>
      <c r="AE1038" s="486"/>
      <c r="AF1038" s="467"/>
      <c r="AG1038" s="470"/>
      <c r="AH1038" s="470"/>
      <c r="AI1038" s="473"/>
      <c r="AJ1038" s="467"/>
      <c r="AK1038" s="467"/>
      <c r="AL1038" s="467"/>
      <c r="AM1038" s="467"/>
      <c r="AN1038" s="470"/>
      <c r="AO1038" s="470"/>
      <c r="AP1038" s="470"/>
      <c r="AQ1038" s="473"/>
      <c r="AR1038" s="42"/>
      <c r="AS1038" s="14"/>
    </row>
    <row r="1039" spans="2:45" s="200" customFormat="1" ht="14.45" customHeight="1" x14ac:dyDescent="0.25">
      <c r="B1039" s="475"/>
      <c r="C1039" s="477"/>
      <c r="D1039" s="477"/>
      <c r="E1039" s="40"/>
      <c r="F1039" s="489"/>
      <c r="G1039" s="489"/>
      <c r="H1039" s="50"/>
      <c r="I1039" s="201" t="str">
        <f>IF(H1039=0,"",H1039/'2. Baseline'!$F$15)</f>
        <v/>
      </c>
      <c r="J1039" s="87" t="str">
        <f>IF(I1039="","",(I1039/'2. Baseline'!$F$71/'2. Baseline'!$F$67))</f>
        <v/>
      </c>
      <c r="K1039" s="73" t="str">
        <f t="shared" si="506"/>
        <v/>
      </c>
      <c r="L1039" s="73" t="str">
        <f t="shared" si="510"/>
        <v/>
      </c>
      <c r="M1039" s="81">
        <f t="shared" si="507"/>
        <v>285.71428571428572</v>
      </c>
      <c r="N1039" s="81" t="e">
        <f t="shared" si="508"/>
        <v>#VALUE!</v>
      </c>
      <c r="O1039" s="82" t="str">
        <f>IFERROR(ROUND(IF(H1039/'2. Baseline'!F$13=0,"",H1039/'2. Baseline'!F$13),0),"")</f>
        <v/>
      </c>
      <c r="P1039" s="83" t="str">
        <f>IFERROR(O1039/'2. Baseline'!F$14,"")</f>
        <v/>
      </c>
      <c r="Q1039" s="84" t="e">
        <f t="shared" si="509"/>
        <v>#VALUE!</v>
      </c>
      <c r="R1039" s="234" t="str">
        <f>IF(H1039="","",P1039/'2. Baseline'!$F$67)</f>
        <v/>
      </c>
      <c r="S1039" s="234" t="str">
        <f>IF(H1039="","",P1039/J1039/'2. Baseline'!$F$67)</f>
        <v/>
      </c>
      <c r="T1039" s="101"/>
      <c r="U1039" s="102"/>
      <c r="V1039" s="101"/>
      <c r="W1039" s="101"/>
      <c r="X1039" s="90" t="str">
        <f>IFERROR(P1039/W1039, "")</f>
        <v/>
      </c>
      <c r="Y1039" s="456"/>
      <c r="Z1039" s="450"/>
      <c r="AA1039" s="453"/>
      <c r="AB1039" s="480"/>
      <c r="AC1039" s="483"/>
      <c r="AD1039" s="467"/>
      <c r="AE1039" s="486"/>
      <c r="AF1039" s="467"/>
      <c r="AG1039" s="470"/>
      <c r="AH1039" s="470"/>
      <c r="AI1039" s="473"/>
      <c r="AJ1039" s="467"/>
      <c r="AK1039" s="467"/>
      <c r="AL1039" s="467"/>
      <c r="AM1039" s="467"/>
      <c r="AN1039" s="470"/>
      <c r="AO1039" s="470"/>
      <c r="AP1039" s="470"/>
      <c r="AQ1039" s="473"/>
      <c r="AR1039" s="42"/>
      <c r="AS1039" s="14"/>
    </row>
    <row r="1040" spans="2:45" s="200" customFormat="1" ht="14.45" customHeight="1" x14ac:dyDescent="0.25">
      <c r="B1040" s="475"/>
      <c r="C1040" s="477"/>
      <c r="D1040" s="477"/>
      <c r="E1040" s="40"/>
      <c r="F1040" s="489"/>
      <c r="G1040" s="489"/>
      <c r="H1040" s="50"/>
      <c r="I1040" s="201" t="str">
        <f>IF(H1040=0,"",H1040/'2. Baseline'!$F$15)</f>
        <v/>
      </c>
      <c r="J1040" s="87" t="str">
        <f>IF(I1040="","",(I1040/'2. Baseline'!$F$71/'2. Baseline'!$F$67))</f>
        <v/>
      </c>
      <c r="K1040" s="73" t="str">
        <f t="shared" si="506"/>
        <v/>
      </c>
      <c r="L1040" s="73" t="str">
        <f t="shared" si="510"/>
        <v/>
      </c>
      <c r="M1040" s="81">
        <f t="shared" si="507"/>
        <v>285.71428571428572</v>
      </c>
      <c r="N1040" s="81" t="e">
        <f t="shared" si="508"/>
        <v>#VALUE!</v>
      </c>
      <c r="O1040" s="82" t="str">
        <f>IFERROR(ROUND(IF(H1040/'2. Baseline'!F$13=0,"",H1040/'2. Baseline'!F$13),0),"")</f>
        <v/>
      </c>
      <c r="P1040" s="83" t="str">
        <f>IFERROR(O1040/'2. Baseline'!F$14,"")</f>
        <v/>
      </c>
      <c r="Q1040" s="84" t="e">
        <f t="shared" si="509"/>
        <v>#VALUE!</v>
      </c>
      <c r="R1040" s="234" t="str">
        <f>IF(H1040="","",P1040/'2. Baseline'!$F$67)</f>
        <v/>
      </c>
      <c r="S1040" s="234" t="str">
        <f>IF(H1040="","",P1040/J1040/'2. Baseline'!$F$67)</f>
        <v/>
      </c>
      <c r="T1040" s="101"/>
      <c r="U1040" s="102"/>
      <c r="V1040" s="101"/>
      <c r="W1040" s="101"/>
      <c r="X1040" s="90" t="str">
        <f>IFERROR(P1040/W1040, "")</f>
        <v/>
      </c>
      <c r="Y1040" s="456"/>
      <c r="Z1040" s="450"/>
      <c r="AA1040" s="453"/>
      <c r="AB1040" s="480"/>
      <c r="AC1040" s="483"/>
      <c r="AD1040" s="467"/>
      <c r="AE1040" s="486"/>
      <c r="AF1040" s="467"/>
      <c r="AG1040" s="470"/>
      <c r="AH1040" s="470"/>
      <c r="AI1040" s="473"/>
      <c r="AJ1040" s="467"/>
      <c r="AK1040" s="467"/>
      <c r="AL1040" s="467"/>
      <c r="AM1040" s="467"/>
      <c r="AN1040" s="470"/>
      <c r="AO1040" s="470"/>
      <c r="AP1040" s="470"/>
      <c r="AQ1040" s="473"/>
      <c r="AR1040" s="42"/>
      <c r="AS1040" s="14"/>
    </row>
    <row r="1041" spans="2:45" s="200" customFormat="1" ht="14.45" customHeight="1" x14ac:dyDescent="0.25">
      <c r="B1041" s="476"/>
      <c r="C1041" s="478"/>
      <c r="D1041" s="478"/>
      <c r="E1041" s="40"/>
      <c r="F1041" s="489"/>
      <c r="G1041" s="489"/>
      <c r="H1041" s="50"/>
      <c r="I1041" s="201" t="str">
        <f>IF(H1041=0,"",H1041/'2. Baseline'!$F$15)</f>
        <v/>
      </c>
      <c r="J1041" s="87" t="str">
        <f>IF(I1041="","",(I1041/'2. Baseline'!$F$71/'2. Baseline'!$F$67))</f>
        <v/>
      </c>
      <c r="K1041" s="73" t="str">
        <f t="shared" si="506"/>
        <v/>
      </c>
      <c r="L1041" s="73" t="str">
        <f t="shared" si="510"/>
        <v/>
      </c>
      <c r="M1041" s="81">
        <f t="shared" si="507"/>
        <v>285.71428571428572</v>
      </c>
      <c r="N1041" s="81" t="e">
        <f>IF(M1041="","",I1041/M1041)</f>
        <v>#VALUE!</v>
      </c>
      <c r="O1041" s="82" t="str">
        <f>IFERROR(ROUND(IF(H1041/'2. Baseline'!F$13=0,"",H1041/'2. Baseline'!F$13),0),"")</f>
        <v/>
      </c>
      <c r="P1041" s="83" t="str">
        <f>IFERROR(O1041/'2. Baseline'!F$14,"")</f>
        <v/>
      </c>
      <c r="Q1041" s="85"/>
      <c r="R1041" s="82" t="str">
        <f>IF(H1041="","",P1041/'2. Baseline'!$F$67)</f>
        <v/>
      </c>
      <c r="S1041" s="82" t="str">
        <f>IF(H1041="","",P1041/J1041/'2. Baseline'!$F$67)</f>
        <v/>
      </c>
      <c r="T1041" s="101"/>
      <c r="U1041" s="102"/>
      <c r="V1041" s="101"/>
      <c r="W1041" s="101"/>
      <c r="X1041" s="90" t="str">
        <f>IFERROR(P1041/W1041, "")</f>
        <v/>
      </c>
      <c r="Y1041" s="457"/>
      <c r="Z1041" s="451"/>
      <c r="AA1041" s="454"/>
      <c r="AB1041" s="481"/>
      <c r="AC1041" s="484"/>
      <c r="AD1041" s="468"/>
      <c r="AE1041" s="487"/>
      <c r="AF1041" s="468"/>
      <c r="AG1041" s="471"/>
      <c r="AH1041" s="471"/>
      <c r="AI1041" s="474"/>
      <c r="AJ1041" s="468"/>
      <c r="AK1041" s="468"/>
      <c r="AL1041" s="468"/>
      <c r="AM1041" s="468"/>
      <c r="AN1041" s="471"/>
      <c r="AO1041" s="471"/>
      <c r="AP1041" s="471"/>
      <c r="AQ1041" s="474"/>
      <c r="AR1041" s="42"/>
      <c r="AS1041" s="14"/>
    </row>
    <row r="1042" spans="2:45" s="200" customFormat="1" ht="14.45" customHeight="1" x14ac:dyDescent="0.25">
      <c r="B1042" s="162"/>
      <c r="C1042" s="25" t="s">
        <v>35</v>
      </c>
      <c r="D1042" s="25"/>
      <c r="E1042" s="98">
        <f>COUNTA(E1032:E1041)</f>
        <v>0</v>
      </c>
      <c r="F1042" s="458"/>
      <c r="G1042" s="459"/>
      <c r="H1042" s="22">
        <f>SUM(H1032:H1041)</f>
        <v>0</v>
      </c>
      <c r="I1042" s="96">
        <f>SUM(I1032:I1041)</f>
        <v>0</v>
      </c>
      <c r="J1042" s="96">
        <f>SUM(J1032:J1041)</f>
        <v>0</v>
      </c>
      <c r="K1042" s="96">
        <f>SUM(K1032:K1041)</f>
        <v>0</v>
      </c>
      <c r="L1042" s="96">
        <f>SUM(L1032:L1041)</f>
        <v>0</v>
      </c>
      <c r="M1042" s="97"/>
      <c r="N1042" s="97" t="e">
        <f>SUM(N1032:N1041)</f>
        <v>#VALUE!</v>
      </c>
      <c r="O1042" s="23">
        <f>SUM(O1032:O1041)</f>
        <v>0</v>
      </c>
      <c r="P1042" s="53">
        <f>IFERROR(O1042/'2. Baseline'!F$14,"")</f>
        <v>0</v>
      </c>
      <c r="Q1042" s="52" t="e">
        <f>SUM(Q1032:Q1040)*7</f>
        <v>#VALUE!</v>
      </c>
      <c r="R1042" s="96">
        <f>SUM(R1032:R1041)</f>
        <v>0</v>
      </c>
      <c r="S1042" s="97" t="e">
        <f>IF(H1042="","",P1042/J1042/'2. Baseline'!$F$67)</f>
        <v>#DIV/0!</v>
      </c>
      <c r="T1042" s="103"/>
      <c r="U1042" s="103"/>
      <c r="V1042" s="104"/>
      <c r="W1042" s="104"/>
      <c r="X1042" s="74"/>
      <c r="Y1042" s="107"/>
      <c r="Z1042" s="104"/>
      <c r="AA1042" s="108"/>
      <c r="AB1042" s="53"/>
      <c r="AC1042" s="68">
        <f t="shared" ref="AC1042:AQ1042" si="511">SUM(AC1032:AC1041)</f>
        <v>0</v>
      </c>
      <c r="AD1042" s="68">
        <f t="shared" si="511"/>
        <v>0</v>
      </c>
      <c r="AE1042" s="296">
        <f t="shared" si="511"/>
        <v>0</v>
      </c>
      <c r="AF1042" s="93">
        <f t="shared" si="511"/>
        <v>0</v>
      </c>
      <c r="AG1042" s="93">
        <f t="shared" si="511"/>
        <v>0</v>
      </c>
      <c r="AH1042" s="93">
        <f t="shared" si="511"/>
        <v>0</v>
      </c>
      <c r="AI1042" s="93">
        <f t="shared" si="511"/>
        <v>0</v>
      </c>
      <c r="AJ1042" s="93">
        <f t="shared" si="511"/>
        <v>0</v>
      </c>
      <c r="AK1042" s="93">
        <f t="shared" si="511"/>
        <v>0</v>
      </c>
      <c r="AL1042" s="93">
        <f t="shared" si="511"/>
        <v>0</v>
      </c>
      <c r="AM1042" s="93">
        <f t="shared" si="511"/>
        <v>0</v>
      </c>
      <c r="AN1042" s="93">
        <f t="shared" si="511"/>
        <v>0</v>
      </c>
      <c r="AO1042" s="93">
        <f t="shared" si="511"/>
        <v>0</v>
      </c>
      <c r="AP1042" s="93">
        <f t="shared" si="511"/>
        <v>0</v>
      </c>
      <c r="AQ1042" s="93">
        <f t="shared" si="511"/>
        <v>0</v>
      </c>
      <c r="AR1042" s="26"/>
      <c r="AS1042" s="14"/>
    </row>
    <row r="1043" spans="2:45" s="200" customFormat="1" ht="14.45" customHeight="1" thickBot="1" x14ac:dyDescent="0.3">
      <c r="B1043" s="163"/>
      <c r="C1043" s="62"/>
      <c r="D1043" s="62"/>
      <c r="E1043" s="63"/>
      <c r="F1043" s="460"/>
      <c r="G1043" s="461"/>
      <c r="H1043" s="64"/>
      <c r="I1043" s="65" t="str">
        <f>IFERROR(IF(H1043/#REF!=0," ",H1043/#REF!),"")</f>
        <v/>
      </c>
      <c r="J1043" s="66"/>
      <c r="K1043" s="66"/>
      <c r="L1043" s="66"/>
      <c r="M1043" s="66"/>
      <c r="N1043" s="66"/>
      <c r="O1043" s="24"/>
      <c r="P1043" s="54"/>
      <c r="Q1043" s="55"/>
      <c r="R1043" s="56"/>
      <c r="S1043" s="56"/>
      <c r="T1043" s="105"/>
      <c r="U1043" s="105"/>
      <c r="V1043" s="106"/>
      <c r="W1043" s="106"/>
      <c r="X1043" s="75"/>
      <c r="Y1043" s="109"/>
      <c r="Z1043" s="106"/>
      <c r="AA1043" s="110"/>
      <c r="AB1043" s="54"/>
      <c r="AC1043" s="57"/>
      <c r="AD1043" s="67"/>
      <c r="AE1043" s="67"/>
      <c r="AF1043" s="67"/>
      <c r="AG1043" s="67"/>
      <c r="AH1043" s="67"/>
      <c r="AI1043" s="67"/>
      <c r="AJ1043" s="67"/>
      <c r="AK1043" s="67"/>
      <c r="AL1043" s="67"/>
      <c r="AM1043" s="67"/>
      <c r="AN1043" s="67"/>
      <c r="AO1043" s="67"/>
      <c r="AP1043" s="67"/>
      <c r="AQ1043" s="179"/>
      <c r="AR1043" s="60"/>
      <c r="AS1043" s="14"/>
    </row>
    <row r="1044" spans="2:45" s="200" customFormat="1" ht="14.45" customHeight="1" x14ac:dyDescent="0.25">
      <c r="B1044" s="475" t="str">
        <f>IF(C1044&lt;&gt;"",B1032+1,"")</f>
        <v/>
      </c>
      <c r="C1044" s="488"/>
      <c r="D1044" s="488"/>
      <c r="E1044" s="40"/>
      <c r="F1044" s="493"/>
      <c r="G1044" s="494"/>
      <c r="H1044" s="49"/>
      <c r="I1044" s="201" t="str">
        <f>IF(H1044=0,"",H1044/'2. Baseline'!$F$15)</f>
        <v/>
      </c>
      <c r="J1044" s="86" t="str">
        <f>IF(I1044="","",(I1044/'2. Baseline'!$F$71/'2. Baseline'!$F$67))</f>
        <v/>
      </c>
      <c r="K1044" s="72" t="str">
        <f t="shared" ref="K1044:K1053" si="512">IF(J1044="","",ROUNDUP(J1044,0))</f>
        <v/>
      </c>
      <c r="L1044" s="295" t="str">
        <f>J1044</f>
        <v/>
      </c>
      <c r="M1044" s="77">
        <f t="shared" ref="M1044:M1053" si="513">IF(I1044=0,"",$M$23*10)</f>
        <v>285.71428571428572</v>
      </c>
      <c r="N1044" s="77" t="e">
        <f t="shared" ref="N1044:N1052" si="514">I1044/M1044</f>
        <v>#VALUE!</v>
      </c>
      <c r="O1044" s="78" t="str">
        <f>IFERROR(ROUND(IF(H1044/'2. Baseline'!F$13=0,"",H1044/'2. Baseline'!F$13),0),"")</f>
        <v/>
      </c>
      <c r="P1044" s="79" t="str">
        <f>IFERROR(O1044/'2. Baseline'!F$14,"")</f>
        <v/>
      </c>
      <c r="Q1044" s="80" t="e">
        <f t="shared" ref="Q1044:Q1052" si="515">O1044/(J1044/2)/7</f>
        <v>#VALUE!</v>
      </c>
      <c r="R1044" s="233" t="str">
        <f>IF(H1044="","",P1044/'2. Baseline'!$F$67)</f>
        <v/>
      </c>
      <c r="S1044" s="233" t="str">
        <f>IF(H1044="","",P1044/J1044/'2. Baseline'!$F$67)</f>
        <v/>
      </c>
      <c r="T1044" s="99"/>
      <c r="U1044" s="100"/>
      <c r="V1044" s="101"/>
      <c r="W1044" s="101"/>
      <c r="X1044" s="89" t="str">
        <f>IFERROR(S1044/W1044, "n/a")</f>
        <v>n/a</v>
      </c>
      <c r="Y1044" s="455"/>
      <c r="Z1044" s="449"/>
      <c r="AA1044" s="452"/>
      <c r="AB1044" s="479" t="e">
        <f>P1054/AA1044</f>
        <v>#DIV/0!</v>
      </c>
      <c r="AC1044" s="482">
        <f>L1054</f>
        <v>0</v>
      </c>
      <c r="AD1044" s="466">
        <f>AC1054</f>
        <v>0</v>
      </c>
      <c r="AE1044" s="485">
        <f>AD1054/'2. Baseline'!$F$73</f>
        <v>0</v>
      </c>
      <c r="AF1044" s="466">
        <f>L1054*'2. Baseline'!$F$58</f>
        <v>0</v>
      </c>
      <c r="AG1044" s="469">
        <f>J1054*'2. Baseline'!$F$61</f>
        <v>0</v>
      </c>
      <c r="AH1044" s="469">
        <f>AE1054*'2. Baseline'!F$59*('2. Baseline'!F$50+'2. Baseline'!F$51)</f>
        <v>0</v>
      </c>
      <c r="AI1044" s="472">
        <f>IF(B1044&lt;&gt;"",'2. Baseline'!$F$60+1,0)</f>
        <v>0</v>
      </c>
      <c r="AJ1044" s="466">
        <f>2*(AC1054*('2. Baseline'!$F$67+'2. Baseline'!$F$68))</f>
        <v>0</v>
      </c>
      <c r="AK1044" s="466">
        <f>2*L1054</f>
        <v>0</v>
      </c>
      <c r="AL1044" s="466">
        <f>2*(J1054*2)</f>
        <v>0</v>
      </c>
      <c r="AM1044" s="466">
        <f>J1054*('2. Baseline'!F$67+'2. Baseline'!F$68)</f>
        <v>0</v>
      </c>
      <c r="AN1044" s="469">
        <f>J1054*'2. Baseline'!$F$80</f>
        <v>0</v>
      </c>
      <c r="AO1044" s="469">
        <f>2*J1054</f>
        <v>0</v>
      </c>
      <c r="AP1044" s="469">
        <f>AE1054*'2. Baseline'!F$78*('2. Baseline'!F$67+'2. Baseline'!F$68)</f>
        <v>0</v>
      </c>
      <c r="AQ1044" s="472">
        <f>IF(B1044&lt;&gt;"",'2. Baseline'!$F$60+1,0)</f>
        <v>0</v>
      </c>
      <c r="AR1044" s="41"/>
      <c r="AS1044" s="14"/>
    </row>
    <row r="1045" spans="2:45" s="200" customFormat="1" ht="14.45" customHeight="1" x14ac:dyDescent="0.25">
      <c r="B1045" s="475"/>
      <c r="C1045" s="477"/>
      <c r="D1045" s="477"/>
      <c r="E1045" s="40"/>
      <c r="F1045" s="490"/>
      <c r="G1045" s="491"/>
      <c r="H1045" s="49"/>
      <c r="I1045" s="201" t="str">
        <f>IF(H1045=0,"",H1045/'2. Baseline'!$F$15)</f>
        <v/>
      </c>
      <c r="J1045" s="87" t="str">
        <f>IF(I1045="","",(I1045/'2. Baseline'!$F$71/'2. Baseline'!$F$67))</f>
        <v/>
      </c>
      <c r="K1045" s="73" t="str">
        <f t="shared" si="512"/>
        <v/>
      </c>
      <c r="L1045" s="73" t="str">
        <f t="shared" ref="L1045:L1053" si="516">J1045</f>
        <v/>
      </c>
      <c r="M1045" s="81">
        <f t="shared" si="513"/>
        <v>285.71428571428572</v>
      </c>
      <c r="N1045" s="81" t="e">
        <f t="shared" si="514"/>
        <v>#VALUE!</v>
      </c>
      <c r="O1045" s="82" t="str">
        <f>IFERROR(ROUND(IF(H1045/'2. Baseline'!F$13=0,"",H1045/'2. Baseline'!F$13),0),"")</f>
        <v/>
      </c>
      <c r="P1045" s="83" t="str">
        <f>IFERROR(O1045/'2. Baseline'!F$14,"")</f>
        <v/>
      </c>
      <c r="Q1045" s="84" t="e">
        <f t="shared" si="515"/>
        <v>#VALUE!</v>
      </c>
      <c r="R1045" s="234" t="str">
        <f>IF(H1045="","",P1045/'2. Baseline'!$F$67)</f>
        <v/>
      </c>
      <c r="S1045" s="234" t="str">
        <f>IF(H1045="","",P1045/J1045/'2. Baseline'!$F$67)</f>
        <v/>
      </c>
      <c r="T1045" s="101"/>
      <c r="U1045" s="102"/>
      <c r="V1045" s="101"/>
      <c r="W1045" s="101"/>
      <c r="X1045" s="90" t="str">
        <f>IFERROR(S1045/W1045, "")</f>
        <v/>
      </c>
      <c r="Y1045" s="456"/>
      <c r="Z1045" s="450"/>
      <c r="AA1045" s="453"/>
      <c r="AB1045" s="480"/>
      <c r="AC1045" s="483"/>
      <c r="AD1045" s="467"/>
      <c r="AE1045" s="486"/>
      <c r="AF1045" s="467"/>
      <c r="AG1045" s="470"/>
      <c r="AH1045" s="470"/>
      <c r="AI1045" s="473"/>
      <c r="AJ1045" s="467"/>
      <c r="AK1045" s="467"/>
      <c r="AL1045" s="467"/>
      <c r="AM1045" s="467"/>
      <c r="AN1045" s="470"/>
      <c r="AO1045" s="470"/>
      <c r="AP1045" s="470"/>
      <c r="AQ1045" s="473"/>
      <c r="AR1045" s="42"/>
      <c r="AS1045" s="14"/>
    </row>
    <row r="1046" spans="2:45" s="200" customFormat="1" ht="14.45" customHeight="1" x14ac:dyDescent="0.25">
      <c r="B1046" s="475"/>
      <c r="C1046" s="477"/>
      <c r="D1046" s="477"/>
      <c r="E1046" s="40"/>
      <c r="F1046" s="490"/>
      <c r="G1046" s="491"/>
      <c r="H1046" s="49"/>
      <c r="I1046" s="201" t="str">
        <f>IF(H1046=0,"",H1046/'2. Baseline'!$F$15)</f>
        <v/>
      </c>
      <c r="J1046" s="87" t="str">
        <f>IF(I1046="","",(I1046/'2. Baseline'!$F$71/'2. Baseline'!$F$67))</f>
        <v/>
      </c>
      <c r="K1046" s="91" t="str">
        <f t="shared" si="512"/>
        <v/>
      </c>
      <c r="L1046" s="91" t="str">
        <f t="shared" si="516"/>
        <v/>
      </c>
      <c r="M1046" s="92">
        <f t="shared" si="513"/>
        <v>285.71428571428572</v>
      </c>
      <c r="N1046" s="92" t="e">
        <f t="shared" si="514"/>
        <v>#VALUE!</v>
      </c>
      <c r="O1046" s="82" t="str">
        <f>IFERROR(ROUND(IF(H1046/'2. Baseline'!F$13=0,"",H1046/'2. Baseline'!F$13),0),"")</f>
        <v/>
      </c>
      <c r="P1046" s="83" t="str">
        <f>IFERROR(O1046/'2. Baseline'!F$14,"")</f>
        <v/>
      </c>
      <c r="Q1046" s="84" t="e">
        <f t="shared" si="515"/>
        <v>#VALUE!</v>
      </c>
      <c r="R1046" s="234" t="str">
        <f>IF(H1046="","",P1046/'2. Baseline'!$F$67)</f>
        <v/>
      </c>
      <c r="S1046" s="234" t="str">
        <f>IF(H1046="","",P1046/J1046/'2. Baseline'!$F$67)</f>
        <v/>
      </c>
      <c r="T1046" s="101"/>
      <c r="U1046" s="102"/>
      <c r="V1046" s="101"/>
      <c r="W1046" s="101"/>
      <c r="X1046" s="90" t="str">
        <f>IFERROR(S1046/W1046, "")</f>
        <v/>
      </c>
      <c r="Y1046" s="456"/>
      <c r="Z1046" s="450"/>
      <c r="AA1046" s="453"/>
      <c r="AB1046" s="480"/>
      <c r="AC1046" s="483"/>
      <c r="AD1046" s="467"/>
      <c r="AE1046" s="486"/>
      <c r="AF1046" s="467"/>
      <c r="AG1046" s="470"/>
      <c r="AH1046" s="470"/>
      <c r="AI1046" s="473"/>
      <c r="AJ1046" s="467"/>
      <c r="AK1046" s="467"/>
      <c r="AL1046" s="467"/>
      <c r="AM1046" s="467"/>
      <c r="AN1046" s="470"/>
      <c r="AO1046" s="470"/>
      <c r="AP1046" s="470"/>
      <c r="AQ1046" s="473"/>
      <c r="AR1046" s="42"/>
      <c r="AS1046" s="14"/>
    </row>
    <row r="1047" spans="2:45" s="200" customFormat="1" ht="14.45" customHeight="1" x14ac:dyDescent="0.25">
      <c r="B1047" s="475"/>
      <c r="C1047" s="477"/>
      <c r="D1047" s="477"/>
      <c r="E1047" s="40"/>
      <c r="F1047" s="490"/>
      <c r="G1047" s="491"/>
      <c r="H1047" s="49"/>
      <c r="I1047" s="201" t="str">
        <f>IF(H1047=0,"",H1047/'2. Baseline'!$F$15)</f>
        <v/>
      </c>
      <c r="J1047" s="87" t="str">
        <f>IF(I1047="","",(I1047/'2. Baseline'!$F$71/'2. Baseline'!$F$67))</f>
        <v/>
      </c>
      <c r="K1047" s="73" t="str">
        <f t="shared" si="512"/>
        <v/>
      </c>
      <c r="L1047" s="73" t="str">
        <f t="shared" si="516"/>
        <v/>
      </c>
      <c r="M1047" s="81">
        <f t="shared" si="513"/>
        <v>285.71428571428572</v>
      </c>
      <c r="N1047" s="81" t="e">
        <f t="shared" si="514"/>
        <v>#VALUE!</v>
      </c>
      <c r="O1047" s="82" t="str">
        <f>IFERROR(ROUND(IF(H1047/'2. Baseline'!F$13=0,"",H1047/'2. Baseline'!F$13),0),"")</f>
        <v/>
      </c>
      <c r="P1047" s="83" t="str">
        <f>IFERROR(O1047/'2. Baseline'!F$14,"")</f>
        <v/>
      </c>
      <c r="Q1047" s="84" t="e">
        <f t="shared" si="515"/>
        <v>#VALUE!</v>
      </c>
      <c r="R1047" s="234" t="str">
        <f>IF(H1047="","",P1047/'2. Baseline'!$F$67)</f>
        <v/>
      </c>
      <c r="S1047" s="234" t="str">
        <f>IF(H1047="","",P1047/J1047/'2. Baseline'!$F$67)</f>
        <v/>
      </c>
      <c r="T1047" s="101"/>
      <c r="U1047" s="102"/>
      <c r="V1047" s="101"/>
      <c r="W1047" s="101"/>
      <c r="X1047" s="90" t="str">
        <f>IFERROR(S1047/W1047, "")</f>
        <v/>
      </c>
      <c r="Y1047" s="456"/>
      <c r="Z1047" s="450"/>
      <c r="AA1047" s="453"/>
      <c r="AB1047" s="480"/>
      <c r="AC1047" s="483"/>
      <c r="AD1047" s="467"/>
      <c r="AE1047" s="486"/>
      <c r="AF1047" s="467"/>
      <c r="AG1047" s="470"/>
      <c r="AH1047" s="470"/>
      <c r="AI1047" s="473"/>
      <c r="AJ1047" s="467"/>
      <c r="AK1047" s="467"/>
      <c r="AL1047" s="467"/>
      <c r="AM1047" s="467"/>
      <c r="AN1047" s="470"/>
      <c r="AO1047" s="470"/>
      <c r="AP1047" s="470"/>
      <c r="AQ1047" s="473"/>
      <c r="AR1047" s="42"/>
      <c r="AS1047" s="14"/>
    </row>
    <row r="1048" spans="2:45" s="200" customFormat="1" ht="14.45" customHeight="1" x14ac:dyDescent="0.25">
      <c r="B1048" s="475"/>
      <c r="C1048" s="477"/>
      <c r="D1048" s="477"/>
      <c r="E1048" s="40"/>
      <c r="F1048" s="490"/>
      <c r="G1048" s="491"/>
      <c r="H1048" s="50"/>
      <c r="I1048" s="201" t="str">
        <f>IF(H1048=0,"",H1048/'2. Baseline'!$F$15)</f>
        <v/>
      </c>
      <c r="J1048" s="87" t="str">
        <f>IF(I1048="","",(I1048/'2. Baseline'!$F$71/'2. Baseline'!$F$67))</f>
        <v/>
      </c>
      <c r="K1048" s="73" t="str">
        <f t="shared" si="512"/>
        <v/>
      </c>
      <c r="L1048" s="73" t="str">
        <f t="shared" si="516"/>
        <v/>
      </c>
      <c r="M1048" s="81">
        <f t="shared" si="513"/>
        <v>285.71428571428572</v>
      </c>
      <c r="N1048" s="81" t="e">
        <f t="shared" si="514"/>
        <v>#VALUE!</v>
      </c>
      <c r="O1048" s="82" t="str">
        <f>IFERROR(ROUND(IF(H1048/'2. Baseline'!F$13=0,"",H1048/'2. Baseline'!F$13),0),"")</f>
        <v/>
      </c>
      <c r="P1048" s="83" t="str">
        <f>IFERROR(O1048/'2. Baseline'!F$14,"")</f>
        <v/>
      </c>
      <c r="Q1048" s="84" t="e">
        <f t="shared" si="515"/>
        <v>#VALUE!</v>
      </c>
      <c r="R1048" s="234" t="str">
        <f>IF(H1048="","",P1048/'2. Baseline'!$F$67)</f>
        <v/>
      </c>
      <c r="S1048" s="234" t="str">
        <f>IF(H1048="","",P1048/J1048/'2. Baseline'!$F$67)</f>
        <v/>
      </c>
      <c r="T1048" s="101"/>
      <c r="U1048" s="102"/>
      <c r="V1048" s="101"/>
      <c r="W1048" s="101"/>
      <c r="X1048" s="90" t="str">
        <f>IFERROR(S1048/W1048, "")</f>
        <v/>
      </c>
      <c r="Y1048" s="456"/>
      <c r="Z1048" s="450"/>
      <c r="AA1048" s="453"/>
      <c r="AB1048" s="480"/>
      <c r="AC1048" s="483"/>
      <c r="AD1048" s="467"/>
      <c r="AE1048" s="486"/>
      <c r="AF1048" s="467"/>
      <c r="AG1048" s="470"/>
      <c r="AH1048" s="470"/>
      <c r="AI1048" s="473"/>
      <c r="AJ1048" s="467"/>
      <c r="AK1048" s="467"/>
      <c r="AL1048" s="467"/>
      <c r="AM1048" s="467"/>
      <c r="AN1048" s="470"/>
      <c r="AO1048" s="470"/>
      <c r="AP1048" s="470"/>
      <c r="AQ1048" s="473"/>
      <c r="AR1048" s="42"/>
      <c r="AS1048" s="14"/>
    </row>
    <row r="1049" spans="2:45" s="200" customFormat="1" ht="14.45" customHeight="1" x14ac:dyDescent="0.25">
      <c r="B1049" s="475"/>
      <c r="C1049" s="477"/>
      <c r="D1049" s="477"/>
      <c r="E1049" s="40"/>
      <c r="F1049" s="490"/>
      <c r="G1049" s="491"/>
      <c r="H1049" s="50"/>
      <c r="I1049" s="201" t="str">
        <f>IF(H1049=0,"",H1049/'2. Baseline'!$F$15)</f>
        <v/>
      </c>
      <c r="J1049" s="87" t="str">
        <f>IF(I1049="","",(I1049/'2. Baseline'!$F$71/'2. Baseline'!$F$67))</f>
        <v/>
      </c>
      <c r="K1049" s="73" t="str">
        <f t="shared" si="512"/>
        <v/>
      </c>
      <c r="L1049" s="73" t="str">
        <f t="shared" si="516"/>
        <v/>
      </c>
      <c r="M1049" s="81">
        <f t="shared" si="513"/>
        <v>285.71428571428572</v>
      </c>
      <c r="N1049" s="81" t="e">
        <f t="shared" si="514"/>
        <v>#VALUE!</v>
      </c>
      <c r="O1049" s="82" t="str">
        <f>IFERROR(ROUND(IF(H1049/'2. Baseline'!F$13=0,"",H1049/'2. Baseline'!F$13),0),"")</f>
        <v/>
      </c>
      <c r="P1049" s="83" t="str">
        <f>IFERROR(O1049/'2. Baseline'!F$14,"")</f>
        <v/>
      </c>
      <c r="Q1049" s="84" t="e">
        <f t="shared" si="515"/>
        <v>#VALUE!</v>
      </c>
      <c r="R1049" s="234" t="str">
        <f>IF(H1049="","",P1049/'2. Baseline'!$F$67)</f>
        <v/>
      </c>
      <c r="S1049" s="234" t="str">
        <f>IF(H1049="","",P1049/J1049/'2. Baseline'!$F$67)</f>
        <v/>
      </c>
      <c r="T1049" s="101"/>
      <c r="U1049" s="102"/>
      <c r="V1049" s="101"/>
      <c r="W1049" s="101"/>
      <c r="X1049" s="90" t="str">
        <f>IFERROR(P1049/W1049, "")</f>
        <v/>
      </c>
      <c r="Y1049" s="456"/>
      <c r="Z1049" s="450"/>
      <c r="AA1049" s="453"/>
      <c r="AB1049" s="480"/>
      <c r="AC1049" s="483"/>
      <c r="AD1049" s="467"/>
      <c r="AE1049" s="486"/>
      <c r="AF1049" s="467"/>
      <c r="AG1049" s="470"/>
      <c r="AH1049" s="470"/>
      <c r="AI1049" s="473"/>
      <c r="AJ1049" s="467"/>
      <c r="AK1049" s="467"/>
      <c r="AL1049" s="467"/>
      <c r="AM1049" s="467"/>
      <c r="AN1049" s="470"/>
      <c r="AO1049" s="470"/>
      <c r="AP1049" s="470"/>
      <c r="AQ1049" s="473"/>
      <c r="AR1049" s="42"/>
      <c r="AS1049" s="14"/>
    </row>
    <row r="1050" spans="2:45" s="200" customFormat="1" ht="14.45" customHeight="1" x14ac:dyDescent="0.25">
      <c r="B1050" s="475"/>
      <c r="C1050" s="477"/>
      <c r="D1050" s="477"/>
      <c r="E1050" s="40"/>
      <c r="F1050" s="490"/>
      <c r="G1050" s="491"/>
      <c r="H1050" s="49"/>
      <c r="I1050" s="201" t="str">
        <f>IF(H1050=0,"",H1050/'2. Baseline'!$F$15)</f>
        <v/>
      </c>
      <c r="J1050" s="87" t="str">
        <f>IF(I1050="","",(I1050/'2. Baseline'!$F$71/'2. Baseline'!$F$67))</f>
        <v/>
      </c>
      <c r="K1050" s="73" t="str">
        <f t="shared" si="512"/>
        <v/>
      </c>
      <c r="L1050" s="73" t="str">
        <f t="shared" si="516"/>
        <v/>
      </c>
      <c r="M1050" s="81">
        <f t="shared" si="513"/>
        <v>285.71428571428572</v>
      </c>
      <c r="N1050" s="81" t="e">
        <f t="shared" si="514"/>
        <v>#VALUE!</v>
      </c>
      <c r="O1050" s="82" t="str">
        <f>IFERROR(ROUND(IF(H1050/'2. Baseline'!F$13=0,"",H1050/'2. Baseline'!F$13),0),"")</f>
        <v/>
      </c>
      <c r="P1050" s="83" t="str">
        <f>IFERROR(O1050/'2. Baseline'!F$14,"")</f>
        <v/>
      </c>
      <c r="Q1050" s="84" t="e">
        <f t="shared" si="515"/>
        <v>#VALUE!</v>
      </c>
      <c r="R1050" s="234" t="str">
        <f>IF(H1050="","",P1050/'2. Baseline'!$F$67)</f>
        <v/>
      </c>
      <c r="S1050" s="234" t="str">
        <f>IF(H1050="","",P1050/J1050/'2. Baseline'!$F$67)</f>
        <v/>
      </c>
      <c r="T1050" s="101"/>
      <c r="U1050" s="102"/>
      <c r="V1050" s="101"/>
      <c r="W1050" s="101"/>
      <c r="X1050" s="90" t="str">
        <f>IFERROR(P1050/W1050, "")</f>
        <v/>
      </c>
      <c r="Y1050" s="456"/>
      <c r="Z1050" s="450"/>
      <c r="AA1050" s="453"/>
      <c r="AB1050" s="480"/>
      <c r="AC1050" s="483"/>
      <c r="AD1050" s="467"/>
      <c r="AE1050" s="486"/>
      <c r="AF1050" s="467"/>
      <c r="AG1050" s="470"/>
      <c r="AH1050" s="470"/>
      <c r="AI1050" s="473"/>
      <c r="AJ1050" s="467"/>
      <c r="AK1050" s="467"/>
      <c r="AL1050" s="467"/>
      <c r="AM1050" s="467"/>
      <c r="AN1050" s="470"/>
      <c r="AO1050" s="470"/>
      <c r="AP1050" s="470"/>
      <c r="AQ1050" s="473"/>
      <c r="AR1050" s="42"/>
      <c r="AS1050" s="14"/>
    </row>
    <row r="1051" spans="2:45" s="200" customFormat="1" ht="14.45" customHeight="1" x14ac:dyDescent="0.25">
      <c r="B1051" s="475"/>
      <c r="C1051" s="477"/>
      <c r="D1051" s="477"/>
      <c r="E1051" s="40"/>
      <c r="F1051" s="490"/>
      <c r="G1051" s="491"/>
      <c r="H1051" s="49"/>
      <c r="I1051" s="201" t="str">
        <f>IF(H1051=0,"",H1051/'2. Baseline'!$F$15)</f>
        <v/>
      </c>
      <c r="J1051" s="87" t="str">
        <f>IF(I1051="","",(I1051/'2. Baseline'!$F$71/'2. Baseline'!$F$67))</f>
        <v/>
      </c>
      <c r="K1051" s="73" t="str">
        <f t="shared" si="512"/>
        <v/>
      </c>
      <c r="L1051" s="73" t="str">
        <f t="shared" si="516"/>
        <v/>
      </c>
      <c r="M1051" s="81">
        <f t="shared" si="513"/>
        <v>285.71428571428572</v>
      </c>
      <c r="N1051" s="81" t="e">
        <f t="shared" si="514"/>
        <v>#VALUE!</v>
      </c>
      <c r="O1051" s="82" t="str">
        <f>IFERROR(ROUND(IF(H1051/'2. Baseline'!F$13=0,"",H1051/'2. Baseline'!F$13),0),"")</f>
        <v/>
      </c>
      <c r="P1051" s="83" t="str">
        <f>IFERROR(O1051/'2. Baseline'!F$14,"")</f>
        <v/>
      </c>
      <c r="Q1051" s="84" t="e">
        <f t="shared" si="515"/>
        <v>#VALUE!</v>
      </c>
      <c r="R1051" s="234" t="str">
        <f>IF(H1051="","",P1051/'2. Baseline'!$F$67)</f>
        <v/>
      </c>
      <c r="S1051" s="234" t="str">
        <f>IF(H1051="","",P1051/J1051/'2. Baseline'!$F$67)</f>
        <v/>
      </c>
      <c r="T1051" s="101"/>
      <c r="U1051" s="102"/>
      <c r="V1051" s="101"/>
      <c r="W1051" s="101"/>
      <c r="X1051" s="90" t="str">
        <f>IFERROR(P1051/W1051, "")</f>
        <v/>
      </c>
      <c r="Y1051" s="456"/>
      <c r="Z1051" s="450"/>
      <c r="AA1051" s="453"/>
      <c r="AB1051" s="480"/>
      <c r="AC1051" s="483"/>
      <c r="AD1051" s="467"/>
      <c r="AE1051" s="486"/>
      <c r="AF1051" s="467"/>
      <c r="AG1051" s="470"/>
      <c r="AH1051" s="470"/>
      <c r="AI1051" s="473"/>
      <c r="AJ1051" s="467"/>
      <c r="AK1051" s="467"/>
      <c r="AL1051" s="467"/>
      <c r="AM1051" s="467"/>
      <c r="AN1051" s="470"/>
      <c r="AO1051" s="470"/>
      <c r="AP1051" s="470"/>
      <c r="AQ1051" s="473"/>
      <c r="AR1051" s="42"/>
      <c r="AS1051" s="14"/>
    </row>
    <row r="1052" spans="2:45" s="200" customFormat="1" ht="14.45" customHeight="1" x14ac:dyDescent="0.25">
      <c r="B1052" s="475"/>
      <c r="C1052" s="477"/>
      <c r="D1052" s="477"/>
      <c r="E1052" s="40"/>
      <c r="F1052" s="490"/>
      <c r="G1052" s="491"/>
      <c r="H1052" s="49"/>
      <c r="I1052" s="201" t="str">
        <f>IF(H1052=0,"",H1052/'2. Baseline'!$F$15)</f>
        <v/>
      </c>
      <c r="J1052" s="87" t="str">
        <f>IF(I1052="","",(I1052/'2. Baseline'!$F$71/'2. Baseline'!$F$67))</f>
        <v/>
      </c>
      <c r="K1052" s="73" t="str">
        <f t="shared" si="512"/>
        <v/>
      </c>
      <c r="L1052" s="73" t="str">
        <f t="shared" si="516"/>
        <v/>
      </c>
      <c r="M1052" s="81">
        <f t="shared" si="513"/>
        <v>285.71428571428572</v>
      </c>
      <c r="N1052" s="81" t="e">
        <f t="shared" si="514"/>
        <v>#VALUE!</v>
      </c>
      <c r="O1052" s="82" t="str">
        <f>IFERROR(ROUND(IF(H1052/'2. Baseline'!F$13=0,"",H1052/'2. Baseline'!F$13),0),"")</f>
        <v/>
      </c>
      <c r="P1052" s="83" t="str">
        <f>IFERROR(O1052/'2. Baseline'!F$14,"")</f>
        <v/>
      </c>
      <c r="Q1052" s="84" t="e">
        <f t="shared" si="515"/>
        <v>#VALUE!</v>
      </c>
      <c r="R1052" s="234" t="str">
        <f>IF(H1052="","",P1052/'2. Baseline'!$F$67)</f>
        <v/>
      </c>
      <c r="S1052" s="234" t="str">
        <f>IF(H1052="","",P1052/J1052/'2. Baseline'!$F$67)</f>
        <v/>
      </c>
      <c r="T1052" s="101"/>
      <c r="U1052" s="102"/>
      <c r="V1052" s="101"/>
      <c r="W1052" s="101"/>
      <c r="X1052" s="90" t="str">
        <f>IFERROR(P1052/W1052, "")</f>
        <v/>
      </c>
      <c r="Y1052" s="456"/>
      <c r="Z1052" s="450"/>
      <c r="AA1052" s="453"/>
      <c r="AB1052" s="480"/>
      <c r="AC1052" s="483"/>
      <c r="AD1052" s="467"/>
      <c r="AE1052" s="486"/>
      <c r="AF1052" s="467"/>
      <c r="AG1052" s="470"/>
      <c r="AH1052" s="470"/>
      <c r="AI1052" s="473"/>
      <c r="AJ1052" s="467"/>
      <c r="AK1052" s="467"/>
      <c r="AL1052" s="467"/>
      <c r="AM1052" s="467"/>
      <c r="AN1052" s="470"/>
      <c r="AO1052" s="470"/>
      <c r="AP1052" s="470"/>
      <c r="AQ1052" s="473"/>
      <c r="AR1052" s="42"/>
      <c r="AS1052" s="14"/>
    </row>
    <row r="1053" spans="2:45" s="200" customFormat="1" ht="14.45" customHeight="1" x14ac:dyDescent="0.25">
      <c r="B1053" s="476"/>
      <c r="C1053" s="478"/>
      <c r="D1053" s="478"/>
      <c r="E1053" s="40"/>
      <c r="F1053" s="490"/>
      <c r="G1053" s="491"/>
      <c r="H1053" s="49"/>
      <c r="I1053" s="201" t="str">
        <f>IF(H1053=0,"",H1053/'2. Baseline'!$F$15)</f>
        <v/>
      </c>
      <c r="J1053" s="87" t="str">
        <f>IF(I1053="","",(I1053/'2. Baseline'!$F$71/'2. Baseline'!$F$67))</f>
        <v/>
      </c>
      <c r="K1053" s="73" t="str">
        <f t="shared" si="512"/>
        <v/>
      </c>
      <c r="L1053" s="73" t="str">
        <f t="shared" si="516"/>
        <v/>
      </c>
      <c r="M1053" s="81">
        <f t="shared" si="513"/>
        <v>285.71428571428572</v>
      </c>
      <c r="N1053" s="81" t="e">
        <f>IF(M1053="","",I1053/M1053)</f>
        <v>#VALUE!</v>
      </c>
      <c r="O1053" s="82" t="str">
        <f>IFERROR(ROUND(IF(H1053/'2. Baseline'!F$13=0,"",H1053/'2. Baseline'!F$13),0),"")</f>
        <v/>
      </c>
      <c r="P1053" s="83" t="str">
        <f>IFERROR(O1053/'2. Baseline'!F$14,"")</f>
        <v/>
      </c>
      <c r="Q1053" s="85"/>
      <c r="R1053" s="82" t="str">
        <f>IF(H1053="","",P1053/'2. Baseline'!$F$67)</f>
        <v/>
      </c>
      <c r="S1053" s="82" t="str">
        <f>IF(H1053="","",P1053/J1053/'2. Baseline'!$F$67)</f>
        <v/>
      </c>
      <c r="T1053" s="101"/>
      <c r="U1053" s="102"/>
      <c r="V1053" s="101"/>
      <c r="W1053" s="101"/>
      <c r="X1053" s="90" t="str">
        <f>IFERROR(P1053/W1053, "")</f>
        <v/>
      </c>
      <c r="Y1053" s="457"/>
      <c r="Z1053" s="451"/>
      <c r="AA1053" s="454"/>
      <c r="AB1053" s="481"/>
      <c r="AC1053" s="484"/>
      <c r="AD1053" s="468"/>
      <c r="AE1053" s="487"/>
      <c r="AF1053" s="468"/>
      <c r="AG1053" s="471"/>
      <c r="AH1053" s="471"/>
      <c r="AI1053" s="474"/>
      <c r="AJ1053" s="468"/>
      <c r="AK1053" s="468"/>
      <c r="AL1053" s="468"/>
      <c r="AM1053" s="468"/>
      <c r="AN1053" s="471"/>
      <c r="AO1053" s="471"/>
      <c r="AP1053" s="471"/>
      <c r="AQ1053" s="474"/>
      <c r="AR1053" s="42"/>
      <c r="AS1053" s="14"/>
    </row>
    <row r="1054" spans="2:45" s="200" customFormat="1" ht="14.45" customHeight="1" x14ac:dyDescent="0.25">
      <c r="B1054" s="162"/>
      <c r="C1054" s="25" t="s">
        <v>35</v>
      </c>
      <c r="D1054" s="25"/>
      <c r="E1054" s="98">
        <f>COUNTA(E1044:E1053)</f>
        <v>0</v>
      </c>
      <c r="F1054" s="458"/>
      <c r="G1054" s="459"/>
      <c r="H1054" s="22">
        <f>SUM(H1044:H1053)</f>
        <v>0</v>
      </c>
      <c r="I1054" s="96">
        <f>SUM(I1044:I1053)</f>
        <v>0</v>
      </c>
      <c r="J1054" s="96">
        <f>SUM(J1044:J1053)</f>
        <v>0</v>
      </c>
      <c r="K1054" s="96">
        <f>SUM(K1044:K1053)</f>
        <v>0</v>
      </c>
      <c r="L1054" s="96">
        <f>SUM(L1044:L1053)</f>
        <v>0</v>
      </c>
      <c r="M1054" s="97"/>
      <c r="N1054" s="97" t="e">
        <f>SUM(N1044:N1053)</f>
        <v>#VALUE!</v>
      </c>
      <c r="O1054" s="23">
        <f>SUM(O1044:O1053)</f>
        <v>0</v>
      </c>
      <c r="P1054" s="53">
        <f>IFERROR(O1054/'2. Baseline'!F$14,"")</f>
        <v>0</v>
      </c>
      <c r="Q1054" s="52" t="e">
        <f>SUM(Q1044:Q1052)*7</f>
        <v>#VALUE!</v>
      </c>
      <c r="R1054" s="96">
        <f>SUM(R1044:R1053)</f>
        <v>0</v>
      </c>
      <c r="S1054" s="97" t="e">
        <f>IF(H1054="","",P1054/J1054/'2. Baseline'!$F$67)</f>
        <v>#DIV/0!</v>
      </c>
      <c r="T1054" s="103"/>
      <c r="U1054" s="103"/>
      <c r="V1054" s="104"/>
      <c r="W1054" s="104"/>
      <c r="X1054" s="74"/>
      <c r="Y1054" s="107"/>
      <c r="Z1054" s="104"/>
      <c r="AA1054" s="108"/>
      <c r="AB1054" s="53"/>
      <c r="AC1054" s="68">
        <f t="shared" ref="AC1054:AQ1054" si="517">SUM(AC1044:AC1053)</f>
        <v>0</v>
      </c>
      <c r="AD1054" s="68">
        <f t="shared" si="517"/>
        <v>0</v>
      </c>
      <c r="AE1054" s="296">
        <f t="shared" si="517"/>
        <v>0</v>
      </c>
      <c r="AF1054" s="93">
        <f t="shared" si="517"/>
        <v>0</v>
      </c>
      <c r="AG1054" s="93">
        <f t="shared" si="517"/>
        <v>0</v>
      </c>
      <c r="AH1054" s="93">
        <f t="shared" si="517"/>
        <v>0</v>
      </c>
      <c r="AI1054" s="93">
        <f t="shared" si="517"/>
        <v>0</v>
      </c>
      <c r="AJ1054" s="93">
        <f t="shared" si="517"/>
        <v>0</v>
      </c>
      <c r="AK1054" s="93">
        <f t="shared" si="517"/>
        <v>0</v>
      </c>
      <c r="AL1054" s="93">
        <f t="shared" si="517"/>
        <v>0</v>
      </c>
      <c r="AM1054" s="93">
        <f t="shared" si="517"/>
        <v>0</v>
      </c>
      <c r="AN1054" s="93">
        <f t="shared" si="517"/>
        <v>0</v>
      </c>
      <c r="AO1054" s="93">
        <f t="shared" si="517"/>
        <v>0</v>
      </c>
      <c r="AP1054" s="93">
        <f t="shared" si="517"/>
        <v>0</v>
      </c>
      <c r="AQ1054" s="93">
        <f t="shared" si="517"/>
        <v>0</v>
      </c>
      <c r="AR1054" s="26"/>
      <c r="AS1054" s="14"/>
    </row>
    <row r="1055" spans="2:45" s="200" customFormat="1" ht="14.45" customHeight="1" thickBot="1" x14ac:dyDescent="0.3">
      <c r="B1055" s="163"/>
      <c r="C1055" s="62"/>
      <c r="D1055" s="62"/>
      <c r="E1055" s="63"/>
      <c r="F1055" s="460"/>
      <c r="G1055" s="461"/>
      <c r="H1055" s="64"/>
      <c r="I1055" s="65" t="str">
        <f>IFERROR(IF(H1055/#REF!=0," ",H1055/#REF!),"")</f>
        <v/>
      </c>
      <c r="J1055" s="66"/>
      <c r="K1055" s="66"/>
      <c r="L1055" s="66"/>
      <c r="M1055" s="66"/>
      <c r="N1055" s="66"/>
      <c r="O1055" s="24"/>
      <c r="P1055" s="54"/>
      <c r="Q1055" s="55"/>
      <c r="R1055" s="56"/>
      <c r="S1055" s="56"/>
      <c r="T1055" s="105"/>
      <c r="U1055" s="105"/>
      <c r="V1055" s="106"/>
      <c r="W1055" s="106"/>
      <c r="X1055" s="75"/>
      <c r="Y1055" s="109"/>
      <c r="Z1055" s="106"/>
      <c r="AA1055" s="110"/>
      <c r="AB1055" s="54"/>
      <c r="AC1055" s="57"/>
      <c r="AD1055" s="67"/>
      <c r="AE1055" s="67"/>
      <c r="AF1055" s="67"/>
      <c r="AG1055" s="67"/>
      <c r="AH1055" s="67"/>
      <c r="AI1055" s="67"/>
      <c r="AJ1055" s="67"/>
      <c r="AK1055" s="67"/>
      <c r="AL1055" s="67"/>
      <c r="AM1055" s="67"/>
      <c r="AN1055" s="67"/>
      <c r="AO1055" s="67"/>
      <c r="AP1055" s="67"/>
      <c r="AQ1055" s="179"/>
      <c r="AR1055" s="60"/>
      <c r="AS1055" s="14"/>
    </row>
    <row r="1056" spans="2:45" s="200" customFormat="1" ht="14.45" customHeight="1" x14ac:dyDescent="0.25">
      <c r="B1056" s="475" t="str">
        <f>IF(C1056&lt;&gt;"",B1044+1,"")</f>
        <v/>
      </c>
      <c r="C1056" s="477"/>
      <c r="D1056" s="477"/>
      <c r="E1056" s="40"/>
      <c r="F1056" s="492"/>
      <c r="G1056" s="492"/>
      <c r="H1056" s="49"/>
      <c r="I1056" s="201" t="str">
        <f>IF(H1056=0,"",H1056/'2. Baseline'!$F$15)</f>
        <v/>
      </c>
      <c r="J1056" s="86" t="str">
        <f>IF(I1056="","",(I1056/'2. Baseline'!$F$71/'2. Baseline'!$F$67))</f>
        <v/>
      </c>
      <c r="K1056" s="72" t="str">
        <f t="shared" ref="K1056:K1065" si="518">IF(J1056="","",ROUNDUP(J1056,0))</f>
        <v/>
      </c>
      <c r="L1056" s="295" t="str">
        <f>J1056</f>
        <v/>
      </c>
      <c r="M1056" s="77">
        <f t="shared" ref="M1056:M1065" si="519">IF(I1056=0,"",$M$23*10)</f>
        <v>285.71428571428572</v>
      </c>
      <c r="N1056" s="77" t="e">
        <f t="shared" ref="N1056:N1064" si="520">I1056/M1056</f>
        <v>#VALUE!</v>
      </c>
      <c r="O1056" s="78" t="str">
        <f>IFERROR(ROUND(IF(H1056/'2. Baseline'!F$13=0,"",H1056/'2. Baseline'!F$13),0),"")</f>
        <v/>
      </c>
      <c r="P1056" s="79" t="str">
        <f>IFERROR(O1056/'2. Baseline'!F$14,"")</f>
        <v/>
      </c>
      <c r="Q1056" s="80" t="e">
        <f t="shared" ref="Q1056:Q1064" si="521">O1056/(J1056/2)/7</f>
        <v>#VALUE!</v>
      </c>
      <c r="R1056" s="233" t="str">
        <f>IF(H1056="","",P1056/'2. Baseline'!$F$67)</f>
        <v/>
      </c>
      <c r="S1056" s="233" t="str">
        <f>IF(H1056="","",P1056/J1056/'2. Baseline'!$F$67)</f>
        <v/>
      </c>
      <c r="T1056" s="99"/>
      <c r="U1056" s="100"/>
      <c r="V1056" s="101"/>
      <c r="W1056" s="101"/>
      <c r="X1056" s="89" t="str">
        <f>IFERROR(S1056/W1056, "n/a")</f>
        <v>n/a</v>
      </c>
      <c r="Y1056" s="455"/>
      <c r="Z1056" s="449"/>
      <c r="AA1056" s="452"/>
      <c r="AB1056" s="479" t="e">
        <f>P1066/AA1056</f>
        <v>#DIV/0!</v>
      </c>
      <c r="AC1056" s="482">
        <f>L1066</f>
        <v>0</v>
      </c>
      <c r="AD1056" s="466">
        <f>AC1066</f>
        <v>0</v>
      </c>
      <c r="AE1056" s="485">
        <f>AD1066/'2. Baseline'!$F$73</f>
        <v>0</v>
      </c>
      <c r="AF1056" s="466">
        <f>L1066*'2. Baseline'!$F$58</f>
        <v>0</v>
      </c>
      <c r="AG1056" s="469">
        <f>J1066*'2. Baseline'!$F$61</f>
        <v>0</v>
      </c>
      <c r="AH1056" s="469">
        <f>AE1066*'2. Baseline'!F$59*('2. Baseline'!F$50+'2. Baseline'!F$51)</f>
        <v>0</v>
      </c>
      <c r="AI1056" s="472">
        <f>IF(B1056&lt;&gt;"",'2. Baseline'!$F$60+1,0)</f>
        <v>0</v>
      </c>
      <c r="AJ1056" s="466">
        <f>2*(AC1066*('2. Baseline'!$F$67+'2. Baseline'!$F$68))</f>
        <v>0</v>
      </c>
      <c r="AK1056" s="466">
        <f>2*L1066</f>
        <v>0</v>
      </c>
      <c r="AL1056" s="466">
        <f>2*(J1066*2)</f>
        <v>0</v>
      </c>
      <c r="AM1056" s="466">
        <f>J1066*('2. Baseline'!F$67+'2. Baseline'!F$68)</f>
        <v>0</v>
      </c>
      <c r="AN1056" s="469">
        <f>J1066*'2. Baseline'!$F$80</f>
        <v>0</v>
      </c>
      <c r="AO1056" s="469">
        <f>2*J1066</f>
        <v>0</v>
      </c>
      <c r="AP1056" s="469">
        <f>AE1066*'2. Baseline'!F$78*('2. Baseline'!F$67+'2. Baseline'!F$68)</f>
        <v>0</v>
      </c>
      <c r="AQ1056" s="472">
        <f>IF(B1056&lt;&gt;"",'2. Baseline'!$F$60+1,0)</f>
        <v>0</v>
      </c>
      <c r="AR1056" s="41"/>
      <c r="AS1056" s="14"/>
    </row>
    <row r="1057" spans="2:45" s="200" customFormat="1" ht="14.45" customHeight="1" x14ac:dyDescent="0.25">
      <c r="B1057" s="475"/>
      <c r="C1057" s="477"/>
      <c r="D1057" s="477"/>
      <c r="E1057" s="40"/>
      <c r="F1057" s="489"/>
      <c r="G1057" s="489"/>
      <c r="H1057" s="49"/>
      <c r="I1057" s="201" t="str">
        <f>IF(H1057=0,"",H1057/'2. Baseline'!$F$15)</f>
        <v/>
      </c>
      <c r="J1057" s="87" t="str">
        <f>IF(I1057="","",(I1057/'2. Baseline'!$F$71/'2. Baseline'!$F$67))</f>
        <v/>
      </c>
      <c r="K1057" s="73" t="str">
        <f t="shared" si="518"/>
        <v/>
      </c>
      <c r="L1057" s="73" t="str">
        <f t="shared" ref="L1057:L1065" si="522">J1057</f>
        <v/>
      </c>
      <c r="M1057" s="81">
        <f t="shared" si="519"/>
        <v>285.71428571428572</v>
      </c>
      <c r="N1057" s="81" t="e">
        <f t="shared" si="520"/>
        <v>#VALUE!</v>
      </c>
      <c r="O1057" s="82" t="str">
        <f>IFERROR(ROUND(IF(H1057/'2. Baseline'!F$13=0,"",H1057/'2. Baseline'!F$13),0),"")</f>
        <v/>
      </c>
      <c r="P1057" s="83" t="str">
        <f>IFERROR(O1057/'2. Baseline'!F$14,"")</f>
        <v/>
      </c>
      <c r="Q1057" s="84" t="e">
        <f t="shared" si="521"/>
        <v>#VALUE!</v>
      </c>
      <c r="R1057" s="234" t="str">
        <f>IF(H1057="","",P1057/'2. Baseline'!$F$67)</f>
        <v/>
      </c>
      <c r="S1057" s="234" t="str">
        <f>IF(H1057="","",P1057/J1057/'2. Baseline'!$F$67)</f>
        <v/>
      </c>
      <c r="T1057" s="101"/>
      <c r="U1057" s="102"/>
      <c r="V1057" s="101"/>
      <c r="W1057" s="101"/>
      <c r="X1057" s="90" t="str">
        <f>IFERROR(S1057/W1057, "")</f>
        <v/>
      </c>
      <c r="Y1057" s="456"/>
      <c r="Z1057" s="450"/>
      <c r="AA1057" s="453"/>
      <c r="AB1057" s="480"/>
      <c r="AC1057" s="483"/>
      <c r="AD1057" s="467"/>
      <c r="AE1057" s="486"/>
      <c r="AF1057" s="467"/>
      <c r="AG1057" s="470"/>
      <c r="AH1057" s="470"/>
      <c r="AI1057" s="473"/>
      <c r="AJ1057" s="467"/>
      <c r="AK1057" s="467"/>
      <c r="AL1057" s="467"/>
      <c r="AM1057" s="467"/>
      <c r="AN1057" s="470"/>
      <c r="AO1057" s="470"/>
      <c r="AP1057" s="470"/>
      <c r="AQ1057" s="473"/>
      <c r="AR1057" s="42"/>
      <c r="AS1057" s="14"/>
    </row>
    <row r="1058" spans="2:45" s="200" customFormat="1" ht="14.45" customHeight="1" x14ac:dyDescent="0.25">
      <c r="B1058" s="475"/>
      <c r="C1058" s="477"/>
      <c r="D1058" s="477"/>
      <c r="E1058" s="40"/>
      <c r="F1058" s="489"/>
      <c r="G1058" s="489"/>
      <c r="H1058" s="49"/>
      <c r="I1058" s="201" t="str">
        <f>IF(H1058=0,"",H1058/'2. Baseline'!$F$15)</f>
        <v/>
      </c>
      <c r="J1058" s="88" t="str">
        <f>IF(I1058="","",(I1058/'2. Baseline'!$F$71/'2. Baseline'!$F$67))</f>
        <v/>
      </c>
      <c r="K1058" s="91" t="str">
        <f t="shared" si="518"/>
        <v/>
      </c>
      <c r="L1058" s="91" t="str">
        <f t="shared" si="522"/>
        <v/>
      </c>
      <c r="M1058" s="92">
        <f t="shared" si="519"/>
        <v>285.71428571428572</v>
      </c>
      <c r="N1058" s="92" t="e">
        <f t="shared" si="520"/>
        <v>#VALUE!</v>
      </c>
      <c r="O1058" s="82" t="str">
        <f>IFERROR(ROUND(IF(H1058/'2. Baseline'!F$13=0,"",H1058/'2. Baseline'!F$13),0),"")</f>
        <v/>
      </c>
      <c r="P1058" s="83" t="str">
        <f>IFERROR(O1058/'2. Baseline'!F$14,"")</f>
        <v/>
      </c>
      <c r="Q1058" s="84" t="e">
        <f t="shared" si="521"/>
        <v>#VALUE!</v>
      </c>
      <c r="R1058" s="234" t="str">
        <f>IF(H1058="","",P1058/'2. Baseline'!$F$67)</f>
        <v/>
      </c>
      <c r="S1058" s="234" t="str">
        <f>IF(H1058="","",P1058/J1058/'2. Baseline'!$F$67)</f>
        <v/>
      </c>
      <c r="T1058" s="101"/>
      <c r="U1058" s="102"/>
      <c r="V1058" s="101"/>
      <c r="W1058" s="101"/>
      <c r="X1058" s="90" t="str">
        <f>IFERROR(S1058/W1058, "")</f>
        <v/>
      </c>
      <c r="Y1058" s="456"/>
      <c r="Z1058" s="450"/>
      <c r="AA1058" s="453"/>
      <c r="AB1058" s="480"/>
      <c r="AC1058" s="483"/>
      <c r="AD1058" s="467"/>
      <c r="AE1058" s="486"/>
      <c r="AF1058" s="467"/>
      <c r="AG1058" s="470"/>
      <c r="AH1058" s="470"/>
      <c r="AI1058" s="473"/>
      <c r="AJ1058" s="467"/>
      <c r="AK1058" s="467"/>
      <c r="AL1058" s="467"/>
      <c r="AM1058" s="467"/>
      <c r="AN1058" s="470"/>
      <c r="AO1058" s="470"/>
      <c r="AP1058" s="470"/>
      <c r="AQ1058" s="473"/>
      <c r="AR1058" s="42"/>
      <c r="AS1058" s="14"/>
    </row>
    <row r="1059" spans="2:45" s="200" customFormat="1" ht="14.45" customHeight="1" x14ac:dyDescent="0.25">
      <c r="B1059" s="475"/>
      <c r="C1059" s="477"/>
      <c r="D1059" s="477"/>
      <c r="E1059" s="40"/>
      <c r="F1059" s="489"/>
      <c r="G1059" s="489"/>
      <c r="H1059" s="49"/>
      <c r="I1059" s="201" t="str">
        <f>IF(H1059=0,"",H1059/'2. Baseline'!$F$15)</f>
        <v/>
      </c>
      <c r="J1059" s="87" t="str">
        <f>IF(I1059="","",(I1059/'2. Baseline'!$F$71/'2. Baseline'!$F$67))</f>
        <v/>
      </c>
      <c r="K1059" s="73" t="str">
        <f t="shared" si="518"/>
        <v/>
      </c>
      <c r="L1059" s="73" t="str">
        <f t="shared" si="522"/>
        <v/>
      </c>
      <c r="M1059" s="81">
        <f t="shared" si="519"/>
        <v>285.71428571428572</v>
      </c>
      <c r="N1059" s="81" t="e">
        <f t="shared" si="520"/>
        <v>#VALUE!</v>
      </c>
      <c r="O1059" s="82" t="str">
        <f>IFERROR(ROUND(IF(H1059/'2. Baseline'!F$13=0,"",H1059/'2. Baseline'!F$13),0),"")</f>
        <v/>
      </c>
      <c r="P1059" s="83" t="str">
        <f>IFERROR(O1059/'2. Baseline'!F$14,"")</f>
        <v/>
      </c>
      <c r="Q1059" s="84" t="e">
        <f t="shared" si="521"/>
        <v>#VALUE!</v>
      </c>
      <c r="R1059" s="234" t="str">
        <f>IF(H1059="","",P1059/'2. Baseline'!$F$67)</f>
        <v/>
      </c>
      <c r="S1059" s="234" t="str">
        <f>IF(H1059="","",P1059/J1059/'2. Baseline'!$F$67)</f>
        <v/>
      </c>
      <c r="T1059" s="101"/>
      <c r="U1059" s="102"/>
      <c r="V1059" s="101"/>
      <c r="W1059" s="101"/>
      <c r="X1059" s="90" t="str">
        <f>IFERROR(S1059/W1059, "")</f>
        <v/>
      </c>
      <c r="Y1059" s="456"/>
      <c r="Z1059" s="450"/>
      <c r="AA1059" s="453"/>
      <c r="AB1059" s="480"/>
      <c r="AC1059" s="483"/>
      <c r="AD1059" s="467"/>
      <c r="AE1059" s="486"/>
      <c r="AF1059" s="467"/>
      <c r="AG1059" s="470"/>
      <c r="AH1059" s="470"/>
      <c r="AI1059" s="473"/>
      <c r="AJ1059" s="467"/>
      <c r="AK1059" s="467"/>
      <c r="AL1059" s="467"/>
      <c r="AM1059" s="467"/>
      <c r="AN1059" s="470"/>
      <c r="AO1059" s="470"/>
      <c r="AP1059" s="470"/>
      <c r="AQ1059" s="473"/>
      <c r="AR1059" s="42"/>
      <c r="AS1059" s="14"/>
    </row>
    <row r="1060" spans="2:45" s="200" customFormat="1" ht="14.45" customHeight="1" x14ac:dyDescent="0.25">
      <c r="B1060" s="475"/>
      <c r="C1060" s="477"/>
      <c r="D1060" s="477"/>
      <c r="E1060" s="40"/>
      <c r="F1060" s="489"/>
      <c r="G1060" s="489"/>
      <c r="H1060" s="50"/>
      <c r="I1060" s="201" t="str">
        <f>IF(H1060=0,"",H1060/'2. Baseline'!$F$15)</f>
        <v/>
      </c>
      <c r="J1060" s="87" t="str">
        <f>IF(I1060="","",(I1060/'2. Baseline'!$F$71/'2. Baseline'!$F$67))</f>
        <v/>
      </c>
      <c r="K1060" s="73" t="str">
        <f t="shared" si="518"/>
        <v/>
      </c>
      <c r="L1060" s="73" t="str">
        <f t="shared" si="522"/>
        <v/>
      </c>
      <c r="M1060" s="81">
        <f t="shared" si="519"/>
        <v>285.71428571428572</v>
      </c>
      <c r="N1060" s="81" t="e">
        <f t="shared" si="520"/>
        <v>#VALUE!</v>
      </c>
      <c r="O1060" s="82" t="str">
        <f>IFERROR(ROUND(IF(H1060/'2. Baseline'!F$13=0,"",H1060/'2. Baseline'!F$13),0),"")</f>
        <v/>
      </c>
      <c r="P1060" s="83" t="str">
        <f>IFERROR(O1060/'2. Baseline'!F$14,"")</f>
        <v/>
      </c>
      <c r="Q1060" s="84" t="e">
        <f t="shared" si="521"/>
        <v>#VALUE!</v>
      </c>
      <c r="R1060" s="234" t="str">
        <f>IF(H1060="","",P1060/'2. Baseline'!$F$67)</f>
        <v/>
      </c>
      <c r="S1060" s="234" t="str">
        <f>IF(H1060="","",P1060/J1060/'2. Baseline'!$F$67)</f>
        <v/>
      </c>
      <c r="T1060" s="101"/>
      <c r="U1060" s="102"/>
      <c r="V1060" s="101"/>
      <c r="W1060" s="101"/>
      <c r="X1060" s="90" t="str">
        <f>IFERROR(S1060/W1060, "")</f>
        <v/>
      </c>
      <c r="Y1060" s="456"/>
      <c r="Z1060" s="450"/>
      <c r="AA1060" s="453"/>
      <c r="AB1060" s="480"/>
      <c r="AC1060" s="483"/>
      <c r="AD1060" s="467"/>
      <c r="AE1060" s="486"/>
      <c r="AF1060" s="467"/>
      <c r="AG1060" s="470"/>
      <c r="AH1060" s="470"/>
      <c r="AI1060" s="473"/>
      <c r="AJ1060" s="467"/>
      <c r="AK1060" s="467"/>
      <c r="AL1060" s="467"/>
      <c r="AM1060" s="467"/>
      <c r="AN1060" s="470"/>
      <c r="AO1060" s="470"/>
      <c r="AP1060" s="470"/>
      <c r="AQ1060" s="473"/>
      <c r="AR1060" s="42"/>
      <c r="AS1060" s="14"/>
    </row>
    <row r="1061" spans="2:45" s="200" customFormat="1" ht="14.45" customHeight="1" x14ac:dyDescent="0.25">
      <c r="B1061" s="475"/>
      <c r="C1061" s="477"/>
      <c r="D1061" s="477"/>
      <c r="E1061" s="40"/>
      <c r="F1061" s="489"/>
      <c r="G1061" s="489"/>
      <c r="H1061" s="50"/>
      <c r="I1061" s="201" t="str">
        <f>IF(H1061=0,"",H1061/'2. Baseline'!$F$15)</f>
        <v/>
      </c>
      <c r="J1061" s="87" t="str">
        <f>IF(I1061="","",(I1061/'2. Baseline'!$F$71/'2. Baseline'!$F$67))</f>
        <v/>
      </c>
      <c r="K1061" s="73" t="str">
        <f t="shared" si="518"/>
        <v/>
      </c>
      <c r="L1061" s="73" t="str">
        <f t="shared" si="522"/>
        <v/>
      </c>
      <c r="M1061" s="81">
        <f t="shared" si="519"/>
        <v>285.71428571428572</v>
      </c>
      <c r="N1061" s="81" t="e">
        <f t="shared" si="520"/>
        <v>#VALUE!</v>
      </c>
      <c r="O1061" s="82" t="str">
        <f>IFERROR(ROUND(IF(H1061/'2. Baseline'!F$13=0,"",H1061/'2. Baseline'!F$13),0),"")</f>
        <v/>
      </c>
      <c r="P1061" s="83" t="str">
        <f>IFERROR(O1061/'2. Baseline'!F$14,"")</f>
        <v/>
      </c>
      <c r="Q1061" s="84" t="e">
        <f t="shared" si="521"/>
        <v>#VALUE!</v>
      </c>
      <c r="R1061" s="234" t="str">
        <f>IF(H1061="","",P1061/'2. Baseline'!$F$67)</f>
        <v/>
      </c>
      <c r="S1061" s="234" t="str">
        <f>IF(H1061="","",P1061/J1061/'2. Baseline'!$F$67)</f>
        <v/>
      </c>
      <c r="T1061" s="101"/>
      <c r="U1061" s="102"/>
      <c r="V1061" s="101"/>
      <c r="W1061" s="101"/>
      <c r="X1061" s="90" t="str">
        <f>IFERROR(P1061/W1061, "")</f>
        <v/>
      </c>
      <c r="Y1061" s="456"/>
      <c r="Z1061" s="450"/>
      <c r="AA1061" s="453"/>
      <c r="AB1061" s="480"/>
      <c r="AC1061" s="483"/>
      <c r="AD1061" s="467"/>
      <c r="AE1061" s="486"/>
      <c r="AF1061" s="467"/>
      <c r="AG1061" s="470"/>
      <c r="AH1061" s="470"/>
      <c r="AI1061" s="473"/>
      <c r="AJ1061" s="467"/>
      <c r="AK1061" s="467"/>
      <c r="AL1061" s="467"/>
      <c r="AM1061" s="467"/>
      <c r="AN1061" s="470"/>
      <c r="AO1061" s="470"/>
      <c r="AP1061" s="470"/>
      <c r="AQ1061" s="473"/>
      <c r="AR1061" s="42"/>
      <c r="AS1061" s="14"/>
    </row>
    <row r="1062" spans="2:45" s="200" customFormat="1" ht="14.45" customHeight="1" x14ac:dyDescent="0.25">
      <c r="B1062" s="475"/>
      <c r="C1062" s="477"/>
      <c r="D1062" s="477"/>
      <c r="E1062" s="40"/>
      <c r="F1062" s="489"/>
      <c r="G1062" s="489"/>
      <c r="H1062" s="50"/>
      <c r="I1062" s="201" t="str">
        <f>IF(H1062=0,"",H1062/'2. Baseline'!$F$15)</f>
        <v/>
      </c>
      <c r="J1062" s="87" t="str">
        <f>IF(I1062="","",(I1062/'2. Baseline'!$F$71/'2. Baseline'!$F$67))</f>
        <v/>
      </c>
      <c r="K1062" s="73" t="str">
        <f t="shared" si="518"/>
        <v/>
      </c>
      <c r="L1062" s="73" t="str">
        <f t="shared" si="522"/>
        <v/>
      </c>
      <c r="M1062" s="81">
        <f t="shared" si="519"/>
        <v>285.71428571428572</v>
      </c>
      <c r="N1062" s="81" t="e">
        <f t="shared" si="520"/>
        <v>#VALUE!</v>
      </c>
      <c r="O1062" s="82" t="str">
        <f>IFERROR(ROUND(IF(H1062/'2. Baseline'!F$13=0,"",H1062/'2. Baseline'!F$13),0),"")</f>
        <v/>
      </c>
      <c r="P1062" s="83" t="str">
        <f>IFERROR(O1062/'2. Baseline'!F$14,"")</f>
        <v/>
      </c>
      <c r="Q1062" s="84" t="e">
        <f t="shared" si="521"/>
        <v>#VALUE!</v>
      </c>
      <c r="R1062" s="234" t="str">
        <f>IF(H1062="","",P1062/'2. Baseline'!$F$67)</f>
        <v/>
      </c>
      <c r="S1062" s="234" t="str">
        <f>IF(H1062="","",P1062/J1062/'2. Baseline'!$F$67)</f>
        <v/>
      </c>
      <c r="T1062" s="101"/>
      <c r="U1062" s="102"/>
      <c r="V1062" s="101"/>
      <c r="W1062" s="101"/>
      <c r="X1062" s="90" t="str">
        <f>IFERROR(P1062/W1062, "")</f>
        <v/>
      </c>
      <c r="Y1062" s="456"/>
      <c r="Z1062" s="450"/>
      <c r="AA1062" s="453"/>
      <c r="AB1062" s="480"/>
      <c r="AC1062" s="483"/>
      <c r="AD1062" s="467"/>
      <c r="AE1062" s="486"/>
      <c r="AF1062" s="467"/>
      <c r="AG1062" s="470"/>
      <c r="AH1062" s="470"/>
      <c r="AI1062" s="473"/>
      <c r="AJ1062" s="467"/>
      <c r="AK1062" s="467"/>
      <c r="AL1062" s="467"/>
      <c r="AM1062" s="467"/>
      <c r="AN1062" s="470"/>
      <c r="AO1062" s="470"/>
      <c r="AP1062" s="470"/>
      <c r="AQ1062" s="473"/>
      <c r="AR1062" s="42"/>
      <c r="AS1062" s="14"/>
    </row>
    <row r="1063" spans="2:45" s="200" customFormat="1" ht="14.45" customHeight="1" x14ac:dyDescent="0.25">
      <c r="B1063" s="475"/>
      <c r="C1063" s="477"/>
      <c r="D1063" s="477"/>
      <c r="E1063" s="40"/>
      <c r="F1063" s="489"/>
      <c r="G1063" s="489"/>
      <c r="H1063" s="50"/>
      <c r="I1063" s="201" t="str">
        <f>IF(H1063=0,"",H1063/'2. Baseline'!$F$15)</f>
        <v/>
      </c>
      <c r="J1063" s="87" t="str">
        <f>IF(I1063="","",(I1063/'2. Baseline'!$F$71/'2. Baseline'!$F$67))</f>
        <v/>
      </c>
      <c r="K1063" s="73" t="str">
        <f t="shared" si="518"/>
        <v/>
      </c>
      <c r="L1063" s="73" t="str">
        <f t="shared" si="522"/>
        <v/>
      </c>
      <c r="M1063" s="81">
        <f t="shared" si="519"/>
        <v>285.71428571428572</v>
      </c>
      <c r="N1063" s="81" t="e">
        <f t="shared" si="520"/>
        <v>#VALUE!</v>
      </c>
      <c r="O1063" s="82" t="str">
        <f>IFERROR(ROUND(IF(H1063/'2. Baseline'!F$13=0,"",H1063/'2. Baseline'!F$13),0),"")</f>
        <v/>
      </c>
      <c r="P1063" s="83" t="str">
        <f>IFERROR(O1063/'2. Baseline'!F$14,"")</f>
        <v/>
      </c>
      <c r="Q1063" s="84" t="e">
        <f t="shared" si="521"/>
        <v>#VALUE!</v>
      </c>
      <c r="R1063" s="234" t="str">
        <f>IF(H1063="","",P1063/'2. Baseline'!$F$67)</f>
        <v/>
      </c>
      <c r="S1063" s="234" t="str">
        <f>IF(H1063="","",P1063/J1063/'2. Baseline'!$F$67)</f>
        <v/>
      </c>
      <c r="T1063" s="101"/>
      <c r="U1063" s="102"/>
      <c r="V1063" s="101"/>
      <c r="W1063" s="101"/>
      <c r="X1063" s="90" t="str">
        <f>IFERROR(P1063/W1063, "")</f>
        <v/>
      </c>
      <c r="Y1063" s="456"/>
      <c r="Z1063" s="450"/>
      <c r="AA1063" s="453"/>
      <c r="AB1063" s="480"/>
      <c r="AC1063" s="483"/>
      <c r="AD1063" s="467"/>
      <c r="AE1063" s="486"/>
      <c r="AF1063" s="467"/>
      <c r="AG1063" s="470"/>
      <c r="AH1063" s="470"/>
      <c r="AI1063" s="473"/>
      <c r="AJ1063" s="467"/>
      <c r="AK1063" s="467"/>
      <c r="AL1063" s="467"/>
      <c r="AM1063" s="467"/>
      <c r="AN1063" s="470"/>
      <c r="AO1063" s="470"/>
      <c r="AP1063" s="470"/>
      <c r="AQ1063" s="473"/>
      <c r="AR1063" s="42"/>
      <c r="AS1063" s="14"/>
    </row>
    <row r="1064" spans="2:45" s="200" customFormat="1" ht="14.45" customHeight="1" x14ac:dyDescent="0.25">
      <c r="B1064" s="475"/>
      <c r="C1064" s="477"/>
      <c r="D1064" s="477"/>
      <c r="E1064" s="40"/>
      <c r="F1064" s="489"/>
      <c r="G1064" s="489"/>
      <c r="H1064" s="50"/>
      <c r="I1064" s="201" t="str">
        <f>IF(H1064=0,"",H1064/'2. Baseline'!$F$15)</f>
        <v/>
      </c>
      <c r="J1064" s="87" t="str">
        <f>IF(I1064="","",(I1064/'2. Baseline'!$F$71/'2. Baseline'!$F$67))</f>
        <v/>
      </c>
      <c r="K1064" s="73" t="str">
        <f t="shared" si="518"/>
        <v/>
      </c>
      <c r="L1064" s="73" t="str">
        <f t="shared" si="522"/>
        <v/>
      </c>
      <c r="M1064" s="81">
        <f t="shared" si="519"/>
        <v>285.71428571428572</v>
      </c>
      <c r="N1064" s="81" t="e">
        <f t="shared" si="520"/>
        <v>#VALUE!</v>
      </c>
      <c r="O1064" s="82" t="str">
        <f>IFERROR(ROUND(IF(H1064/'2. Baseline'!F$13=0,"",H1064/'2. Baseline'!F$13),0),"")</f>
        <v/>
      </c>
      <c r="P1064" s="83" t="str">
        <f>IFERROR(O1064/'2. Baseline'!F$14,"")</f>
        <v/>
      </c>
      <c r="Q1064" s="84" t="e">
        <f t="shared" si="521"/>
        <v>#VALUE!</v>
      </c>
      <c r="R1064" s="234" t="str">
        <f>IF(H1064="","",P1064/'2. Baseline'!$F$67)</f>
        <v/>
      </c>
      <c r="S1064" s="234" t="str">
        <f>IF(H1064="","",P1064/J1064/'2. Baseline'!$F$67)</f>
        <v/>
      </c>
      <c r="T1064" s="101"/>
      <c r="U1064" s="102"/>
      <c r="V1064" s="101"/>
      <c r="W1064" s="101"/>
      <c r="X1064" s="90" t="str">
        <f>IFERROR(P1064/W1064, "")</f>
        <v/>
      </c>
      <c r="Y1064" s="456"/>
      <c r="Z1064" s="450"/>
      <c r="AA1064" s="453"/>
      <c r="AB1064" s="480"/>
      <c r="AC1064" s="483"/>
      <c r="AD1064" s="467"/>
      <c r="AE1064" s="486"/>
      <c r="AF1064" s="467"/>
      <c r="AG1064" s="470"/>
      <c r="AH1064" s="470"/>
      <c r="AI1064" s="473"/>
      <c r="AJ1064" s="467"/>
      <c r="AK1064" s="467"/>
      <c r="AL1064" s="467"/>
      <c r="AM1064" s="467"/>
      <c r="AN1064" s="470"/>
      <c r="AO1064" s="470"/>
      <c r="AP1064" s="470"/>
      <c r="AQ1064" s="473"/>
      <c r="AR1064" s="42"/>
      <c r="AS1064" s="14"/>
    </row>
    <row r="1065" spans="2:45" s="200" customFormat="1" ht="14.45" customHeight="1" x14ac:dyDescent="0.25">
      <c r="B1065" s="476"/>
      <c r="C1065" s="478"/>
      <c r="D1065" s="478"/>
      <c r="E1065" s="40"/>
      <c r="F1065" s="489"/>
      <c r="G1065" s="489"/>
      <c r="H1065" s="50"/>
      <c r="I1065" s="201" t="str">
        <f>IF(H1065=0,"",H1065/'2. Baseline'!$F$15)</f>
        <v/>
      </c>
      <c r="J1065" s="87" t="str">
        <f>IF(I1065="","",(I1065/'2. Baseline'!$F$71/'2. Baseline'!$F$67))</f>
        <v/>
      </c>
      <c r="K1065" s="73" t="str">
        <f t="shared" si="518"/>
        <v/>
      </c>
      <c r="L1065" s="73" t="str">
        <f t="shared" si="522"/>
        <v/>
      </c>
      <c r="M1065" s="81">
        <f t="shared" si="519"/>
        <v>285.71428571428572</v>
      </c>
      <c r="N1065" s="81" t="e">
        <f>IF(M1065="","",I1065/M1065)</f>
        <v>#VALUE!</v>
      </c>
      <c r="O1065" s="82" t="str">
        <f>IFERROR(ROUND(IF(H1065/'2. Baseline'!F$13=0,"",H1065/'2. Baseline'!F$13),0),"")</f>
        <v/>
      </c>
      <c r="P1065" s="83" t="str">
        <f>IFERROR(O1065/'2. Baseline'!F$14,"")</f>
        <v/>
      </c>
      <c r="Q1065" s="85"/>
      <c r="R1065" s="82" t="str">
        <f>IF(H1065="","",P1065/'2. Baseline'!$F$67)</f>
        <v/>
      </c>
      <c r="S1065" s="82" t="str">
        <f>IF(H1065="","",P1065/J1065/'2. Baseline'!$F$67)</f>
        <v/>
      </c>
      <c r="T1065" s="101"/>
      <c r="U1065" s="102"/>
      <c r="V1065" s="101"/>
      <c r="W1065" s="101"/>
      <c r="X1065" s="90" t="str">
        <f>IFERROR(P1065/W1065, "")</f>
        <v/>
      </c>
      <c r="Y1065" s="457"/>
      <c r="Z1065" s="451"/>
      <c r="AA1065" s="454"/>
      <c r="AB1065" s="481"/>
      <c r="AC1065" s="484"/>
      <c r="AD1065" s="468"/>
      <c r="AE1065" s="487"/>
      <c r="AF1065" s="468"/>
      <c r="AG1065" s="471"/>
      <c r="AH1065" s="471"/>
      <c r="AI1065" s="474"/>
      <c r="AJ1065" s="468"/>
      <c r="AK1065" s="468"/>
      <c r="AL1065" s="468"/>
      <c r="AM1065" s="468"/>
      <c r="AN1065" s="471"/>
      <c r="AO1065" s="471"/>
      <c r="AP1065" s="471"/>
      <c r="AQ1065" s="474"/>
      <c r="AR1065" s="42"/>
      <c r="AS1065" s="14"/>
    </row>
    <row r="1066" spans="2:45" s="200" customFormat="1" ht="14.45" customHeight="1" x14ac:dyDescent="0.25">
      <c r="B1066" s="51"/>
      <c r="C1066" s="25" t="s">
        <v>35</v>
      </c>
      <c r="D1066" s="25"/>
      <c r="E1066" s="98">
        <f>COUNTA(E1056:E1065)</f>
        <v>0</v>
      </c>
      <c r="F1066" s="458"/>
      <c r="G1066" s="459"/>
      <c r="H1066" s="22">
        <f>SUM(H1056:H1065)</f>
        <v>0</v>
      </c>
      <c r="I1066" s="96">
        <f>SUM(I1056:I1065)</f>
        <v>0</v>
      </c>
      <c r="J1066" s="96">
        <f>SUM(J1056:J1065)</f>
        <v>0</v>
      </c>
      <c r="K1066" s="96">
        <f>SUM(K1056:K1065)</f>
        <v>0</v>
      </c>
      <c r="L1066" s="96">
        <f>SUM(L1056:L1065)</f>
        <v>0</v>
      </c>
      <c r="M1066" s="97"/>
      <c r="N1066" s="97" t="e">
        <f>SUM(N1056:N1065)</f>
        <v>#VALUE!</v>
      </c>
      <c r="O1066" s="23">
        <f>SUM(O1056:O1065)</f>
        <v>0</v>
      </c>
      <c r="P1066" s="53">
        <f>IFERROR(O1066/'2. Baseline'!F$14,"")</f>
        <v>0</v>
      </c>
      <c r="Q1066" s="52" t="e">
        <f>SUM(Q1056:Q1064)*7</f>
        <v>#VALUE!</v>
      </c>
      <c r="R1066" s="96">
        <f>SUM(R1056:R1065)</f>
        <v>0</v>
      </c>
      <c r="S1066" s="97" t="e">
        <f>IF(H1066="","",P1066/J1066/'2. Baseline'!$F$67)</f>
        <v>#DIV/0!</v>
      </c>
      <c r="T1066" s="103"/>
      <c r="U1066" s="103"/>
      <c r="V1066" s="104"/>
      <c r="W1066" s="104"/>
      <c r="X1066" s="74"/>
      <c r="Y1066" s="107"/>
      <c r="Z1066" s="104"/>
      <c r="AA1066" s="108"/>
      <c r="AB1066" s="53"/>
      <c r="AC1066" s="68">
        <f t="shared" ref="AC1066:AQ1066" si="523">SUM(AC1056:AC1065)</f>
        <v>0</v>
      </c>
      <c r="AD1066" s="68">
        <f t="shared" si="523"/>
        <v>0</v>
      </c>
      <c r="AE1066" s="296">
        <f t="shared" si="523"/>
        <v>0</v>
      </c>
      <c r="AF1066" s="93">
        <f t="shared" si="523"/>
        <v>0</v>
      </c>
      <c r="AG1066" s="93">
        <f t="shared" si="523"/>
        <v>0</v>
      </c>
      <c r="AH1066" s="93">
        <f t="shared" si="523"/>
        <v>0</v>
      </c>
      <c r="AI1066" s="93">
        <f t="shared" si="523"/>
        <v>0</v>
      </c>
      <c r="AJ1066" s="93">
        <f t="shared" si="523"/>
        <v>0</v>
      </c>
      <c r="AK1066" s="93">
        <f t="shared" si="523"/>
        <v>0</v>
      </c>
      <c r="AL1066" s="93">
        <f t="shared" si="523"/>
        <v>0</v>
      </c>
      <c r="AM1066" s="93">
        <f t="shared" si="523"/>
        <v>0</v>
      </c>
      <c r="AN1066" s="93">
        <f t="shared" si="523"/>
        <v>0</v>
      </c>
      <c r="AO1066" s="93">
        <f t="shared" si="523"/>
        <v>0</v>
      </c>
      <c r="AP1066" s="93">
        <f t="shared" si="523"/>
        <v>0</v>
      </c>
      <c r="AQ1066" s="93">
        <f t="shared" si="523"/>
        <v>0</v>
      </c>
      <c r="AR1066" s="26"/>
      <c r="AS1066" s="14"/>
    </row>
    <row r="1067" spans="2:45" s="200" customFormat="1" ht="14.45" customHeight="1" thickBot="1" x14ac:dyDescent="0.3">
      <c r="B1067" s="61"/>
      <c r="C1067" s="62"/>
      <c r="D1067" s="62"/>
      <c r="E1067" s="63"/>
      <c r="F1067" s="460"/>
      <c r="G1067" s="461"/>
      <c r="H1067" s="64"/>
      <c r="I1067" s="65" t="str">
        <f>IFERROR(IF(H1067/#REF!=0," ",H1067/#REF!),"")</f>
        <v/>
      </c>
      <c r="J1067" s="66"/>
      <c r="K1067" s="66"/>
      <c r="L1067" s="66"/>
      <c r="M1067" s="66"/>
      <c r="N1067" s="66"/>
      <c r="O1067" s="24"/>
      <c r="P1067" s="54"/>
      <c r="Q1067" s="55"/>
      <c r="R1067" s="56"/>
      <c r="S1067" s="56"/>
      <c r="T1067" s="105"/>
      <c r="U1067" s="105"/>
      <c r="V1067" s="106"/>
      <c r="W1067" s="106"/>
      <c r="X1067" s="75"/>
      <c r="Y1067" s="109"/>
      <c r="Z1067" s="106"/>
      <c r="AA1067" s="110"/>
      <c r="AB1067" s="54"/>
      <c r="AC1067" s="57"/>
      <c r="AD1067" s="67"/>
      <c r="AE1067" s="67"/>
      <c r="AF1067" s="67"/>
      <c r="AG1067" s="67"/>
      <c r="AH1067" s="67"/>
      <c r="AI1067" s="67"/>
      <c r="AJ1067" s="67"/>
      <c r="AK1067" s="67"/>
      <c r="AL1067" s="67"/>
      <c r="AM1067" s="67"/>
      <c r="AN1067" s="67"/>
      <c r="AO1067" s="67"/>
      <c r="AP1067" s="67"/>
      <c r="AQ1067" s="179"/>
      <c r="AR1067" s="60"/>
      <c r="AS1067" s="14"/>
    </row>
    <row r="1068" spans="2:45" s="200" customFormat="1" ht="14.45" customHeight="1" x14ac:dyDescent="0.25">
      <c r="B1068" s="475" t="str">
        <f>IF(C1068&lt;&gt;"",B1056+1,"")</f>
        <v/>
      </c>
      <c r="C1068" s="477"/>
      <c r="D1068" s="477"/>
      <c r="E1068" s="40"/>
      <c r="F1068" s="492"/>
      <c r="G1068" s="492"/>
      <c r="H1068" s="49"/>
      <c r="I1068" s="201" t="str">
        <f>IF(H1068=0,"",H1068/'2. Baseline'!$F$15)</f>
        <v/>
      </c>
      <c r="J1068" s="86" t="str">
        <f>IF(I1068="","",(I1068/'2. Baseline'!$F$71/'2. Baseline'!$F$67))</f>
        <v/>
      </c>
      <c r="K1068" s="72" t="str">
        <f t="shared" ref="K1068:K1077" si="524">IF(J1068="","",ROUNDUP(J1068,0))</f>
        <v/>
      </c>
      <c r="L1068" s="295" t="str">
        <f>J1068</f>
        <v/>
      </c>
      <c r="M1068" s="77">
        <f t="shared" ref="M1068:M1077" si="525">IF(I1068=0,"",$M$23*10)</f>
        <v>285.71428571428572</v>
      </c>
      <c r="N1068" s="77" t="e">
        <f t="shared" ref="N1068:N1076" si="526">I1068/M1068</f>
        <v>#VALUE!</v>
      </c>
      <c r="O1068" s="78" t="str">
        <f>IFERROR(ROUND(IF(H1068/'2. Baseline'!F$13=0,"",H1068/'2. Baseline'!F$13),0),"")</f>
        <v/>
      </c>
      <c r="P1068" s="79" t="str">
        <f>IFERROR(O1068/'2. Baseline'!F$14,"")</f>
        <v/>
      </c>
      <c r="Q1068" s="80" t="e">
        <f t="shared" ref="Q1068:Q1076" si="527">O1068/(J1068/2)/7</f>
        <v>#VALUE!</v>
      </c>
      <c r="R1068" s="233" t="str">
        <f>IF(H1068="","",P1068/'2. Baseline'!$F$67)</f>
        <v/>
      </c>
      <c r="S1068" s="233" t="str">
        <f>IF(H1068="","",P1068/J1068/'2. Baseline'!$F$67)</f>
        <v/>
      </c>
      <c r="T1068" s="99"/>
      <c r="U1068" s="100"/>
      <c r="V1068" s="101"/>
      <c r="W1068" s="101"/>
      <c r="X1068" s="89" t="str">
        <f>IFERROR(S1068/W1068, "n/a")</f>
        <v>n/a</v>
      </c>
      <c r="Y1068" s="455"/>
      <c r="Z1068" s="449"/>
      <c r="AA1068" s="452"/>
      <c r="AB1068" s="479" t="e">
        <f>P1078/AA1068</f>
        <v>#DIV/0!</v>
      </c>
      <c r="AC1068" s="482">
        <f>L1078</f>
        <v>0</v>
      </c>
      <c r="AD1068" s="466">
        <f>AC1078</f>
        <v>0</v>
      </c>
      <c r="AE1068" s="485">
        <f>AD1078/'2. Baseline'!$F$73</f>
        <v>0</v>
      </c>
      <c r="AF1068" s="466">
        <f>L1078*'2. Baseline'!$F$58</f>
        <v>0</v>
      </c>
      <c r="AG1068" s="469">
        <f>J1078*'2. Baseline'!$F$61</f>
        <v>0</v>
      </c>
      <c r="AH1068" s="469">
        <f>AE1078*'2. Baseline'!F$59*('2. Baseline'!F$50+'2. Baseline'!F$51)</f>
        <v>0</v>
      </c>
      <c r="AI1068" s="472">
        <f>IF(B1068&lt;&gt;"",'2. Baseline'!$F$60+1,0)</f>
        <v>0</v>
      </c>
      <c r="AJ1068" s="466">
        <f>2*(AC1078*('2. Baseline'!$F$67+'2. Baseline'!$F$68))</f>
        <v>0</v>
      </c>
      <c r="AK1068" s="466">
        <f>2*L1078</f>
        <v>0</v>
      </c>
      <c r="AL1068" s="466">
        <f>2*(J1078*2)</f>
        <v>0</v>
      </c>
      <c r="AM1068" s="466">
        <f>J1078*('2. Baseline'!F$67+'2. Baseline'!F$68)</f>
        <v>0</v>
      </c>
      <c r="AN1068" s="469">
        <f>J1078*'2. Baseline'!$F$80</f>
        <v>0</v>
      </c>
      <c r="AO1068" s="469">
        <f>2*J1078</f>
        <v>0</v>
      </c>
      <c r="AP1068" s="469">
        <f>AE1078*'2. Baseline'!F$78*('2. Baseline'!F$67+'2. Baseline'!F$68)</f>
        <v>0</v>
      </c>
      <c r="AQ1068" s="472">
        <f>IF(B1068&lt;&gt;"",'2. Baseline'!$F$60+1,0)</f>
        <v>0</v>
      </c>
      <c r="AR1068" s="41"/>
      <c r="AS1068" s="14"/>
    </row>
    <row r="1069" spans="2:45" s="200" customFormat="1" ht="14.45" customHeight="1" x14ac:dyDescent="0.25">
      <c r="B1069" s="475"/>
      <c r="C1069" s="477"/>
      <c r="D1069" s="477"/>
      <c r="E1069" s="40"/>
      <c r="F1069" s="489"/>
      <c r="G1069" s="489"/>
      <c r="H1069" s="49"/>
      <c r="I1069" s="201" t="str">
        <f>IF(H1069=0,"",H1069/'2. Baseline'!$F$15)</f>
        <v/>
      </c>
      <c r="J1069" s="87" t="str">
        <f>IF(I1069="","",(I1069/'2. Baseline'!$F$71/'2. Baseline'!$F$67))</f>
        <v/>
      </c>
      <c r="K1069" s="73" t="str">
        <f t="shared" si="524"/>
        <v/>
      </c>
      <c r="L1069" s="73" t="str">
        <f t="shared" ref="L1069:L1077" si="528">J1069</f>
        <v/>
      </c>
      <c r="M1069" s="81">
        <f t="shared" si="525"/>
        <v>285.71428571428572</v>
      </c>
      <c r="N1069" s="81" t="e">
        <f t="shared" si="526"/>
        <v>#VALUE!</v>
      </c>
      <c r="O1069" s="82" t="str">
        <f>IFERROR(ROUND(IF(H1069/'2. Baseline'!F$13=0,"",H1069/'2. Baseline'!F$13),0),"")</f>
        <v/>
      </c>
      <c r="P1069" s="83" t="str">
        <f>IFERROR(O1069/'2. Baseline'!F$14,"")</f>
        <v/>
      </c>
      <c r="Q1069" s="84" t="e">
        <f t="shared" si="527"/>
        <v>#VALUE!</v>
      </c>
      <c r="R1069" s="234" t="str">
        <f>IF(H1069="","",P1069/'2. Baseline'!$F$67)</f>
        <v/>
      </c>
      <c r="S1069" s="234" t="str">
        <f>IF(H1069="","",P1069/J1069/'2. Baseline'!$F$67)</f>
        <v/>
      </c>
      <c r="T1069" s="101"/>
      <c r="U1069" s="102"/>
      <c r="V1069" s="101"/>
      <c r="W1069" s="101"/>
      <c r="X1069" s="90" t="str">
        <f>IFERROR(S1069/W1069, "")</f>
        <v/>
      </c>
      <c r="Y1069" s="456"/>
      <c r="Z1069" s="450"/>
      <c r="AA1069" s="453"/>
      <c r="AB1069" s="480"/>
      <c r="AC1069" s="483"/>
      <c r="AD1069" s="467"/>
      <c r="AE1069" s="486"/>
      <c r="AF1069" s="467"/>
      <c r="AG1069" s="470"/>
      <c r="AH1069" s="470"/>
      <c r="AI1069" s="473"/>
      <c r="AJ1069" s="467"/>
      <c r="AK1069" s="467"/>
      <c r="AL1069" s="467"/>
      <c r="AM1069" s="467"/>
      <c r="AN1069" s="470"/>
      <c r="AO1069" s="470"/>
      <c r="AP1069" s="470"/>
      <c r="AQ1069" s="473"/>
      <c r="AR1069" s="42"/>
      <c r="AS1069" s="14"/>
    </row>
    <row r="1070" spans="2:45" s="200" customFormat="1" ht="14.45" customHeight="1" x14ac:dyDescent="0.25">
      <c r="B1070" s="475"/>
      <c r="C1070" s="477"/>
      <c r="D1070" s="477"/>
      <c r="E1070" s="40"/>
      <c r="F1070" s="489"/>
      <c r="G1070" s="489"/>
      <c r="H1070" s="49"/>
      <c r="I1070" s="201" t="str">
        <f>IF(H1070=0,"",H1070/'2. Baseline'!$F$15)</f>
        <v/>
      </c>
      <c r="J1070" s="88" t="str">
        <f>IF(I1070="","",(I1070/'2. Baseline'!$F$71/'2. Baseline'!$F$67))</f>
        <v/>
      </c>
      <c r="K1070" s="91" t="str">
        <f t="shared" si="524"/>
        <v/>
      </c>
      <c r="L1070" s="91" t="str">
        <f t="shared" si="528"/>
        <v/>
      </c>
      <c r="M1070" s="92">
        <f t="shared" si="525"/>
        <v>285.71428571428572</v>
      </c>
      <c r="N1070" s="92" t="e">
        <f t="shared" si="526"/>
        <v>#VALUE!</v>
      </c>
      <c r="O1070" s="82" t="str">
        <f>IFERROR(ROUND(IF(H1070/'2. Baseline'!F$13=0,"",H1070/'2. Baseline'!F$13),0),"")</f>
        <v/>
      </c>
      <c r="P1070" s="83" t="str">
        <f>IFERROR(O1070/'2. Baseline'!F$14,"")</f>
        <v/>
      </c>
      <c r="Q1070" s="84" t="e">
        <f t="shared" si="527"/>
        <v>#VALUE!</v>
      </c>
      <c r="R1070" s="234" t="str">
        <f>IF(H1070="","",P1070/'2. Baseline'!$F$67)</f>
        <v/>
      </c>
      <c r="S1070" s="234" t="str">
        <f>IF(H1070="","",P1070/J1070/'2. Baseline'!$F$67)</f>
        <v/>
      </c>
      <c r="T1070" s="101"/>
      <c r="U1070" s="102"/>
      <c r="V1070" s="101"/>
      <c r="W1070" s="101"/>
      <c r="X1070" s="90" t="str">
        <f>IFERROR(S1070/W1070, "")</f>
        <v/>
      </c>
      <c r="Y1070" s="456"/>
      <c r="Z1070" s="450"/>
      <c r="AA1070" s="453"/>
      <c r="AB1070" s="480"/>
      <c r="AC1070" s="483"/>
      <c r="AD1070" s="467"/>
      <c r="AE1070" s="486"/>
      <c r="AF1070" s="467"/>
      <c r="AG1070" s="470"/>
      <c r="AH1070" s="470"/>
      <c r="AI1070" s="473"/>
      <c r="AJ1070" s="467"/>
      <c r="AK1070" s="467"/>
      <c r="AL1070" s="467"/>
      <c r="AM1070" s="467"/>
      <c r="AN1070" s="470"/>
      <c r="AO1070" s="470"/>
      <c r="AP1070" s="470"/>
      <c r="AQ1070" s="473"/>
      <c r="AR1070" s="42"/>
      <c r="AS1070" s="14"/>
    </row>
    <row r="1071" spans="2:45" s="200" customFormat="1" ht="14.45" customHeight="1" x14ac:dyDescent="0.25">
      <c r="B1071" s="475"/>
      <c r="C1071" s="477"/>
      <c r="D1071" s="477"/>
      <c r="E1071" s="40"/>
      <c r="F1071" s="489"/>
      <c r="G1071" s="489"/>
      <c r="H1071" s="49"/>
      <c r="I1071" s="201" t="str">
        <f>IF(H1071=0,"",H1071/'2. Baseline'!$F$15)</f>
        <v/>
      </c>
      <c r="J1071" s="87" t="str">
        <f>IF(I1071="","",(I1071/'2. Baseline'!$F$71/'2. Baseline'!$F$67))</f>
        <v/>
      </c>
      <c r="K1071" s="73" t="str">
        <f t="shared" si="524"/>
        <v/>
      </c>
      <c r="L1071" s="73" t="str">
        <f t="shared" si="528"/>
        <v/>
      </c>
      <c r="M1071" s="81">
        <f t="shared" si="525"/>
        <v>285.71428571428572</v>
      </c>
      <c r="N1071" s="81" t="e">
        <f t="shared" si="526"/>
        <v>#VALUE!</v>
      </c>
      <c r="O1071" s="82" t="str">
        <f>IFERROR(ROUND(IF(H1071/'2. Baseline'!F$13=0,"",H1071/'2. Baseline'!F$13),0),"")</f>
        <v/>
      </c>
      <c r="P1071" s="83" t="str">
        <f>IFERROR(O1071/'2. Baseline'!F$14,"")</f>
        <v/>
      </c>
      <c r="Q1071" s="84" t="e">
        <f t="shared" si="527"/>
        <v>#VALUE!</v>
      </c>
      <c r="R1071" s="234" t="str">
        <f>IF(H1071="","",P1071/'2. Baseline'!$F$67)</f>
        <v/>
      </c>
      <c r="S1071" s="234" t="str">
        <f>IF(H1071="","",P1071/J1071/'2. Baseline'!$F$67)</f>
        <v/>
      </c>
      <c r="T1071" s="101"/>
      <c r="U1071" s="102"/>
      <c r="V1071" s="101"/>
      <c r="W1071" s="101"/>
      <c r="X1071" s="90" t="str">
        <f>IFERROR(S1071/W1071, "")</f>
        <v/>
      </c>
      <c r="Y1071" s="456"/>
      <c r="Z1071" s="450"/>
      <c r="AA1071" s="453"/>
      <c r="AB1071" s="480"/>
      <c r="AC1071" s="483"/>
      <c r="AD1071" s="467"/>
      <c r="AE1071" s="486"/>
      <c r="AF1071" s="467"/>
      <c r="AG1071" s="470"/>
      <c r="AH1071" s="470"/>
      <c r="AI1071" s="473"/>
      <c r="AJ1071" s="467"/>
      <c r="AK1071" s="467"/>
      <c r="AL1071" s="467"/>
      <c r="AM1071" s="467"/>
      <c r="AN1071" s="470"/>
      <c r="AO1071" s="470"/>
      <c r="AP1071" s="470"/>
      <c r="AQ1071" s="473"/>
      <c r="AR1071" s="42"/>
      <c r="AS1071" s="14"/>
    </row>
    <row r="1072" spans="2:45" s="200" customFormat="1" ht="14.45" customHeight="1" x14ac:dyDescent="0.25">
      <c r="B1072" s="475"/>
      <c r="C1072" s="477"/>
      <c r="D1072" s="477"/>
      <c r="E1072" s="40"/>
      <c r="F1072" s="489"/>
      <c r="G1072" s="489"/>
      <c r="H1072" s="50"/>
      <c r="I1072" s="201" t="str">
        <f>IF(H1072=0,"",H1072/'2. Baseline'!$F$15)</f>
        <v/>
      </c>
      <c r="J1072" s="87" t="str">
        <f>IF(I1072="","",(I1072/'2. Baseline'!$F$71/'2. Baseline'!$F$67))</f>
        <v/>
      </c>
      <c r="K1072" s="73" t="str">
        <f t="shared" si="524"/>
        <v/>
      </c>
      <c r="L1072" s="73" t="str">
        <f t="shared" si="528"/>
        <v/>
      </c>
      <c r="M1072" s="81">
        <f t="shared" si="525"/>
        <v>285.71428571428572</v>
      </c>
      <c r="N1072" s="81" t="e">
        <f t="shared" si="526"/>
        <v>#VALUE!</v>
      </c>
      <c r="O1072" s="82" t="str">
        <f>IFERROR(ROUND(IF(H1072/'2. Baseline'!F$13=0,"",H1072/'2. Baseline'!F$13),0),"")</f>
        <v/>
      </c>
      <c r="P1072" s="83" t="str">
        <f>IFERROR(O1072/'2. Baseline'!F$14,"")</f>
        <v/>
      </c>
      <c r="Q1072" s="84" t="e">
        <f t="shared" si="527"/>
        <v>#VALUE!</v>
      </c>
      <c r="R1072" s="234" t="str">
        <f>IF(H1072="","",P1072/'2. Baseline'!$F$67)</f>
        <v/>
      </c>
      <c r="S1072" s="234" t="str">
        <f>IF(H1072="","",P1072/J1072/'2. Baseline'!$F$67)</f>
        <v/>
      </c>
      <c r="T1072" s="101"/>
      <c r="U1072" s="102"/>
      <c r="V1072" s="101"/>
      <c r="W1072" s="101"/>
      <c r="X1072" s="90" t="str">
        <f>IFERROR(S1072/W1072, "")</f>
        <v/>
      </c>
      <c r="Y1072" s="456"/>
      <c r="Z1072" s="450"/>
      <c r="AA1072" s="453"/>
      <c r="AB1072" s="480"/>
      <c r="AC1072" s="483"/>
      <c r="AD1072" s="467"/>
      <c r="AE1072" s="486"/>
      <c r="AF1072" s="467"/>
      <c r="AG1072" s="470"/>
      <c r="AH1072" s="470"/>
      <c r="AI1072" s="473"/>
      <c r="AJ1072" s="467"/>
      <c r="AK1072" s="467"/>
      <c r="AL1072" s="467"/>
      <c r="AM1072" s="467"/>
      <c r="AN1072" s="470"/>
      <c r="AO1072" s="470"/>
      <c r="AP1072" s="470"/>
      <c r="AQ1072" s="473"/>
      <c r="AR1072" s="42"/>
      <c r="AS1072" s="14"/>
    </row>
    <row r="1073" spans="2:45" s="200" customFormat="1" ht="14.45" customHeight="1" x14ac:dyDescent="0.25">
      <c r="B1073" s="475"/>
      <c r="C1073" s="477"/>
      <c r="D1073" s="477"/>
      <c r="E1073" s="40"/>
      <c r="F1073" s="489"/>
      <c r="G1073" s="489"/>
      <c r="H1073" s="50"/>
      <c r="I1073" s="201" t="str">
        <f>IF(H1073=0,"",H1073/'2. Baseline'!$F$15)</f>
        <v/>
      </c>
      <c r="J1073" s="87" t="str">
        <f>IF(I1073="","",(I1073/'2. Baseline'!$F$71/'2. Baseline'!$F$67))</f>
        <v/>
      </c>
      <c r="K1073" s="73" t="str">
        <f t="shared" si="524"/>
        <v/>
      </c>
      <c r="L1073" s="73" t="str">
        <f t="shared" si="528"/>
        <v/>
      </c>
      <c r="M1073" s="81">
        <f t="shared" si="525"/>
        <v>285.71428571428572</v>
      </c>
      <c r="N1073" s="81" t="e">
        <f t="shared" si="526"/>
        <v>#VALUE!</v>
      </c>
      <c r="O1073" s="82" t="str">
        <f>IFERROR(ROUND(IF(H1073/'2. Baseline'!F$13=0,"",H1073/'2. Baseline'!F$13),0),"")</f>
        <v/>
      </c>
      <c r="P1073" s="83" t="str">
        <f>IFERROR(O1073/'2. Baseline'!F$14,"")</f>
        <v/>
      </c>
      <c r="Q1073" s="84" t="e">
        <f t="shared" si="527"/>
        <v>#VALUE!</v>
      </c>
      <c r="R1073" s="234" t="str">
        <f>IF(H1073="","",P1073/'2. Baseline'!$F$67)</f>
        <v/>
      </c>
      <c r="S1073" s="234" t="str">
        <f>IF(H1073="","",P1073/J1073/'2. Baseline'!$F$67)</f>
        <v/>
      </c>
      <c r="T1073" s="101"/>
      <c r="U1073" s="102"/>
      <c r="V1073" s="101"/>
      <c r="W1073" s="101"/>
      <c r="X1073" s="90" t="str">
        <f>IFERROR(P1073/W1073, "")</f>
        <v/>
      </c>
      <c r="Y1073" s="456"/>
      <c r="Z1073" s="450"/>
      <c r="AA1073" s="453"/>
      <c r="AB1073" s="480"/>
      <c r="AC1073" s="483"/>
      <c r="AD1073" s="467"/>
      <c r="AE1073" s="486"/>
      <c r="AF1073" s="467"/>
      <c r="AG1073" s="470"/>
      <c r="AH1073" s="470"/>
      <c r="AI1073" s="473"/>
      <c r="AJ1073" s="467"/>
      <c r="AK1073" s="467"/>
      <c r="AL1073" s="467"/>
      <c r="AM1073" s="467"/>
      <c r="AN1073" s="470"/>
      <c r="AO1073" s="470"/>
      <c r="AP1073" s="470"/>
      <c r="AQ1073" s="473"/>
      <c r="AR1073" s="42"/>
      <c r="AS1073" s="14"/>
    </row>
    <row r="1074" spans="2:45" s="200" customFormat="1" ht="14.45" customHeight="1" x14ac:dyDescent="0.25">
      <c r="B1074" s="475"/>
      <c r="C1074" s="477"/>
      <c r="D1074" s="477"/>
      <c r="E1074" s="40"/>
      <c r="F1074" s="489"/>
      <c r="G1074" s="489"/>
      <c r="H1074" s="50"/>
      <c r="I1074" s="201" t="str">
        <f>IF(H1074=0,"",H1074/'2. Baseline'!$F$15)</f>
        <v/>
      </c>
      <c r="J1074" s="87" t="str">
        <f>IF(I1074="","",(I1074/'2. Baseline'!$F$71/'2. Baseline'!$F$67))</f>
        <v/>
      </c>
      <c r="K1074" s="73" t="str">
        <f t="shared" si="524"/>
        <v/>
      </c>
      <c r="L1074" s="73" t="str">
        <f t="shared" si="528"/>
        <v/>
      </c>
      <c r="M1074" s="81">
        <f t="shared" si="525"/>
        <v>285.71428571428572</v>
      </c>
      <c r="N1074" s="81" t="e">
        <f t="shared" si="526"/>
        <v>#VALUE!</v>
      </c>
      <c r="O1074" s="82" t="str">
        <f>IFERROR(ROUND(IF(H1074/'2. Baseline'!F$13=0,"",H1074/'2. Baseline'!F$13),0),"")</f>
        <v/>
      </c>
      <c r="P1074" s="83" t="str">
        <f>IFERROR(O1074/'2. Baseline'!F$14,"")</f>
        <v/>
      </c>
      <c r="Q1074" s="84" t="e">
        <f t="shared" si="527"/>
        <v>#VALUE!</v>
      </c>
      <c r="R1074" s="234" t="str">
        <f>IF(H1074="","",P1074/'2. Baseline'!$F$67)</f>
        <v/>
      </c>
      <c r="S1074" s="234" t="str">
        <f>IF(H1074="","",P1074/J1074/'2. Baseline'!$F$67)</f>
        <v/>
      </c>
      <c r="T1074" s="101"/>
      <c r="U1074" s="102"/>
      <c r="V1074" s="101"/>
      <c r="W1074" s="101"/>
      <c r="X1074" s="90" t="str">
        <f>IFERROR(P1074/W1074, "")</f>
        <v/>
      </c>
      <c r="Y1074" s="456"/>
      <c r="Z1074" s="450"/>
      <c r="AA1074" s="453"/>
      <c r="AB1074" s="480"/>
      <c r="AC1074" s="483"/>
      <c r="AD1074" s="467"/>
      <c r="AE1074" s="486"/>
      <c r="AF1074" s="467"/>
      <c r="AG1074" s="470"/>
      <c r="AH1074" s="470"/>
      <c r="AI1074" s="473"/>
      <c r="AJ1074" s="467"/>
      <c r="AK1074" s="467"/>
      <c r="AL1074" s="467"/>
      <c r="AM1074" s="467"/>
      <c r="AN1074" s="470"/>
      <c r="AO1074" s="470"/>
      <c r="AP1074" s="470"/>
      <c r="AQ1074" s="473"/>
      <c r="AR1074" s="42"/>
      <c r="AS1074" s="14"/>
    </row>
    <row r="1075" spans="2:45" s="200" customFormat="1" ht="14.45" customHeight="1" x14ac:dyDescent="0.25">
      <c r="B1075" s="475"/>
      <c r="C1075" s="477"/>
      <c r="D1075" s="477"/>
      <c r="E1075" s="40"/>
      <c r="F1075" s="489"/>
      <c r="G1075" s="489"/>
      <c r="H1075" s="50"/>
      <c r="I1075" s="201" t="str">
        <f>IF(H1075=0,"",H1075/'2. Baseline'!$F$15)</f>
        <v/>
      </c>
      <c r="J1075" s="87" t="str">
        <f>IF(I1075="","",(I1075/'2. Baseline'!$F$71/'2. Baseline'!$F$67))</f>
        <v/>
      </c>
      <c r="K1075" s="73" t="str">
        <f t="shared" si="524"/>
        <v/>
      </c>
      <c r="L1075" s="73" t="str">
        <f t="shared" si="528"/>
        <v/>
      </c>
      <c r="M1075" s="81">
        <f t="shared" si="525"/>
        <v>285.71428571428572</v>
      </c>
      <c r="N1075" s="81" t="e">
        <f t="shared" si="526"/>
        <v>#VALUE!</v>
      </c>
      <c r="O1075" s="82" t="str">
        <f>IFERROR(ROUND(IF(H1075/'2. Baseline'!F$13=0,"",H1075/'2. Baseline'!F$13),0),"")</f>
        <v/>
      </c>
      <c r="P1075" s="83" t="str">
        <f>IFERROR(O1075/'2. Baseline'!F$14,"")</f>
        <v/>
      </c>
      <c r="Q1075" s="84" t="e">
        <f t="shared" si="527"/>
        <v>#VALUE!</v>
      </c>
      <c r="R1075" s="234" t="str">
        <f>IF(H1075="","",P1075/'2. Baseline'!$F$67)</f>
        <v/>
      </c>
      <c r="S1075" s="234" t="str">
        <f>IF(H1075="","",P1075/J1075/'2. Baseline'!$F$67)</f>
        <v/>
      </c>
      <c r="T1075" s="101"/>
      <c r="U1075" s="102"/>
      <c r="V1075" s="101"/>
      <c r="W1075" s="101"/>
      <c r="X1075" s="90" t="str">
        <f>IFERROR(P1075/W1075, "")</f>
        <v/>
      </c>
      <c r="Y1075" s="456"/>
      <c r="Z1075" s="450"/>
      <c r="AA1075" s="453"/>
      <c r="AB1075" s="480"/>
      <c r="AC1075" s="483"/>
      <c r="AD1075" s="467"/>
      <c r="AE1075" s="486"/>
      <c r="AF1075" s="467"/>
      <c r="AG1075" s="470"/>
      <c r="AH1075" s="470"/>
      <c r="AI1075" s="473"/>
      <c r="AJ1075" s="467"/>
      <c r="AK1075" s="467"/>
      <c r="AL1075" s="467"/>
      <c r="AM1075" s="467"/>
      <c r="AN1075" s="470"/>
      <c r="AO1075" s="470"/>
      <c r="AP1075" s="470"/>
      <c r="AQ1075" s="473"/>
      <c r="AR1075" s="42"/>
      <c r="AS1075" s="14"/>
    </row>
    <row r="1076" spans="2:45" s="200" customFormat="1" ht="14.45" customHeight="1" x14ac:dyDescent="0.25">
      <c r="B1076" s="475"/>
      <c r="C1076" s="477"/>
      <c r="D1076" s="477"/>
      <c r="E1076" s="40"/>
      <c r="F1076" s="489"/>
      <c r="G1076" s="489"/>
      <c r="H1076" s="50"/>
      <c r="I1076" s="201" t="str">
        <f>IF(H1076=0,"",H1076/'2. Baseline'!$F$15)</f>
        <v/>
      </c>
      <c r="J1076" s="87" t="str">
        <f>IF(I1076="","",(I1076/'2. Baseline'!$F$71/'2. Baseline'!$F$67))</f>
        <v/>
      </c>
      <c r="K1076" s="73" t="str">
        <f t="shared" si="524"/>
        <v/>
      </c>
      <c r="L1076" s="73" t="str">
        <f t="shared" si="528"/>
        <v/>
      </c>
      <c r="M1076" s="81">
        <f t="shared" si="525"/>
        <v>285.71428571428572</v>
      </c>
      <c r="N1076" s="81" t="e">
        <f t="shared" si="526"/>
        <v>#VALUE!</v>
      </c>
      <c r="O1076" s="82" t="str">
        <f>IFERROR(ROUND(IF(H1076/'2. Baseline'!F$13=0,"",H1076/'2. Baseline'!F$13),0),"")</f>
        <v/>
      </c>
      <c r="P1076" s="83" t="str">
        <f>IFERROR(O1076/'2. Baseline'!F$14,"")</f>
        <v/>
      </c>
      <c r="Q1076" s="84" t="e">
        <f t="shared" si="527"/>
        <v>#VALUE!</v>
      </c>
      <c r="R1076" s="234" t="str">
        <f>IF(H1076="","",P1076/'2. Baseline'!$F$67)</f>
        <v/>
      </c>
      <c r="S1076" s="234" t="str">
        <f>IF(H1076="","",P1076/J1076/'2. Baseline'!$F$67)</f>
        <v/>
      </c>
      <c r="T1076" s="101"/>
      <c r="U1076" s="102"/>
      <c r="V1076" s="101"/>
      <c r="W1076" s="101"/>
      <c r="X1076" s="90" t="str">
        <f>IFERROR(P1076/W1076, "")</f>
        <v/>
      </c>
      <c r="Y1076" s="456"/>
      <c r="Z1076" s="450"/>
      <c r="AA1076" s="453"/>
      <c r="AB1076" s="480"/>
      <c r="AC1076" s="483"/>
      <c r="AD1076" s="467"/>
      <c r="AE1076" s="486"/>
      <c r="AF1076" s="467"/>
      <c r="AG1076" s="470"/>
      <c r="AH1076" s="470"/>
      <c r="AI1076" s="473"/>
      <c r="AJ1076" s="467"/>
      <c r="AK1076" s="467"/>
      <c r="AL1076" s="467"/>
      <c r="AM1076" s="467"/>
      <c r="AN1076" s="470"/>
      <c r="AO1076" s="470"/>
      <c r="AP1076" s="470"/>
      <c r="AQ1076" s="473"/>
      <c r="AR1076" s="42"/>
      <c r="AS1076" s="14"/>
    </row>
    <row r="1077" spans="2:45" s="200" customFormat="1" ht="14.45" customHeight="1" x14ac:dyDescent="0.25">
      <c r="B1077" s="476"/>
      <c r="C1077" s="478"/>
      <c r="D1077" s="478"/>
      <c r="E1077" s="40"/>
      <c r="F1077" s="489"/>
      <c r="G1077" s="489"/>
      <c r="H1077" s="50"/>
      <c r="I1077" s="201" t="str">
        <f>IF(H1077=0,"",H1077/'2. Baseline'!$F$15)</f>
        <v/>
      </c>
      <c r="J1077" s="87" t="str">
        <f>IF(I1077="","",(I1077/'2. Baseline'!$F$71/'2. Baseline'!$F$67))</f>
        <v/>
      </c>
      <c r="K1077" s="73" t="str">
        <f t="shared" si="524"/>
        <v/>
      </c>
      <c r="L1077" s="73" t="str">
        <f t="shared" si="528"/>
        <v/>
      </c>
      <c r="M1077" s="81">
        <f t="shared" si="525"/>
        <v>285.71428571428572</v>
      </c>
      <c r="N1077" s="81" t="e">
        <f>IF(M1077="","",I1077/M1077)</f>
        <v>#VALUE!</v>
      </c>
      <c r="O1077" s="82" t="str">
        <f>IFERROR(ROUND(IF(H1077/'2. Baseline'!F$13=0,"",H1077/'2. Baseline'!F$13),0),"")</f>
        <v/>
      </c>
      <c r="P1077" s="83" t="str">
        <f>IFERROR(O1077/'2. Baseline'!F$14,"")</f>
        <v/>
      </c>
      <c r="Q1077" s="85"/>
      <c r="R1077" s="82" t="str">
        <f>IF(H1077="","",P1077/'2. Baseline'!$F$67)</f>
        <v/>
      </c>
      <c r="S1077" s="82" t="str">
        <f>IF(H1077="","",P1077/J1077/'2. Baseline'!$F$67)</f>
        <v/>
      </c>
      <c r="T1077" s="101"/>
      <c r="U1077" s="102"/>
      <c r="V1077" s="101"/>
      <c r="W1077" s="101"/>
      <c r="X1077" s="90" t="str">
        <f>IFERROR(P1077/W1077, "")</f>
        <v/>
      </c>
      <c r="Y1077" s="457"/>
      <c r="Z1077" s="451"/>
      <c r="AA1077" s="454"/>
      <c r="AB1077" s="481"/>
      <c r="AC1077" s="484"/>
      <c r="AD1077" s="468"/>
      <c r="AE1077" s="487"/>
      <c r="AF1077" s="468"/>
      <c r="AG1077" s="471"/>
      <c r="AH1077" s="471"/>
      <c r="AI1077" s="474"/>
      <c r="AJ1077" s="468"/>
      <c r="AK1077" s="468"/>
      <c r="AL1077" s="468"/>
      <c r="AM1077" s="468"/>
      <c r="AN1077" s="471"/>
      <c r="AO1077" s="471"/>
      <c r="AP1077" s="471"/>
      <c r="AQ1077" s="474"/>
      <c r="AR1077" s="42"/>
      <c r="AS1077" s="14"/>
    </row>
    <row r="1078" spans="2:45" s="200" customFormat="1" ht="14.45" customHeight="1" x14ac:dyDescent="0.25">
      <c r="B1078" s="162"/>
      <c r="C1078" s="25" t="s">
        <v>35</v>
      </c>
      <c r="D1078" s="25"/>
      <c r="E1078" s="98">
        <f>COUNTA(E1068:E1077)</f>
        <v>0</v>
      </c>
      <c r="F1078" s="458"/>
      <c r="G1078" s="459"/>
      <c r="H1078" s="22">
        <f>SUM(H1068:H1077)</f>
        <v>0</v>
      </c>
      <c r="I1078" s="96">
        <f>SUM(I1068:I1077)</f>
        <v>0</v>
      </c>
      <c r="J1078" s="96">
        <f>SUM(J1068:J1077)</f>
        <v>0</v>
      </c>
      <c r="K1078" s="96">
        <f>SUM(K1068:K1077)</f>
        <v>0</v>
      </c>
      <c r="L1078" s="96">
        <f>SUM(L1068:L1077)</f>
        <v>0</v>
      </c>
      <c r="M1078" s="97"/>
      <c r="N1078" s="97" t="e">
        <f>SUM(N1068:N1077)</f>
        <v>#VALUE!</v>
      </c>
      <c r="O1078" s="23">
        <f>SUM(O1068:O1077)</f>
        <v>0</v>
      </c>
      <c r="P1078" s="53">
        <f>IFERROR(O1078/'2. Baseline'!F$14,"")</f>
        <v>0</v>
      </c>
      <c r="Q1078" s="52" t="e">
        <f>SUM(Q1068:Q1076)*7</f>
        <v>#VALUE!</v>
      </c>
      <c r="R1078" s="96">
        <f>SUM(R1068:R1077)</f>
        <v>0</v>
      </c>
      <c r="S1078" s="97" t="e">
        <f>IF(H1078="","",P1078/J1078/'2. Baseline'!$F$67)</f>
        <v>#DIV/0!</v>
      </c>
      <c r="T1078" s="103"/>
      <c r="U1078" s="103"/>
      <c r="V1078" s="104"/>
      <c r="W1078" s="104"/>
      <c r="X1078" s="74"/>
      <c r="Y1078" s="107"/>
      <c r="Z1078" s="104"/>
      <c r="AA1078" s="108"/>
      <c r="AB1078" s="53"/>
      <c r="AC1078" s="68">
        <f t="shared" ref="AC1078:AQ1078" si="529">SUM(AC1068:AC1077)</f>
        <v>0</v>
      </c>
      <c r="AD1078" s="68">
        <f t="shared" si="529"/>
        <v>0</v>
      </c>
      <c r="AE1078" s="296">
        <f t="shared" si="529"/>
        <v>0</v>
      </c>
      <c r="AF1078" s="93">
        <f t="shared" si="529"/>
        <v>0</v>
      </c>
      <c r="AG1078" s="93">
        <f t="shared" si="529"/>
        <v>0</v>
      </c>
      <c r="AH1078" s="93">
        <f t="shared" si="529"/>
        <v>0</v>
      </c>
      <c r="AI1078" s="93">
        <f t="shared" si="529"/>
        <v>0</v>
      </c>
      <c r="AJ1078" s="93">
        <f t="shared" si="529"/>
        <v>0</v>
      </c>
      <c r="AK1078" s="93">
        <f t="shared" si="529"/>
        <v>0</v>
      </c>
      <c r="AL1078" s="93">
        <f t="shared" si="529"/>
        <v>0</v>
      </c>
      <c r="AM1078" s="93">
        <f t="shared" si="529"/>
        <v>0</v>
      </c>
      <c r="AN1078" s="93">
        <f t="shared" si="529"/>
        <v>0</v>
      </c>
      <c r="AO1078" s="93">
        <f t="shared" si="529"/>
        <v>0</v>
      </c>
      <c r="AP1078" s="93">
        <f t="shared" si="529"/>
        <v>0</v>
      </c>
      <c r="AQ1078" s="93">
        <f t="shared" si="529"/>
        <v>0</v>
      </c>
      <c r="AR1078" s="26"/>
      <c r="AS1078" s="14"/>
    </row>
    <row r="1079" spans="2:45" s="200" customFormat="1" ht="14.45" customHeight="1" thickBot="1" x14ac:dyDescent="0.3">
      <c r="B1079" s="163"/>
      <c r="C1079" s="62"/>
      <c r="D1079" s="62"/>
      <c r="E1079" s="63"/>
      <c r="F1079" s="460"/>
      <c r="G1079" s="461"/>
      <c r="H1079" s="64"/>
      <c r="I1079" s="65" t="str">
        <f>IFERROR(IF(H1079/#REF!=0," ",H1079/#REF!),"")</f>
        <v/>
      </c>
      <c r="J1079" s="66"/>
      <c r="K1079" s="66"/>
      <c r="L1079" s="66"/>
      <c r="M1079" s="66"/>
      <c r="N1079" s="66"/>
      <c r="O1079" s="24"/>
      <c r="P1079" s="54"/>
      <c r="Q1079" s="55"/>
      <c r="R1079" s="56"/>
      <c r="S1079" s="56"/>
      <c r="T1079" s="105"/>
      <c r="U1079" s="105"/>
      <c r="V1079" s="106"/>
      <c r="W1079" s="106"/>
      <c r="X1079" s="75"/>
      <c r="Y1079" s="109"/>
      <c r="Z1079" s="106"/>
      <c r="AA1079" s="110"/>
      <c r="AB1079" s="54"/>
      <c r="AC1079" s="57"/>
      <c r="AD1079" s="67"/>
      <c r="AE1079" s="67"/>
      <c r="AF1079" s="67"/>
      <c r="AG1079" s="67"/>
      <c r="AH1079" s="67"/>
      <c r="AI1079" s="67"/>
      <c r="AJ1079" s="67"/>
      <c r="AK1079" s="67"/>
      <c r="AL1079" s="67"/>
      <c r="AM1079" s="67"/>
      <c r="AN1079" s="67"/>
      <c r="AO1079" s="67"/>
      <c r="AP1079" s="67"/>
      <c r="AQ1079" s="179"/>
      <c r="AR1079" s="60"/>
      <c r="AS1079" s="14"/>
    </row>
    <row r="1080" spans="2:45" s="200" customFormat="1" ht="14.45" customHeight="1" x14ac:dyDescent="0.25">
      <c r="B1080" s="475" t="str">
        <f>IF(C1080&lt;&gt;"",B1068+1,"")</f>
        <v/>
      </c>
      <c r="C1080" s="488"/>
      <c r="D1080" s="488"/>
      <c r="E1080" s="40"/>
      <c r="F1080" s="493"/>
      <c r="G1080" s="494"/>
      <c r="H1080" s="49"/>
      <c r="I1080" s="201" t="str">
        <f>IF(H1080=0,"",H1080/'2. Baseline'!$F$15)</f>
        <v/>
      </c>
      <c r="J1080" s="86" t="str">
        <f>IF(I1080="","",(I1080/'2. Baseline'!$F$71/'2. Baseline'!$F$67))</f>
        <v/>
      </c>
      <c r="K1080" s="72" t="str">
        <f t="shared" ref="K1080:K1089" si="530">IF(J1080="","",ROUNDUP(J1080,0))</f>
        <v/>
      </c>
      <c r="L1080" s="295" t="str">
        <f>J1080</f>
        <v/>
      </c>
      <c r="M1080" s="77">
        <f t="shared" ref="M1080:M1089" si="531">IF(I1080=0,"",$M$23*10)</f>
        <v>285.71428571428572</v>
      </c>
      <c r="N1080" s="77" t="e">
        <f t="shared" ref="N1080:N1088" si="532">I1080/M1080</f>
        <v>#VALUE!</v>
      </c>
      <c r="O1080" s="78" t="str">
        <f>IFERROR(ROUND(IF(H1080/'2. Baseline'!F$13=0,"",H1080/'2. Baseline'!F$13),0),"")</f>
        <v/>
      </c>
      <c r="P1080" s="79" t="str">
        <f>IFERROR(O1080/'2. Baseline'!F$14,"")</f>
        <v/>
      </c>
      <c r="Q1080" s="80" t="e">
        <f t="shared" ref="Q1080:Q1088" si="533">O1080/(J1080/2)/7</f>
        <v>#VALUE!</v>
      </c>
      <c r="R1080" s="233" t="str">
        <f>IF(H1080="","",P1080/'2. Baseline'!$F$67)</f>
        <v/>
      </c>
      <c r="S1080" s="233" t="str">
        <f>IF(H1080="","",P1080/J1080/'2. Baseline'!$F$67)</f>
        <v/>
      </c>
      <c r="T1080" s="99"/>
      <c r="U1080" s="100"/>
      <c r="V1080" s="101"/>
      <c r="W1080" s="101"/>
      <c r="X1080" s="89" t="str">
        <f>IFERROR(S1080/W1080, "n/a")</f>
        <v>n/a</v>
      </c>
      <c r="Y1080" s="455"/>
      <c r="Z1080" s="449"/>
      <c r="AA1080" s="452"/>
      <c r="AB1080" s="479" t="e">
        <f>P1090/AA1080</f>
        <v>#DIV/0!</v>
      </c>
      <c r="AC1080" s="482">
        <f>L1090</f>
        <v>0</v>
      </c>
      <c r="AD1080" s="466">
        <f>AC1090</f>
        <v>0</v>
      </c>
      <c r="AE1080" s="485">
        <f>AD1090/'2. Baseline'!$F$73</f>
        <v>0</v>
      </c>
      <c r="AF1080" s="466">
        <f>L1090*'2. Baseline'!$F$58</f>
        <v>0</v>
      </c>
      <c r="AG1080" s="469">
        <f>J1090*'2. Baseline'!$F$61</f>
        <v>0</v>
      </c>
      <c r="AH1080" s="469">
        <f>AE1090*'2. Baseline'!F$59*('2. Baseline'!F$50+'2. Baseline'!F$51)</f>
        <v>0</v>
      </c>
      <c r="AI1080" s="472">
        <f>IF(B1080&lt;&gt;"",'2. Baseline'!$F$60+1,0)</f>
        <v>0</v>
      </c>
      <c r="AJ1080" s="466">
        <f>2*(AC1090*('2. Baseline'!$F$67+'2. Baseline'!$F$68))</f>
        <v>0</v>
      </c>
      <c r="AK1080" s="466">
        <f>2*L1090</f>
        <v>0</v>
      </c>
      <c r="AL1080" s="466">
        <f>2*(J1090*2)</f>
        <v>0</v>
      </c>
      <c r="AM1080" s="466">
        <f>J1090*('2. Baseline'!F$67+'2. Baseline'!F$68)</f>
        <v>0</v>
      </c>
      <c r="AN1080" s="469">
        <f>J1090*'2. Baseline'!$F$80</f>
        <v>0</v>
      </c>
      <c r="AO1080" s="469">
        <f>2*J1090</f>
        <v>0</v>
      </c>
      <c r="AP1080" s="469">
        <f>AE1090*'2. Baseline'!F$78*('2. Baseline'!F$67+'2. Baseline'!F$68)</f>
        <v>0</v>
      </c>
      <c r="AQ1080" s="472">
        <f>IF(B1080&lt;&gt;"",'2. Baseline'!$F$60+1,0)</f>
        <v>0</v>
      </c>
      <c r="AR1080" s="41"/>
      <c r="AS1080" s="14"/>
    </row>
    <row r="1081" spans="2:45" s="200" customFormat="1" ht="14.45" customHeight="1" x14ac:dyDescent="0.25">
      <c r="B1081" s="475"/>
      <c r="C1081" s="477"/>
      <c r="D1081" s="477"/>
      <c r="E1081" s="40"/>
      <c r="F1081" s="490"/>
      <c r="G1081" s="491"/>
      <c r="H1081" s="49"/>
      <c r="I1081" s="201" t="str">
        <f>IF(H1081=0,"",H1081/'2. Baseline'!$F$15)</f>
        <v/>
      </c>
      <c r="J1081" s="87" t="str">
        <f>IF(I1081="","",(I1081/'2. Baseline'!$F$71/'2. Baseline'!$F$67))</f>
        <v/>
      </c>
      <c r="K1081" s="73" t="str">
        <f t="shared" si="530"/>
        <v/>
      </c>
      <c r="L1081" s="73" t="str">
        <f t="shared" ref="L1081:L1089" si="534">J1081</f>
        <v/>
      </c>
      <c r="M1081" s="81">
        <f t="shared" si="531"/>
        <v>285.71428571428572</v>
      </c>
      <c r="N1081" s="81" t="e">
        <f t="shared" si="532"/>
        <v>#VALUE!</v>
      </c>
      <c r="O1081" s="82" t="str">
        <f>IFERROR(ROUND(IF(H1081/'2. Baseline'!F$13=0,"",H1081/'2. Baseline'!F$13),0),"")</f>
        <v/>
      </c>
      <c r="P1081" s="83" t="str">
        <f>IFERROR(O1081/'2. Baseline'!F$14,"")</f>
        <v/>
      </c>
      <c r="Q1081" s="84" t="e">
        <f t="shared" si="533"/>
        <v>#VALUE!</v>
      </c>
      <c r="R1081" s="234" t="str">
        <f>IF(H1081="","",P1081/'2. Baseline'!$F$67)</f>
        <v/>
      </c>
      <c r="S1081" s="234" t="str">
        <f>IF(H1081="","",P1081/J1081/'2. Baseline'!$F$67)</f>
        <v/>
      </c>
      <c r="T1081" s="101"/>
      <c r="U1081" s="102"/>
      <c r="V1081" s="101"/>
      <c r="W1081" s="101"/>
      <c r="X1081" s="90" t="str">
        <f>IFERROR(S1081/W1081, "")</f>
        <v/>
      </c>
      <c r="Y1081" s="456"/>
      <c r="Z1081" s="450"/>
      <c r="AA1081" s="453"/>
      <c r="AB1081" s="480"/>
      <c r="AC1081" s="483"/>
      <c r="AD1081" s="467"/>
      <c r="AE1081" s="486"/>
      <c r="AF1081" s="467"/>
      <c r="AG1081" s="470"/>
      <c r="AH1081" s="470"/>
      <c r="AI1081" s="473"/>
      <c r="AJ1081" s="467"/>
      <c r="AK1081" s="467"/>
      <c r="AL1081" s="467"/>
      <c r="AM1081" s="467"/>
      <c r="AN1081" s="470"/>
      <c r="AO1081" s="470"/>
      <c r="AP1081" s="470"/>
      <c r="AQ1081" s="473"/>
      <c r="AR1081" s="42"/>
      <c r="AS1081" s="14"/>
    </row>
    <row r="1082" spans="2:45" s="200" customFormat="1" ht="14.45" customHeight="1" x14ac:dyDescent="0.25">
      <c r="B1082" s="475"/>
      <c r="C1082" s="477"/>
      <c r="D1082" s="477"/>
      <c r="E1082" s="40"/>
      <c r="F1082" s="490"/>
      <c r="G1082" s="491"/>
      <c r="H1082" s="49"/>
      <c r="I1082" s="201" t="str">
        <f>IF(H1082=0,"",H1082/'2. Baseline'!$F$15)</f>
        <v/>
      </c>
      <c r="J1082" s="87" t="str">
        <f>IF(I1082="","",(I1082/'2. Baseline'!$F$71/'2. Baseline'!$F$67))</f>
        <v/>
      </c>
      <c r="K1082" s="91" t="str">
        <f t="shared" si="530"/>
        <v/>
      </c>
      <c r="L1082" s="91" t="str">
        <f t="shared" si="534"/>
        <v/>
      </c>
      <c r="M1082" s="92">
        <f t="shared" si="531"/>
        <v>285.71428571428572</v>
      </c>
      <c r="N1082" s="92" t="e">
        <f t="shared" si="532"/>
        <v>#VALUE!</v>
      </c>
      <c r="O1082" s="82" t="str">
        <f>IFERROR(ROUND(IF(H1082/'2. Baseline'!F$13=0,"",H1082/'2. Baseline'!F$13),0),"")</f>
        <v/>
      </c>
      <c r="P1082" s="83" t="str">
        <f>IFERROR(O1082/'2. Baseline'!F$14,"")</f>
        <v/>
      </c>
      <c r="Q1082" s="84" t="e">
        <f t="shared" si="533"/>
        <v>#VALUE!</v>
      </c>
      <c r="R1082" s="234" t="str">
        <f>IF(H1082="","",P1082/'2. Baseline'!$F$67)</f>
        <v/>
      </c>
      <c r="S1082" s="234" t="str">
        <f>IF(H1082="","",P1082/J1082/'2. Baseline'!$F$67)</f>
        <v/>
      </c>
      <c r="T1082" s="101"/>
      <c r="U1082" s="102"/>
      <c r="V1082" s="101"/>
      <c r="W1082" s="101"/>
      <c r="X1082" s="90" t="str">
        <f>IFERROR(S1082/W1082, "")</f>
        <v/>
      </c>
      <c r="Y1082" s="456"/>
      <c r="Z1082" s="450"/>
      <c r="AA1082" s="453"/>
      <c r="AB1082" s="480"/>
      <c r="AC1082" s="483"/>
      <c r="AD1082" s="467"/>
      <c r="AE1082" s="486"/>
      <c r="AF1082" s="467"/>
      <c r="AG1082" s="470"/>
      <c r="AH1082" s="470"/>
      <c r="AI1082" s="473"/>
      <c r="AJ1082" s="467"/>
      <c r="AK1082" s="467"/>
      <c r="AL1082" s="467"/>
      <c r="AM1082" s="467"/>
      <c r="AN1082" s="470"/>
      <c r="AO1082" s="470"/>
      <c r="AP1082" s="470"/>
      <c r="AQ1082" s="473"/>
      <c r="AR1082" s="42"/>
      <c r="AS1082" s="14"/>
    </row>
    <row r="1083" spans="2:45" s="200" customFormat="1" ht="14.45" customHeight="1" x14ac:dyDescent="0.25">
      <c r="B1083" s="475"/>
      <c r="C1083" s="477"/>
      <c r="D1083" s="477"/>
      <c r="E1083" s="40"/>
      <c r="F1083" s="490"/>
      <c r="G1083" s="491"/>
      <c r="H1083" s="49"/>
      <c r="I1083" s="201" t="str">
        <f>IF(H1083=0,"",H1083/'2. Baseline'!$F$15)</f>
        <v/>
      </c>
      <c r="J1083" s="87" t="str">
        <f>IF(I1083="","",(I1083/'2. Baseline'!$F$71/'2. Baseline'!$F$67))</f>
        <v/>
      </c>
      <c r="K1083" s="73" t="str">
        <f t="shared" si="530"/>
        <v/>
      </c>
      <c r="L1083" s="73" t="str">
        <f t="shared" si="534"/>
        <v/>
      </c>
      <c r="M1083" s="81">
        <f t="shared" si="531"/>
        <v>285.71428571428572</v>
      </c>
      <c r="N1083" s="81" t="e">
        <f t="shared" si="532"/>
        <v>#VALUE!</v>
      </c>
      <c r="O1083" s="82" t="str">
        <f>IFERROR(ROUND(IF(H1083/'2. Baseline'!F$13=0,"",H1083/'2. Baseline'!F$13),0),"")</f>
        <v/>
      </c>
      <c r="P1083" s="83" t="str">
        <f>IFERROR(O1083/'2. Baseline'!F$14,"")</f>
        <v/>
      </c>
      <c r="Q1083" s="84" t="e">
        <f t="shared" si="533"/>
        <v>#VALUE!</v>
      </c>
      <c r="R1083" s="234" t="str">
        <f>IF(H1083="","",P1083/'2. Baseline'!$F$67)</f>
        <v/>
      </c>
      <c r="S1083" s="234" t="str">
        <f>IF(H1083="","",P1083/J1083/'2. Baseline'!$F$67)</f>
        <v/>
      </c>
      <c r="T1083" s="101"/>
      <c r="U1083" s="102"/>
      <c r="V1083" s="101"/>
      <c r="W1083" s="101"/>
      <c r="X1083" s="90" t="str">
        <f>IFERROR(S1083/W1083, "")</f>
        <v/>
      </c>
      <c r="Y1083" s="456"/>
      <c r="Z1083" s="450"/>
      <c r="AA1083" s="453"/>
      <c r="AB1083" s="480"/>
      <c r="AC1083" s="483"/>
      <c r="AD1083" s="467"/>
      <c r="AE1083" s="486"/>
      <c r="AF1083" s="467"/>
      <c r="AG1083" s="470"/>
      <c r="AH1083" s="470"/>
      <c r="AI1083" s="473"/>
      <c r="AJ1083" s="467"/>
      <c r="AK1083" s="467"/>
      <c r="AL1083" s="467"/>
      <c r="AM1083" s="467"/>
      <c r="AN1083" s="470"/>
      <c r="AO1083" s="470"/>
      <c r="AP1083" s="470"/>
      <c r="AQ1083" s="473"/>
      <c r="AR1083" s="42"/>
      <c r="AS1083" s="14"/>
    </row>
    <row r="1084" spans="2:45" s="200" customFormat="1" ht="14.45" customHeight="1" x14ac:dyDescent="0.25">
      <c r="B1084" s="475"/>
      <c r="C1084" s="477"/>
      <c r="D1084" s="477"/>
      <c r="E1084" s="40"/>
      <c r="F1084" s="490"/>
      <c r="G1084" s="491"/>
      <c r="H1084" s="50"/>
      <c r="I1084" s="201" t="str">
        <f>IF(H1084=0,"",H1084/'2. Baseline'!$F$15)</f>
        <v/>
      </c>
      <c r="J1084" s="87" t="str">
        <f>IF(I1084="","",(I1084/'2. Baseline'!$F$71/'2. Baseline'!$F$67))</f>
        <v/>
      </c>
      <c r="K1084" s="73" t="str">
        <f t="shared" si="530"/>
        <v/>
      </c>
      <c r="L1084" s="73" t="str">
        <f t="shared" si="534"/>
        <v/>
      </c>
      <c r="M1084" s="81">
        <f t="shared" si="531"/>
        <v>285.71428571428572</v>
      </c>
      <c r="N1084" s="81" t="e">
        <f t="shared" si="532"/>
        <v>#VALUE!</v>
      </c>
      <c r="O1084" s="82" t="str">
        <f>IFERROR(ROUND(IF(H1084/'2. Baseline'!F$13=0,"",H1084/'2. Baseline'!F$13),0),"")</f>
        <v/>
      </c>
      <c r="P1084" s="83" t="str">
        <f>IFERROR(O1084/'2. Baseline'!F$14,"")</f>
        <v/>
      </c>
      <c r="Q1084" s="84" t="e">
        <f t="shared" si="533"/>
        <v>#VALUE!</v>
      </c>
      <c r="R1084" s="234" t="str">
        <f>IF(H1084="","",P1084/'2. Baseline'!$F$67)</f>
        <v/>
      </c>
      <c r="S1084" s="234" t="str">
        <f>IF(H1084="","",P1084/J1084/'2. Baseline'!$F$67)</f>
        <v/>
      </c>
      <c r="T1084" s="101"/>
      <c r="U1084" s="102"/>
      <c r="V1084" s="101"/>
      <c r="W1084" s="101"/>
      <c r="X1084" s="90" t="str">
        <f>IFERROR(S1084/W1084, "")</f>
        <v/>
      </c>
      <c r="Y1084" s="456"/>
      <c r="Z1084" s="450"/>
      <c r="AA1084" s="453"/>
      <c r="AB1084" s="480"/>
      <c r="AC1084" s="483"/>
      <c r="AD1084" s="467"/>
      <c r="AE1084" s="486"/>
      <c r="AF1084" s="467"/>
      <c r="AG1084" s="470"/>
      <c r="AH1084" s="470"/>
      <c r="AI1084" s="473"/>
      <c r="AJ1084" s="467"/>
      <c r="AK1084" s="467"/>
      <c r="AL1084" s="467"/>
      <c r="AM1084" s="467"/>
      <c r="AN1084" s="470"/>
      <c r="AO1084" s="470"/>
      <c r="AP1084" s="470"/>
      <c r="AQ1084" s="473"/>
      <c r="AR1084" s="42"/>
      <c r="AS1084" s="14"/>
    </row>
    <row r="1085" spans="2:45" s="200" customFormat="1" ht="14.45" customHeight="1" x14ac:dyDescent="0.25">
      <c r="B1085" s="475"/>
      <c r="C1085" s="477"/>
      <c r="D1085" s="477"/>
      <c r="E1085" s="40"/>
      <c r="F1085" s="490"/>
      <c r="G1085" s="491"/>
      <c r="H1085" s="50"/>
      <c r="I1085" s="201" t="str">
        <f>IF(H1085=0,"",H1085/'2. Baseline'!$F$15)</f>
        <v/>
      </c>
      <c r="J1085" s="87" t="str">
        <f>IF(I1085="","",(I1085/'2. Baseline'!$F$71/'2. Baseline'!$F$67))</f>
        <v/>
      </c>
      <c r="K1085" s="73" t="str">
        <f t="shared" si="530"/>
        <v/>
      </c>
      <c r="L1085" s="73" t="str">
        <f t="shared" si="534"/>
        <v/>
      </c>
      <c r="M1085" s="81">
        <f t="shared" si="531"/>
        <v>285.71428571428572</v>
      </c>
      <c r="N1085" s="81" t="e">
        <f t="shared" si="532"/>
        <v>#VALUE!</v>
      </c>
      <c r="O1085" s="82" t="str">
        <f>IFERROR(ROUND(IF(H1085/'2. Baseline'!F$13=0,"",H1085/'2. Baseline'!F$13),0),"")</f>
        <v/>
      </c>
      <c r="P1085" s="83" t="str">
        <f>IFERROR(O1085/'2. Baseline'!F$14,"")</f>
        <v/>
      </c>
      <c r="Q1085" s="84" t="e">
        <f t="shared" si="533"/>
        <v>#VALUE!</v>
      </c>
      <c r="R1085" s="234" t="str">
        <f>IF(H1085="","",P1085/'2. Baseline'!$F$67)</f>
        <v/>
      </c>
      <c r="S1085" s="234" t="str">
        <f>IF(H1085="","",P1085/J1085/'2. Baseline'!$F$67)</f>
        <v/>
      </c>
      <c r="T1085" s="101"/>
      <c r="U1085" s="102"/>
      <c r="V1085" s="101"/>
      <c r="W1085" s="101"/>
      <c r="X1085" s="90" t="str">
        <f>IFERROR(P1085/W1085, "")</f>
        <v/>
      </c>
      <c r="Y1085" s="456"/>
      <c r="Z1085" s="450"/>
      <c r="AA1085" s="453"/>
      <c r="AB1085" s="480"/>
      <c r="AC1085" s="483"/>
      <c r="AD1085" s="467"/>
      <c r="AE1085" s="486"/>
      <c r="AF1085" s="467"/>
      <c r="AG1085" s="470"/>
      <c r="AH1085" s="470"/>
      <c r="AI1085" s="473"/>
      <c r="AJ1085" s="467"/>
      <c r="AK1085" s="467"/>
      <c r="AL1085" s="467"/>
      <c r="AM1085" s="467"/>
      <c r="AN1085" s="470"/>
      <c r="AO1085" s="470"/>
      <c r="AP1085" s="470"/>
      <c r="AQ1085" s="473"/>
      <c r="AR1085" s="42"/>
      <c r="AS1085" s="14"/>
    </row>
    <row r="1086" spans="2:45" s="200" customFormat="1" ht="14.45" customHeight="1" x14ac:dyDescent="0.25">
      <c r="B1086" s="475"/>
      <c r="C1086" s="477"/>
      <c r="D1086" s="477"/>
      <c r="E1086" s="40"/>
      <c r="F1086" s="490"/>
      <c r="G1086" s="491"/>
      <c r="H1086" s="49"/>
      <c r="I1086" s="201" t="str">
        <f>IF(H1086=0,"",H1086/'2. Baseline'!$F$15)</f>
        <v/>
      </c>
      <c r="J1086" s="87" t="str">
        <f>IF(I1086="","",(I1086/'2. Baseline'!$F$71/'2. Baseline'!$F$67))</f>
        <v/>
      </c>
      <c r="K1086" s="73" t="str">
        <f t="shared" si="530"/>
        <v/>
      </c>
      <c r="L1086" s="73" t="str">
        <f t="shared" si="534"/>
        <v/>
      </c>
      <c r="M1086" s="81">
        <f t="shared" si="531"/>
        <v>285.71428571428572</v>
      </c>
      <c r="N1086" s="81" t="e">
        <f t="shared" si="532"/>
        <v>#VALUE!</v>
      </c>
      <c r="O1086" s="82" t="str">
        <f>IFERROR(ROUND(IF(H1086/'2. Baseline'!F$13=0,"",H1086/'2. Baseline'!F$13),0),"")</f>
        <v/>
      </c>
      <c r="P1086" s="83" t="str">
        <f>IFERROR(O1086/'2. Baseline'!F$14,"")</f>
        <v/>
      </c>
      <c r="Q1086" s="84" t="e">
        <f t="shared" si="533"/>
        <v>#VALUE!</v>
      </c>
      <c r="R1086" s="234" t="str">
        <f>IF(H1086="","",P1086/'2. Baseline'!$F$67)</f>
        <v/>
      </c>
      <c r="S1086" s="234" t="str">
        <f>IF(H1086="","",P1086/J1086/'2. Baseline'!$F$67)</f>
        <v/>
      </c>
      <c r="T1086" s="101"/>
      <c r="U1086" s="102"/>
      <c r="V1086" s="101"/>
      <c r="W1086" s="101"/>
      <c r="X1086" s="90" t="str">
        <f>IFERROR(P1086/W1086, "")</f>
        <v/>
      </c>
      <c r="Y1086" s="456"/>
      <c r="Z1086" s="450"/>
      <c r="AA1086" s="453"/>
      <c r="AB1086" s="480"/>
      <c r="AC1086" s="483"/>
      <c r="AD1086" s="467"/>
      <c r="AE1086" s="486"/>
      <c r="AF1086" s="467"/>
      <c r="AG1086" s="470"/>
      <c r="AH1086" s="470"/>
      <c r="AI1086" s="473"/>
      <c r="AJ1086" s="467"/>
      <c r="AK1086" s="467"/>
      <c r="AL1086" s="467"/>
      <c r="AM1086" s="467"/>
      <c r="AN1086" s="470"/>
      <c r="AO1086" s="470"/>
      <c r="AP1086" s="470"/>
      <c r="AQ1086" s="473"/>
      <c r="AR1086" s="42"/>
      <c r="AS1086" s="14"/>
    </row>
    <row r="1087" spans="2:45" s="200" customFormat="1" ht="14.45" customHeight="1" x14ac:dyDescent="0.25">
      <c r="B1087" s="475"/>
      <c r="C1087" s="477"/>
      <c r="D1087" s="477"/>
      <c r="E1087" s="40"/>
      <c r="F1087" s="490"/>
      <c r="G1087" s="491"/>
      <c r="H1087" s="49"/>
      <c r="I1087" s="201" t="str">
        <f>IF(H1087=0,"",H1087/'2. Baseline'!$F$15)</f>
        <v/>
      </c>
      <c r="J1087" s="87" t="str">
        <f>IF(I1087="","",(I1087/'2. Baseline'!$F$71/'2. Baseline'!$F$67))</f>
        <v/>
      </c>
      <c r="K1087" s="73" t="str">
        <f t="shared" si="530"/>
        <v/>
      </c>
      <c r="L1087" s="73" t="str">
        <f t="shared" si="534"/>
        <v/>
      </c>
      <c r="M1087" s="81">
        <f t="shared" si="531"/>
        <v>285.71428571428572</v>
      </c>
      <c r="N1087" s="81" t="e">
        <f t="shared" si="532"/>
        <v>#VALUE!</v>
      </c>
      <c r="O1087" s="82" t="str">
        <f>IFERROR(ROUND(IF(H1087/'2. Baseline'!F$13=0,"",H1087/'2. Baseline'!F$13),0),"")</f>
        <v/>
      </c>
      <c r="P1087" s="83" t="str">
        <f>IFERROR(O1087/'2. Baseline'!F$14,"")</f>
        <v/>
      </c>
      <c r="Q1087" s="84" t="e">
        <f t="shared" si="533"/>
        <v>#VALUE!</v>
      </c>
      <c r="R1087" s="234" t="str">
        <f>IF(H1087="","",P1087/'2. Baseline'!$F$67)</f>
        <v/>
      </c>
      <c r="S1087" s="234" t="str">
        <f>IF(H1087="","",P1087/J1087/'2. Baseline'!$F$67)</f>
        <v/>
      </c>
      <c r="T1087" s="101"/>
      <c r="U1087" s="102"/>
      <c r="V1087" s="101"/>
      <c r="W1087" s="101"/>
      <c r="X1087" s="90" t="str">
        <f>IFERROR(P1087/W1087, "")</f>
        <v/>
      </c>
      <c r="Y1087" s="456"/>
      <c r="Z1087" s="450"/>
      <c r="AA1087" s="453"/>
      <c r="AB1087" s="480"/>
      <c r="AC1087" s="483"/>
      <c r="AD1087" s="467"/>
      <c r="AE1087" s="486"/>
      <c r="AF1087" s="467"/>
      <c r="AG1087" s="470"/>
      <c r="AH1087" s="470"/>
      <c r="AI1087" s="473"/>
      <c r="AJ1087" s="467"/>
      <c r="AK1087" s="467"/>
      <c r="AL1087" s="467"/>
      <c r="AM1087" s="467"/>
      <c r="AN1087" s="470"/>
      <c r="AO1087" s="470"/>
      <c r="AP1087" s="470"/>
      <c r="AQ1087" s="473"/>
      <c r="AR1087" s="42"/>
      <c r="AS1087" s="14"/>
    </row>
    <row r="1088" spans="2:45" s="200" customFormat="1" ht="14.45" customHeight="1" x14ac:dyDescent="0.25">
      <c r="B1088" s="475"/>
      <c r="C1088" s="477"/>
      <c r="D1088" s="477"/>
      <c r="E1088" s="40"/>
      <c r="F1088" s="490"/>
      <c r="G1088" s="491"/>
      <c r="H1088" s="49"/>
      <c r="I1088" s="201" t="str">
        <f>IF(H1088=0,"",H1088/'2. Baseline'!$F$15)</f>
        <v/>
      </c>
      <c r="J1088" s="87" t="str">
        <f>IF(I1088="","",(I1088/'2. Baseline'!$F$71/'2. Baseline'!$F$67))</f>
        <v/>
      </c>
      <c r="K1088" s="73" t="str">
        <f t="shared" si="530"/>
        <v/>
      </c>
      <c r="L1088" s="73" t="str">
        <f t="shared" si="534"/>
        <v/>
      </c>
      <c r="M1088" s="81">
        <f t="shared" si="531"/>
        <v>285.71428571428572</v>
      </c>
      <c r="N1088" s="81" t="e">
        <f t="shared" si="532"/>
        <v>#VALUE!</v>
      </c>
      <c r="O1088" s="82" t="str">
        <f>IFERROR(ROUND(IF(H1088/'2. Baseline'!F$13=0,"",H1088/'2. Baseline'!F$13),0),"")</f>
        <v/>
      </c>
      <c r="P1088" s="83" t="str">
        <f>IFERROR(O1088/'2. Baseline'!F$14,"")</f>
        <v/>
      </c>
      <c r="Q1088" s="84" t="e">
        <f t="shared" si="533"/>
        <v>#VALUE!</v>
      </c>
      <c r="R1088" s="234" t="str">
        <f>IF(H1088="","",P1088/'2. Baseline'!$F$67)</f>
        <v/>
      </c>
      <c r="S1088" s="234" t="str">
        <f>IF(H1088="","",P1088/J1088/'2. Baseline'!$F$67)</f>
        <v/>
      </c>
      <c r="T1088" s="101"/>
      <c r="U1088" s="102"/>
      <c r="V1088" s="101"/>
      <c r="W1088" s="101"/>
      <c r="X1088" s="90" t="str">
        <f>IFERROR(P1088/W1088, "")</f>
        <v/>
      </c>
      <c r="Y1088" s="456"/>
      <c r="Z1088" s="450"/>
      <c r="AA1088" s="453"/>
      <c r="AB1088" s="480"/>
      <c r="AC1088" s="483"/>
      <c r="AD1088" s="467"/>
      <c r="AE1088" s="486"/>
      <c r="AF1088" s="467"/>
      <c r="AG1088" s="470"/>
      <c r="AH1088" s="470"/>
      <c r="AI1088" s="473"/>
      <c r="AJ1088" s="467"/>
      <c r="AK1088" s="467"/>
      <c r="AL1088" s="467"/>
      <c r="AM1088" s="467"/>
      <c r="AN1088" s="470"/>
      <c r="AO1088" s="470"/>
      <c r="AP1088" s="470"/>
      <c r="AQ1088" s="473"/>
      <c r="AR1088" s="42"/>
      <c r="AS1088" s="14"/>
    </row>
    <row r="1089" spans="2:45" s="200" customFormat="1" ht="14.45" customHeight="1" x14ac:dyDescent="0.25">
      <c r="B1089" s="476"/>
      <c r="C1089" s="478"/>
      <c r="D1089" s="478"/>
      <c r="E1089" s="40"/>
      <c r="F1089" s="490"/>
      <c r="G1089" s="491"/>
      <c r="H1089" s="49"/>
      <c r="I1089" s="201" t="str">
        <f>IF(H1089=0,"",H1089/'2. Baseline'!$F$15)</f>
        <v/>
      </c>
      <c r="J1089" s="87" t="str">
        <f>IF(I1089="","",(I1089/'2. Baseline'!$F$71/'2. Baseline'!$F$67))</f>
        <v/>
      </c>
      <c r="K1089" s="73" t="str">
        <f t="shared" si="530"/>
        <v/>
      </c>
      <c r="L1089" s="73" t="str">
        <f t="shared" si="534"/>
        <v/>
      </c>
      <c r="M1089" s="81">
        <f t="shared" si="531"/>
        <v>285.71428571428572</v>
      </c>
      <c r="N1089" s="81" t="e">
        <f>IF(M1089="","",I1089/M1089)</f>
        <v>#VALUE!</v>
      </c>
      <c r="O1089" s="82" t="str">
        <f>IFERROR(ROUND(IF(H1089/'2. Baseline'!F$13=0,"",H1089/'2. Baseline'!F$13),0),"")</f>
        <v/>
      </c>
      <c r="P1089" s="83" t="str">
        <f>IFERROR(O1089/'2. Baseline'!F$14,"")</f>
        <v/>
      </c>
      <c r="Q1089" s="85"/>
      <c r="R1089" s="82" t="str">
        <f>IF(H1089="","",P1089/'2. Baseline'!$F$67)</f>
        <v/>
      </c>
      <c r="S1089" s="82" t="str">
        <f>IF(H1089="","",P1089/J1089/'2. Baseline'!$F$67)</f>
        <v/>
      </c>
      <c r="T1089" s="101"/>
      <c r="U1089" s="102"/>
      <c r="V1089" s="101"/>
      <c r="W1089" s="101"/>
      <c r="X1089" s="90" t="str">
        <f>IFERROR(P1089/W1089, "")</f>
        <v/>
      </c>
      <c r="Y1089" s="457"/>
      <c r="Z1089" s="451"/>
      <c r="AA1089" s="454"/>
      <c r="AB1089" s="481"/>
      <c r="AC1089" s="484"/>
      <c r="AD1089" s="468"/>
      <c r="AE1089" s="487"/>
      <c r="AF1089" s="468"/>
      <c r="AG1089" s="471"/>
      <c r="AH1089" s="471"/>
      <c r="AI1089" s="474"/>
      <c r="AJ1089" s="468"/>
      <c r="AK1089" s="468"/>
      <c r="AL1089" s="468"/>
      <c r="AM1089" s="468"/>
      <c r="AN1089" s="471"/>
      <c r="AO1089" s="471"/>
      <c r="AP1089" s="471"/>
      <c r="AQ1089" s="474"/>
      <c r="AR1089" s="42"/>
      <c r="AS1089" s="14"/>
    </row>
    <row r="1090" spans="2:45" s="200" customFormat="1" ht="14.45" customHeight="1" x14ac:dyDescent="0.25">
      <c r="B1090" s="162"/>
      <c r="C1090" s="25" t="s">
        <v>35</v>
      </c>
      <c r="D1090" s="25"/>
      <c r="E1090" s="98">
        <f>COUNTA(E1080:E1089)</f>
        <v>0</v>
      </c>
      <c r="F1090" s="458"/>
      <c r="G1090" s="459"/>
      <c r="H1090" s="22">
        <f>SUM(H1080:H1089)</f>
        <v>0</v>
      </c>
      <c r="I1090" s="96">
        <f>SUM(I1080:I1089)</f>
        <v>0</v>
      </c>
      <c r="J1090" s="96">
        <f>SUM(J1080:J1089)</f>
        <v>0</v>
      </c>
      <c r="K1090" s="96">
        <f>SUM(K1080:K1089)</f>
        <v>0</v>
      </c>
      <c r="L1090" s="96">
        <f>SUM(L1080:L1089)</f>
        <v>0</v>
      </c>
      <c r="M1090" s="97"/>
      <c r="N1090" s="97" t="e">
        <f>SUM(N1080:N1089)</f>
        <v>#VALUE!</v>
      </c>
      <c r="O1090" s="23">
        <f>SUM(O1080:O1089)</f>
        <v>0</v>
      </c>
      <c r="P1090" s="53">
        <f>IFERROR(O1090/'2. Baseline'!F$14,"")</f>
        <v>0</v>
      </c>
      <c r="Q1090" s="52" t="e">
        <f>SUM(Q1080:Q1088)*7</f>
        <v>#VALUE!</v>
      </c>
      <c r="R1090" s="96">
        <f>SUM(R1080:R1089)</f>
        <v>0</v>
      </c>
      <c r="S1090" s="97" t="e">
        <f>IF(H1090="","",P1090/J1090/'2. Baseline'!$F$67)</f>
        <v>#DIV/0!</v>
      </c>
      <c r="T1090" s="103"/>
      <c r="U1090" s="103"/>
      <c r="V1090" s="104"/>
      <c r="W1090" s="104"/>
      <c r="X1090" s="74"/>
      <c r="Y1090" s="107"/>
      <c r="Z1090" s="104"/>
      <c r="AA1090" s="108"/>
      <c r="AB1090" s="53"/>
      <c r="AC1090" s="68">
        <f t="shared" ref="AC1090:AQ1090" si="535">SUM(AC1080:AC1089)</f>
        <v>0</v>
      </c>
      <c r="AD1090" s="68">
        <f t="shared" si="535"/>
        <v>0</v>
      </c>
      <c r="AE1090" s="296">
        <f t="shared" si="535"/>
        <v>0</v>
      </c>
      <c r="AF1090" s="93">
        <f t="shared" si="535"/>
        <v>0</v>
      </c>
      <c r="AG1090" s="93">
        <f t="shared" si="535"/>
        <v>0</v>
      </c>
      <c r="AH1090" s="93">
        <f t="shared" si="535"/>
        <v>0</v>
      </c>
      <c r="AI1090" s="93">
        <f t="shared" si="535"/>
        <v>0</v>
      </c>
      <c r="AJ1090" s="93">
        <f t="shared" si="535"/>
        <v>0</v>
      </c>
      <c r="AK1090" s="93">
        <f t="shared" si="535"/>
        <v>0</v>
      </c>
      <c r="AL1090" s="93">
        <f t="shared" si="535"/>
        <v>0</v>
      </c>
      <c r="AM1090" s="93">
        <f t="shared" si="535"/>
        <v>0</v>
      </c>
      <c r="AN1090" s="93">
        <f t="shared" si="535"/>
        <v>0</v>
      </c>
      <c r="AO1090" s="93">
        <f t="shared" si="535"/>
        <v>0</v>
      </c>
      <c r="AP1090" s="93">
        <f t="shared" si="535"/>
        <v>0</v>
      </c>
      <c r="AQ1090" s="93">
        <f t="shared" si="535"/>
        <v>0</v>
      </c>
      <c r="AR1090" s="26"/>
      <c r="AS1090" s="14"/>
    </row>
    <row r="1091" spans="2:45" s="200" customFormat="1" ht="14.45" customHeight="1" thickBot="1" x14ac:dyDescent="0.3">
      <c r="B1091" s="163"/>
      <c r="C1091" s="62"/>
      <c r="D1091" s="62"/>
      <c r="E1091" s="63"/>
      <c r="F1091" s="460"/>
      <c r="G1091" s="461"/>
      <c r="H1091" s="64"/>
      <c r="I1091" s="65" t="str">
        <f>IFERROR(IF(H1091/#REF!=0," ",H1091/#REF!),"")</f>
        <v/>
      </c>
      <c r="J1091" s="66"/>
      <c r="K1091" s="66"/>
      <c r="L1091" s="66"/>
      <c r="M1091" s="66"/>
      <c r="N1091" s="66"/>
      <c r="O1091" s="24"/>
      <c r="P1091" s="54"/>
      <c r="Q1091" s="55"/>
      <c r="R1091" s="56"/>
      <c r="S1091" s="56"/>
      <c r="T1091" s="105"/>
      <c r="U1091" s="105"/>
      <c r="V1091" s="106"/>
      <c r="W1091" s="106"/>
      <c r="X1091" s="75"/>
      <c r="Y1091" s="109"/>
      <c r="Z1091" s="106"/>
      <c r="AA1091" s="110"/>
      <c r="AB1091" s="54"/>
      <c r="AC1091" s="57"/>
      <c r="AD1091" s="67"/>
      <c r="AE1091" s="67"/>
      <c r="AF1091" s="67"/>
      <c r="AG1091" s="67"/>
      <c r="AH1091" s="67"/>
      <c r="AI1091" s="67"/>
      <c r="AJ1091" s="67"/>
      <c r="AK1091" s="67"/>
      <c r="AL1091" s="67"/>
      <c r="AM1091" s="67"/>
      <c r="AN1091" s="67"/>
      <c r="AO1091" s="67"/>
      <c r="AP1091" s="67"/>
      <c r="AQ1091" s="179"/>
      <c r="AR1091" s="60"/>
      <c r="AS1091" s="14"/>
    </row>
    <row r="1092" spans="2:45" s="200" customFormat="1" ht="14.45" customHeight="1" x14ac:dyDescent="0.25">
      <c r="B1092" s="475" t="str">
        <f>IF(C1092&lt;&gt;"",B1080+1,"")</f>
        <v/>
      </c>
      <c r="C1092" s="477"/>
      <c r="D1092" s="477"/>
      <c r="E1092" s="40"/>
      <c r="F1092" s="492"/>
      <c r="G1092" s="492"/>
      <c r="H1092" s="49"/>
      <c r="I1092" s="201" t="str">
        <f>IF(H1092=0,"",H1092/'2. Baseline'!$F$15)</f>
        <v/>
      </c>
      <c r="J1092" s="86" t="str">
        <f>IF(I1092="","",(I1092/'2. Baseline'!$F$71/'2. Baseline'!$F$67))</f>
        <v/>
      </c>
      <c r="K1092" s="72" t="str">
        <f t="shared" ref="K1092:K1101" si="536">IF(J1092="","",ROUNDUP(J1092,0))</f>
        <v/>
      </c>
      <c r="L1092" s="295" t="str">
        <f>J1092</f>
        <v/>
      </c>
      <c r="M1092" s="77">
        <f t="shared" ref="M1092:M1101" si="537">IF(I1092=0,"",$M$23*10)</f>
        <v>285.71428571428572</v>
      </c>
      <c r="N1092" s="77" t="e">
        <f t="shared" ref="N1092:N1100" si="538">I1092/M1092</f>
        <v>#VALUE!</v>
      </c>
      <c r="O1092" s="78" t="str">
        <f>IFERROR(ROUND(IF(H1092/'2. Baseline'!F$13=0,"",H1092/'2. Baseline'!F$13),0),"")</f>
        <v/>
      </c>
      <c r="P1092" s="79" t="str">
        <f>IFERROR(O1092/'2. Baseline'!F$14,"")</f>
        <v/>
      </c>
      <c r="Q1092" s="80" t="e">
        <f t="shared" ref="Q1092:Q1100" si="539">O1092/(J1092/2)/7</f>
        <v>#VALUE!</v>
      </c>
      <c r="R1092" s="233" t="str">
        <f>IF(H1092="","",P1092/'2. Baseline'!$F$67)</f>
        <v/>
      </c>
      <c r="S1092" s="233" t="str">
        <f>IF(H1092="","",P1092/J1092/'2. Baseline'!$F$67)</f>
        <v/>
      </c>
      <c r="T1092" s="99"/>
      <c r="U1092" s="100"/>
      <c r="V1092" s="101"/>
      <c r="W1092" s="101"/>
      <c r="X1092" s="89" t="str">
        <f>IFERROR(S1092/W1092, "n/a")</f>
        <v>n/a</v>
      </c>
      <c r="Y1092" s="455"/>
      <c r="Z1092" s="449"/>
      <c r="AA1092" s="452"/>
      <c r="AB1092" s="479" t="e">
        <f>P1102/AA1092</f>
        <v>#DIV/0!</v>
      </c>
      <c r="AC1092" s="482">
        <f>L1102</f>
        <v>0</v>
      </c>
      <c r="AD1092" s="466">
        <f>AC1102</f>
        <v>0</v>
      </c>
      <c r="AE1092" s="485">
        <f>AD1102/'2. Baseline'!$F$73</f>
        <v>0</v>
      </c>
      <c r="AF1092" s="466">
        <f>L1102*'2. Baseline'!$F$58</f>
        <v>0</v>
      </c>
      <c r="AG1092" s="469">
        <f>J1102*'2. Baseline'!$F$61</f>
        <v>0</v>
      </c>
      <c r="AH1092" s="469">
        <f>AE1102*'2. Baseline'!F$59*('2. Baseline'!F$50+'2. Baseline'!F$51)</f>
        <v>0</v>
      </c>
      <c r="AI1092" s="472">
        <f>IF(B1092&lt;&gt;"",'2. Baseline'!$F$60+1,0)</f>
        <v>0</v>
      </c>
      <c r="AJ1092" s="466">
        <f>2*(AC1102*('2. Baseline'!$F$67+'2. Baseline'!$F$68))</f>
        <v>0</v>
      </c>
      <c r="AK1092" s="466">
        <f>2*L1102</f>
        <v>0</v>
      </c>
      <c r="AL1092" s="466">
        <f>2*(J1102*2)</f>
        <v>0</v>
      </c>
      <c r="AM1092" s="466">
        <f>J1102*('2. Baseline'!F$67+'2. Baseline'!F$68)</f>
        <v>0</v>
      </c>
      <c r="AN1092" s="469">
        <f>J1102*'2. Baseline'!$F$80</f>
        <v>0</v>
      </c>
      <c r="AO1092" s="469">
        <f>2*J1102</f>
        <v>0</v>
      </c>
      <c r="AP1092" s="469">
        <f>AE1102*'2. Baseline'!F$78*('2. Baseline'!F$67+'2. Baseline'!F$68)</f>
        <v>0</v>
      </c>
      <c r="AQ1092" s="472">
        <f>IF(B1092&lt;&gt;"",'2. Baseline'!$F$60+1,0)</f>
        <v>0</v>
      </c>
      <c r="AR1092" s="41"/>
      <c r="AS1092" s="14"/>
    </row>
    <row r="1093" spans="2:45" s="200" customFormat="1" ht="14.45" customHeight="1" x14ac:dyDescent="0.25">
      <c r="B1093" s="475"/>
      <c r="C1093" s="477"/>
      <c r="D1093" s="477"/>
      <c r="E1093" s="40"/>
      <c r="F1093" s="489"/>
      <c r="G1093" s="489"/>
      <c r="H1093" s="49"/>
      <c r="I1093" s="201" t="str">
        <f>IF(H1093=0,"",H1093/'2. Baseline'!$F$15)</f>
        <v/>
      </c>
      <c r="J1093" s="87" t="str">
        <f>IF(I1093="","",(I1093/'2. Baseline'!$F$71/'2. Baseline'!$F$67))</f>
        <v/>
      </c>
      <c r="K1093" s="73" t="str">
        <f t="shared" si="536"/>
        <v/>
      </c>
      <c r="L1093" s="73" t="str">
        <f t="shared" ref="L1093:L1101" si="540">J1093</f>
        <v/>
      </c>
      <c r="M1093" s="81">
        <f t="shared" si="537"/>
        <v>285.71428571428572</v>
      </c>
      <c r="N1093" s="81" t="e">
        <f t="shared" si="538"/>
        <v>#VALUE!</v>
      </c>
      <c r="O1093" s="82" t="str">
        <f>IFERROR(ROUND(IF(H1093/'2. Baseline'!F$13=0,"",H1093/'2. Baseline'!F$13),0),"")</f>
        <v/>
      </c>
      <c r="P1093" s="83" t="str">
        <f>IFERROR(O1093/'2. Baseline'!F$14,"")</f>
        <v/>
      </c>
      <c r="Q1093" s="84" t="e">
        <f t="shared" si="539"/>
        <v>#VALUE!</v>
      </c>
      <c r="R1093" s="234" t="str">
        <f>IF(H1093="","",P1093/'2. Baseline'!$F$67)</f>
        <v/>
      </c>
      <c r="S1093" s="234" t="str">
        <f>IF(H1093="","",P1093/J1093/'2. Baseline'!$F$67)</f>
        <v/>
      </c>
      <c r="T1093" s="101"/>
      <c r="U1093" s="102"/>
      <c r="V1093" s="101"/>
      <c r="W1093" s="101"/>
      <c r="X1093" s="90" t="str">
        <f>IFERROR(S1093/W1093, "")</f>
        <v/>
      </c>
      <c r="Y1093" s="456"/>
      <c r="Z1093" s="450"/>
      <c r="AA1093" s="453"/>
      <c r="AB1093" s="480"/>
      <c r="AC1093" s="483"/>
      <c r="AD1093" s="467"/>
      <c r="AE1093" s="486"/>
      <c r="AF1093" s="467"/>
      <c r="AG1093" s="470"/>
      <c r="AH1093" s="470"/>
      <c r="AI1093" s="473"/>
      <c r="AJ1093" s="467"/>
      <c r="AK1093" s="467"/>
      <c r="AL1093" s="467"/>
      <c r="AM1093" s="467"/>
      <c r="AN1093" s="470"/>
      <c r="AO1093" s="470"/>
      <c r="AP1093" s="470"/>
      <c r="AQ1093" s="473"/>
      <c r="AR1093" s="42"/>
      <c r="AS1093" s="14"/>
    </row>
    <row r="1094" spans="2:45" s="200" customFormat="1" ht="14.45" customHeight="1" x14ac:dyDescent="0.25">
      <c r="B1094" s="475"/>
      <c r="C1094" s="477"/>
      <c r="D1094" s="477"/>
      <c r="E1094" s="40"/>
      <c r="F1094" s="489"/>
      <c r="G1094" s="489"/>
      <c r="H1094" s="49"/>
      <c r="I1094" s="201" t="str">
        <f>IF(H1094=0,"",H1094/'2. Baseline'!$F$15)</f>
        <v/>
      </c>
      <c r="J1094" s="88" t="str">
        <f>IF(I1094="","",(I1094/'2. Baseline'!$F$71/'2. Baseline'!$F$67))</f>
        <v/>
      </c>
      <c r="K1094" s="91" t="str">
        <f t="shared" si="536"/>
        <v/>
      </c>
      <c r="L1094" s="91" t="str">
        <f t="shared" si="540"/>
        <v/>
      </c>
      <c r="M1094" s="92">
        <f t="shared" si="537"/>
        <v>285.71428571428572</v>
      </c>
      <c r="N1094" s="92" t="e">
        <f t="shared" si="538"/>
        <v>#VALUE!</v>
      </c>
      <c r="O1094" s="82" t="str">
        <f>IFERROR(ROUND(IF(H1094/'2. Baseline'!F$13=0,"",H1094/'2. Baseline'!F$13),0),"")</f>
        <v/>
      </c>
      <c r="P1094" s="83" t="str">
        <f>IFERROR(O1094/'2. Baseline'!F$14,"")</f>
        <v/>
      </c>
      <c r="Q1094" s="84" t="e">
        <f t="shared" si="539"/>
        <v>#VALUE!</v>
      </c>
      <c r="R1094" s="234" t="str">
        <f>IF(H1094="","",P1094/'2. Baseline'!$F$67)</f>
        <v/>
      </c>
      <c r="S1094" s="234" t="str">
        <f>IF(H1094="","",P1094/J1094/'2. Baseline'!$F$67)</f>
        <v/>
      </c>
      <c r="T1094" s="101"/>
      <c r="U1094" s="102"/>
      <c r="V1094" s="101"/>
      <c r="W1094" s="101"/>
      <c r="X1094" s="90" t="str">
        <f>IFERROR(S1094/W1094, "")</f>
        <v/>
      </c>
      <c r="Y1094" s="456"/>
      <c r="Z1094" s="450"/>
      <c r="AA1094" s="453"/>
      <c r="AB1094" s="480"/>
      <c r="AC1094" s="483"/>
      <c r="AD1094" s="467"/>
      <c r="AE1094" s="486"/>
      <c r="AF1094" s="467"/>
      <c r="AG1094" s="470"/>
      <c r="AH1094" s="470"/>
      <c r="AI1094" s="473"/>
      <c r="AJ1094" s="467"/>
      <c r="AK1094" s="467"/>
      <c r="AL1094" s="467"/>
      <c r="AM1094" s="467"/>
      <c r="AN1094" s="470"/>
      <c r="AO1094" s="470"/>
      <c r="AP1094" s="470"/>
      <c r="AQ1094" s="473"/>
      <c r="AR1094" s="42"/>
      <c r="AS1094" s="14"/>
    </row>
    <row r="1095" spans="2:45" s="200" customFormat="1" ht="14.45" customHeight="1" x14ac:dyDescent="0.25">
      <c r="B1095" s="475"/>
      <c r="C1095" s="477"/>
      <c r="D1095" s="477"/>
      <c r="E1095" s="40"/>
      <c r="F1095" s="489"/>
      <c r="G1095" s="489"/>
      <c r="H1095" s="49"/>
      <c r="I1095" s="201" t="str">
        <f>IF(H1095=0,"",H1095/'2. Baseline'!$F$15)</f>
        <v/>
      </c>
      <c r="J1095" s="87" t="str">
        <f>IF(I1095="","",(I1095/'2. Baseline'!$F$71/'2. Baseline'!$F$67))</f>
        <v/>
      </c>
      <c r="K1095" s="73" t="str">
        <f t="shared" si="536"/>
        <v/>
      </c>
      <c r="L1095" s="73" t="str">
        <f t="shared" si="540"/>
        <v/>
      </c>
      <c r="M1095" s="81">
        <f t="shared" si="537"/>
        <v>285.71428571428572</v>
      </c>
      <c r="N1095" s="81" t="e">
        <f t="shared" si="538"/>
        <v>#VALUE!</v>
      </c>
      <c r="O1095" s="82" t="str">
        <f>IFERROR(ROUND(IF(H1095/'2. Baseline'!F$13=0,"",H1095/'2. Baseline'!F$13),0),"")</f>
        <v/>
      </c>
      <c r="P1095" s="83" t="str">
        <f>IFERROR(O1095/'2. Baseline'!F$14,"")</f>
        <v/>
      </c>
      <c r="Q1095" s="84" t="e">
        <f t="shared" si="539"/>
        <v>#VALUE!</v>
      </c>
      <c r="R1095" s="234" t="str">
        <f>IF(H1095="","",P1095/'2. Baseline'!$F$67)</f>
        <v/>
      </c>
      <c r="S1095" s="234" t="str">
        <f>IF(H1095="","",P1095/J1095/'2. Baseline'!$F$67)</f>
        <v/>
      </c>
      <c r="T1095" s="101"/>
      <c r="U1095" s="102"/>
      <c r="V1095" s="101"/>
      <c r="W1095" s="101"/>
      <c r="X1095" s="90" t="str">
        <f>IFERROR(S1095/W1095, "")</f>
        <v/>
      </c>
      <c r="Y1095" s="456"/>
      <c r="Z1095" s="450"/>
      <c r="AA1095" s="453"/>
      <c r="AB1095" s="480"/>
      <c r="AC1095" s="483"/>
      <c r="AD1095" s="467"/>
      <c r="AE1095" s="486"/>
      <c r="AF1095" s="467"/>
      <c r="AG1095" s="470"/>
      <c r="AH1095" s="470"/>
      <c r="AI1095" s="473"/>
      <c r="AJ1095" s="467"/>
      <c r="AK1095" s="467"/>
      <c r="AL1095" s="467"/>
      <c r="AM1095" s="467"/>
      <c r="AN1095" s="470"/>
      <c r="AO1095" s="470"/>
      <c r="AP1095" s="470"/>
      <c r="AQ1095" s="473"/>
      <c r="AR1095" s="42"/>
      <c r="AS1095" s="14"/>
    </row>
    <row r="1096" spans="2:45" s="200" customFormat="1" ht="14.45" customHeight="1" x14ac:dyDescent="0.25">
      <c r="B1096" s="475"/>
      <c r="C1096" s="477"/>
      <c r="D1096" s="477"/>
      <c r="E1096" s="40"/>
      <c r="F1096" s="489"/>
      <c r="G1096" s="489"/>
      <c r="H1096" s="50"/>
      <c r="I1096" s="201" t="str">
        <f>IF(H1096=0,"",H1096/'2. Baseline'!$F$15)</f>
        <v/>
      </c>
      <c r="J1096" s="87" t="str">
        <f>IF(I1096="","",(I1096/'2. Baseline'!$F$71/'2. Baseline'!$F$67))</f>
        <v/>
      </c>
      <c r="K1096" s="73" t="str">
        <f t="shared" si="536"/>
        <v/>
      </c>
      <c r="L1096" s="73" t="str">
        <f t="shared" si="540"/>
        <v/>
      </c>
      <c r="M1096" s="81">
        <f t="shared" si="537"/>
        <v>285.71428571428572</v>
      </c>
      <c r="N1096" s="81" t="e">
        <f t="shared" si="538"/>
        <v>#VALUE!</v>
      </c>
      <c r="O1096" s="82" t="str">
        <f>IFERROR(ROUND(IF(H1096/'2. Baseline'!F$13=0,"",H1096/'2. Baseline'!F$13),0),"")</f>
        <v/>
      </c>
      <c r="P1096" s="83" t="str">
        <f>IFERROR(O1096/'2. Baseline'!F$14,"")</f>
        <v/>
      </c>
      <c r="Q1096" s="84" t="e">
        <f t="shared" si="539"/>
        <v>#VALUE!</v>
      </c>
      <c r="R1096" s="234" t="str">
        <f>IF(H1096="","",P1096/'2. Baseline'!$F$67)</f>
        <v/>
      </c>
      <c r="S1096" s="234" t="str">
        <f>IF(H1096="","",P1096/J1096/'2. Baseline'!$F$67)</f>
        <v/>
      </c>
      <c r="T1096" s="101"/>
      <c r="U1096" s="102"/>
      <c r="V1096" s="101"/>
      <c r="W1096" s="101"/>
      <c r="X1096" s="90" t="str">
        <f>IFERROR(S1096/W1096, "")</f>
        <v/>
      </c>
      <c r="Y1096" s="456"/>
      <c r="Z1096" s="450"/>
      <c r="AA1096" s="453"/>
      <c r="AB1096" s="480"/>
      <c r="AC1096" s="483"/>
      <c r="AD1096" s="467"/>
      <c r="AE1096" s="486"/>
      <c r="AF1096" s="467"/>
      <c r="AG1096" s="470"/>
      <c r="AH1096" s="470"/>
      <c r="AI1096" s="473"/>
      <c r="AJ1096" s="467"/>
      <c r="AK1096" s="467"/>
      <c r="AL1096" s="467"/>
      <c r="AM1096" s="467"/>
      <c r="AN1096" s="470"/>
      <c r="AO1096" s="470"/>
      <c r="AP1096" s="470"/>
      <c r="AQ1096" s="473"/>
      <c r="AR1096" s="42"/>
      <c r="AS1096" s="14"/>
    </row>
    <row r="1097" spans="2:45" s="200" customFormat="1" ht="14.45" customHeight="1" x14ac:dyDescent="0.25">
      <c r="B1097" s="475"/>
      <c r="C1097" s="477"/>
      <c r="D1097" s="477"/>
      <c r="E1097" s="40"/>
      <c r="F1097" s="489"/>
      <c r="G1097" s="489"/>
      <c r="H1097" s="50"/>
      <c r="I1097" s="201" t="str">
        <f>IF(H1097=0,"",H1097/'2. Baseline'!$F$15)</f>
        <v/>
      </c>
      <c r="J1097" s="87" t="str">
        <f>IF(I1097="","",(I1097/'2. Baseline'!$F$71/'2. Baseline'!$F$67))</f>
        <v/>
      </c>
      <c r="K1097" s="73" t="str">
        <f t="shared" si="536"/>
        <v/>
      </c>
      <c r="L1097" s="73" t="str">
        <f t="shared" si="540"/>
        <v/>
      </c>
      <c r="M1097" s="81">
        <f t="shared" si="537"/>
        <v>285.71428571428572</v>
      </c>
      <c r="N1097" s="81" t="e">
        <f t="shared" si="538"/>
        <v>#VALUE!</v>
      </c>
      <c r="O1097" s="82" t="str">
        <f>IFERROR(ROUND(IF(H1097/'2. Baseline'!F$13=0,"",H1097/'2. Baseline'!F$13),0),"")</f>
        <v/>
      </c>
      <c r="P1097" s="83" t="str">
        <f>IFERROR(O1097/'2. Baseline'!F$14,"")</f>
        <v/>
      </c>
      <c r="Q1097" s="84" t="e">
        <f t="shared" si="539"/>
        <v>#VALUE!</v>
      </c>
      <c r="R1097" s="234" t="str">
        <f>IF(H1097="","",P1097/'2. Baseline'!$F$67)</f>
        <v/>
      </c>
      <c r="S1097" s="234" t="str">
        <f>IF(H1097="","",P1097/J1097/'2. Baseline'!$F$67)</f>
        <v/>
      </c>
      <c r="T1097" s="101"/>
      <c r="U1097" s="102"/>
      <c r="V1097" s="101"/>
      <c r="W1097" s="101"/>
      <c r="X1097" s="90" t="str">
        <f>IFERROR(P1097/W1097, "")</f>
        <v/>
      </c>
      <c r="Y1097" s="456"/>
      <c r="Z1097" s="450"/>
      <c r="AA1097" s="453"/>
      <c r="AB1097" s="480"/>
      <c r="AC1097" s="483"/>
      <c r="AD1097" s="467"/>
      <c r="AE1097" s="486"/>
      <c r="AF1097" s="467"/>
      <c r="AG1097" s="470"/>
      <c r="AH1097" s="470"/>
      <c r="AI1097" s="473"/>
      <c r="AJ1097" s="467"/>
      <c r="AK1097" s="467"/>
      <c r="AL1097" s="467"/>
      <c r="AM1097" s="467"/>
      <c r="AN1097" s="470"/>
      <c r="AO1097" s="470"/>
      <c r="AP1097" s="470"/>
      <c r="AQ1097" s="473"/>
      <c r="AR1097" s="42"/>
      <c r="AS1097" s="14"/>
    </row>
    <row r="1098" spans="2:45" s="200" customFormat="1" ht="14.45" customHeight="1" x14ac:dyDescent="0.25">
      <c r="B1098" s="475"/>
      <c r="C1098" s="477"/>
      <c r="D1098" s="477"/>
      <c r="E1098" s="40"/>
      <c r="F1098" s="489"/>
      <c r="G1098" s="489"/>
      <c r="H1098" s="50"/>
      <c r="I1098" s="201" t="str">
        <f>IF(H1098=0,"",H1098/'2. Baseline'!$F$15)</f>
        <v/>
      </c>
      <c r="J1098" s="87" t="str">
        <f>IF(I1098="","",(I1098/'2. Baseline'!$F$71/'2. Baseline'!$F$67))</f>
        <v/>
      </c>
      <c r="K1098" s="73" t="str">
        <f t="shared" si="536"/>
        <v/>
      </c>
      <c r="L1098" s="73" t="str">
        <f t="shared" si="540"/>
        <v/>
      </c>
      <c r="M1098" s="81">
        <f t="shared" si="537"/>
        <v>285.71428571428572</v>
      </c>
      <c r="N1098" s="81" t="e">
        <f t="shared" si="538"/>
        <v>#VALUE!</v>
      </c>
      <c r="O1098" s="82" t="str">
        <f>IFERROR(ROUND(IF(H1098/'2. Baseline'!F$13=0,"",H1098/'2. Baseline'!F$13),0),"")</f>
        <v/>
      </c>
      <c r="P1098" s="83" t="str">
        <f>IFERROR(O1098/'2. Baseline'!F$14,"")</f>
        <v/>
      </c>
      <c r="Q1098" s="84" t="e">
        <f t="shared" si="539"/>
        <v>#VALUE!</v>
      </c>
      <c r="R1098" s="234" t="str">
        <f>IF(H1098="","",P1098/'2. Baseline'!$F$67)</f>
        <v/>
      </c>
      <c r="S1098" s="234" t="str">
        <f>IF(H1098="","",P1098/J1098/'2. Baseline'!$F$67)</f>
        <v/>
      </c>
      <c r="T1098" s="101"/>
      <c r="U1098" s="102"/>
      <c r="V1098" s="101"/>
      <c r="W1098" s="101"/>
      <c r="X1098" s="90" t="str">
        <f>IFERROR(P1098/W1098, "")</f>
        <v/>
      </c>
      <c r="Y1098" s="456"/>
      <c r="Z1098" s="450"/>
      <c r="AA1098" s="453"/>
      <c r="AB1098" s="480"/>
      <c r="AC1098" s="483"/>
      <c r="AD1098" s="467"/>
      <c r="AE1098" s="486"/>
      <c r="AF1098" s="467"/>
      <c r="AG1098" s="470"/>
      <c r="AH1098" s="470"/>
      <c r="AI1098" s="473"/>
      <c r="AJ1098" s="467"/>
      <c r="AK1098" s="467"/>
      <c r="AL1098" s="467"/>
      <c r="AM1098" s="467"/>
      <c r="AN1098" s="470"/>
      <c r="AO1098" s="470"/>
      <c r="AP1098" s="470"/>
      <c r="AQ1098" s="473"/>
      <c r="AR1098" s="42"/>
      <c r="AS1098" s="14"/>
    </row>
    <row r="1099" spans="2:45" s="200" customFormat="1" ht="14.45" customHeight="1" x14ac:dyDescent="0.25">
      <c r="B1099" s="475"/>
      <c r="C1099" s="477"/>
      <c r="D1099" s="477"/>
      <c r="E1099" s="40"/>
      <c r="F1099" s="489"/>
      <c r="G1099" s="489"/>
      <c r="H1099" s="50"/>
      <c r="I1099" s="201" t="str">
        <f>IF(H1099=0,"",H1099/'2. Baseline'!$F$15)</f>
        <v/>
      </c>
      <c r="J1099" s="87" t="str">
        <f>IF(I1099="","",(I1099/'2. Baseline'!$F$71/'2. Baseline'!$F$67))</f>
        <v/>
      </c>
      <c r="K1099" s="73" t="str">
        <f t="shared" si="536"/>
        <v/>
      </c>
      <c r="L1099" s="73" t="str">
        <f t="shared" si="540"/>
        <v/>
      </c>
      <c r="M1099" s="81">
        <f t="shared" si="537"/>
        <v>285.71428571428572</v>
      </c>
      <c r="N1099" s="81" t="e">
        <f t="shared" si="538"/>
        <v>#VALUE!</v>
      </c>
      <c r="O1099" s="82" t="str">
        <f>IFERROR(ROUND(IF(H1099/'2. Baseline'!F$13=0,"",H1099/'2. Baseline'!F$13),0),"")</f>
        <v/>
      </c>
      <c r="P1099" s="83" t="str">
        <f>IFERROR(O1099/'2. Baseline'!F$14,"")</f>
        <v/>
      </c>
      <c r="Q1099" s="84" t="e">
        <f t="shared" si="539"/>
        <v>#VALUE!</v>
      </c>
      <c r="R1099" s="234" t="str">
        <f>IF(H1099="","",P1099/'2. Baseline'!$F$67)</f>
        <v/>
      </c>
      <c r="S1099" s="234" t="str">
        <f>IF(H1099="","",P1099/J1099/'2. Baseline'!$F$67)</f>
        <v/>
      </c>
      <c r="T1099" s="101"/>
      <c r="U1099" s="102"/>
      <c r="V1099" s="101"/>
      <c r="W1099" s="101"/>
      <c r="X1099" s="90" t="str">
        <f>IFERROR(P1099/W1099, "")</f>
        <v/>
      </c>
      <c r="Y1099" s="456"/>
      <c r="Z1099" s="450"/>
      <c r="AA1099" s="453"/>
      <c r="AB1099" s="480"/>
      <c r="AC1099" s="483"/>
      <c r="AD1099" s="467"/>
      <c r="AE1099" s="486"/>
      <c r="AF1099" s="467"/>
      <c r="AG1099" s="470"/>
      <c r="AH1099" s="470"/>
      <c r="AI1099" s="473"/>
      <c r="AJ1099" s="467"/>
      <c r="AK1099" s="467"/>
      <c r="AL1099" s="467"/>
      <c r="AM1099" s="467"/>
      <c r="AN1099" s="470"/>
      <c r="AO1099" s="470"/>
      <c r="AP1099" s="470"/>
      <c r="AQ1099" s="473"/>
      <c r="AR1099" s="42"/>
      <c r="AS1099" s="14"/>
    </row>
    <row r="1100" spans="2:45" s="200" customFormat="1" ht="14.45" customHeight="1" x14ac:dyDescent="0.25">
      <c r="B1100" s="475"/>
      <c r="C1100" s="477"/>
      <c r="D1100" s="477"/>
      <c r="E1100" s="40"/>
      <c r="F1100" s="489"/>
      <c r="G1100" s="489"/>
      <c r="H1100" s="50"/>
      <c r="I1100" s="201" t="str">
        <f>IF(H1100=0,"",H1100/'2. Baseline'!$F$15)</f>
        <v/>
      </c>
      <c r="J1100" s="87" t="str">
        <f>IF(I1100="","",(I1100/'2. Baseline'!$F$71/'2. Baseline'!$F$67))</f>
        <v/>
      </c>
      <c r="K1100" s="73" t="str">
        <f t="shared" si="536"/>
        <v/>
      </c>
      <c r="L1100" s="73" t="str">
        <f t="shared" si="540"/>
        <v/>
      </c>
      <c r="M1100" s="81">
        <f t="shared" si="537"/>
        <v>285.71428571428572</v>
      </c>
      <c r="N1100" s="81" t="e">
        <f t="shared" si="538"/>
        <v>#VALUE!</v>
      </c>
      <c r="O1100" s="82" t="str">
        <f>IFERROR(ROUND(IF(H1100/'2. Baseline'!F$13=0,"",H1100/'2. Baseline'!F$13),0),"")</f>
        <v/>
      </c>
      <c r="P1100" s="83" t="str">
        <f>IFERROR(O1100/'2. Baseline'!F$14,"")</f>
        <v/>
      </c>
      <c r="Q1100" s="84" t="e">
        <f t="shared" si="539"/>
        <v>#VALUE!</v>
      </c>
      <c r="R1100" s="234" t="str">
        <f>IF(H1100="","",P1100/'2. Baseline'!$F$67)</f>
        <v/>
      </c>
      <c r="S1100" s="234" t="str">
        <f>IF(H1100="","",P1100/J1100/'2. Baseline'!$F$67)</f>
        <v/>
      </c>
      <c r="T1100" s="101"/>
      <c r="U1100" s="102"/>
      <c r="V1100" s="101"/>
      <c r="W1100" s="101"/>
      <c r="X1100" s="90" t="str">
        <f>IFERROR(P1100/W1100, "")</f>
        <v/>
      </c>
      <c r="Y1100" s="456"/>
      <c r="Z1100" s="450"/>
      <c r="AA1100" s="453"/>
      <c r="AB1100" s="480"/>
      <c r="AC1100" s="483"/>
      <c r="AD1100" s="467"/>
      <c r="AE1100" s="486"/>
      <c r="AF1100" s="467"/>
      <c r="AG1100" s="470"/>
      <c r="AH1100" s="470"/>
      <c r="AI1100" s="473"/>
      <c r="AJ1100" s="467"/>
      <c r="AK1100" s="467"/>
      <c r="AL1100" s="467"/>
      <c r="AM1100" s="467"/>
      <c r="AN1100" s="470"/>
      <c r="AO1100" s="470"/>
      <c r="AP1100" s="470"/>
      <c r="AQ1100" s="473"/>
      <c r="AR1100" s="42"/>
      <c r="AS1100" s="14"/>
    </row>
    <row r="1101" spans="2:45" s="200" customFormat="1" ht="14.45" customHeight="1" x14ac:dyDescent="0.25">
      <c r="B1101" s="476"/>
      <c r="C1101" s="478"/>
      <c r="D1101" s="478"/>
      <c r="E1101" s="40"/>
      <c r="F1101" s="489"/>
      <c r="G1101" s="489"/>
      <c r="H1101" s="50"/>
      <c r="I1101" s="201" t="str">
        <f>IF(H1101=0,"",H1101/'2. Baseline'!$F$15)</f>
        <v/>
      </c>
      <c r="J1101" s="87" t="str">
        <f>IF(I1101="","",(I1101/'2. Baseline'!$F$71/'2. Baseline'!$F$67))</f>
        <v/>
      </c>
      <c r="K1101" s="73" t="str">
        <f t="shared" si="536"/>
        <v/>
      </c>
      <c r="L1101" s="73" t="str">
        <f t="shared" si="540"/>
        <v/>
      </c>
      <c r="M1101" s="81">
        <f t="shared" si="537"/>
        <v>285.71428571428572</v>
      </c>
      <c r="N1101" s="81" t="e">
        <f>IF(M1101="","",I1101/M1101)</f>
        <v>#VALUE!</v>
      </c>
      <c r="O1101" s="82" t="str">
        <f>IFERROR(ROUND(IF(H1101/'2. Baseline'!F$13=0,"",H1101/'2. Baseline'!F$13),0),"")</f>
        <v/>
      </c>
      <c r="P1101" s="83" t="str">
        <f>IFERROR(O1101/'2. Baseline'!F$14,"")</f>
        <v/>
      </c>
      <c r="Q1101" s="85"/>
      <c r="R1101" s="82" t="str">
        <f>IF(H1101="","",P1101/'2. Baseline'!$F$67)</f>
        <v/>
      </c>
      <c r="S1101" s="82" t="str">
        <f>IF(H1101="","",P1101/J1101/'2. Baseline'!$F$67)</f>
        <v/>
      </c>
      <c r="T1101" s="101"/>
      <c r="U1101" s="102"/>
      <c r="V1101" s="101"/>
      <c r="W1101" s="101"/>
      <c r="X1101" s="90" t="str">
        <f>IFERROR(P1101/W1101, "")</f>
        <v/>
      </c>
      <c r="Y1101" s="457"/>
      <c r="Z1101" s="451"/>
      <c r="AA1101" s="454"/>
      <c r="AB1101" s="481"/>
      <c r="AC1101" s="484"/>
      <c r="AD1101" s="468"/>
      <c r="AE1101" s="487"/>
      <c r="AF1101" s="468"/>
      <c r="AG1101" s="471"/>
      <c r="AH1101" s="471"/>
      <c r="AI1101" s="474"/>
      <c r="AJ1101" s="468"/>
      <c r="AK1101" s="468"/>
      <c r="AL1101" s="468"/>
      <c r="AM1101" s="468"/>
      <c r="AN1101" s="471"/>
      <c r="AO1101" s="471"/>
      <c r="AP1101" s="471"/>
      <c r="AQ1101" s="474"/>
      <c r="AR1101" s="42"/>
      <c r="AS1101" s="14"/>
    </row>
    <row r="1102" spans="2:45" s="200" customFormat="1" ht="14.45" customHeight="1" x14ac:dyDescent="0.25">
      <c r="B1102" s="51"/>
      <c r="C1102" s="25" t="s">
        <v>35</v>
      </c>
      <c r="D1102" s="25"/>
      <c r="E1102" s="98">
        <f>COUNTA(E1092:E1101)</f>
        <v>0</v>
      </c>
      <c r="F1102" s="458"/>
      <c r="G1102" s="459"/>
      <c r="H1102" s="22">
        <f>SUM(H1092:H1101)</f>
        <v>0</v>
      </c>
      <c r="I1102" s="96">
        <f>SUM(I1092:I1101)</f>
        <v>0</v>
      </c>
      <c r="J1102" s="96">
        <f>SUM(J1092:J1101)</f>
        <v>0</v>
      </c>
      <c r="K1102" s="96">
        <f>SUM(K1092:K1101)</f>
        <v>0</v>
      </c>
      <c r="L1102" s="96">
        <f>SUM(L1092:L1101)</f>
        <v>0</v>
      </c>
      <c r="M1102" s="97"/>
      <c r="N1102" s="97" t="e">
        <f>SUM(N1092:N1101)</f>
        <v>#VALUE!</v>
      </c>
      <c r="O1102" s="23">
        <f>SUM(O1092:O1101)</f>
        <v>0</v>
      </c>
      <c r="P1102" s="53">
        <f>IFERROR(O1102/'2. Baseline'!F$14,"")</f>
        <v>0</v>
      </c>
      <c r="Q1102" s="52" t="e">
        <f>SUM(Q1092:Q1100)*7</f>
        <v>#VALUE!</v>
      </c>
      <c r="R1102" s="96">
        <f>SUM(R1092:R1101)</f>
        <v>0</v>
      </c>
      <c r="S1102" s="97" t="e">
        <f>IF(H1102="","",P1102/J1102/'2. Baseline'!$F$67)</f>
        <v>#DIV/0!</v>
      </c>
      <c r="T1102" s="103"/>
      <c r="U1102" s="103"/>
      <c r="V1102" s="104"/>
      <c r="W1102" s="104"/>
      <c r="X1102" s="74"/>
      <c r="Y1102" s="107"/>
      <c r="Z1102" s="104"/>
      <c r="AA1102" s="108"/>
      <c r="AB1102" s="53"/>
      <c r="AC1102" s="68">
        <f t="shared" ref="AC1102:AQ1102" si="541">SUM(AC1092:AC1101)</f>
        <v>0</v>
      </c>
      <c r="AD1102" s="68">
        <f t="shared" si="541"/>
        <v>0</v>
      </c>
      <c r="AE1102" s="296">
        <f t="shared" si="541"/>
        <v>0</v>
      </c>
      <c r="AF1102" s="93">
        <f t="shared" si="541"/>
        <v>0</v>
      </c>
      <c r="AG1102" s="93">
        <f t="shared" si="541"/>
        <v>0</v>
      </c>
      <c r="AH1102" s="93">
        <f t="shared" si="541"/>
        <v>0</v>
      </c>
      <c r="AI1102" s="93">
        <f t="shared" si="541"/>
        <v>0</v>
      </c>
      <c r="AJ1102" s="93">
        <f t="shared" si="541"/>
        <v>0</v>
      </c>
      <c r="AK1102" s="93">
        <f t="shared" si="541"/>
        <v>0</v>
      </c>
      <c r="AL1102" s="93">
        <f t="shared" si="541"/>
        <v>0</v>
      </c>
      <c r="AM1102" s="93">
        <f t="shared" si="541"/>
        <v>0</v>
      </c>
      <c r="AN1102" s="93">
        <f t="shared" si="541"/>
        <v>0</v>
      </c>
      <c r="AO1102" s="93">
        <f t="shared" si="541"/>
        <v>0</v>
      </c>
      <c r="AP1102" s="93">
        <f t="shared" si="541"/>
        <v>0</v>
      </c>
      <c r="AQ1102" s="93">
        <f t="shared" si="541"/>
        <v>0</v>
      </c>
      <c r="AR1102" s="26"/>
      <c r="AS1102" s="14"/>
    </row>
    <row r="1103" spans="2:45" s="200" customFormat="1" ht="14.45" customHeight="1" thickBot="1" x14ac:dyDescent="0.3">
      <c r="B1103" s="61"/>
      <c r="C1103" s="62"/>
      <c r="D1103" s="62"/>
      <c r="E1103" s="63"/>
      <c r="F1103" s="460"/>
      <c r="G1103" s="461"/>
      <c r="H1103" s="64"/>
      <c r="I1103" s="65" t="str">
        <f>IFERROR(IF(H1103/#REF!=0," ",H1103/#REF!),"")</f>
        <v/>
      </c>
      <c r="J1103" s="66"/>
      <c r="K1103" s="66"/>
      <c r="L1103" s="66"/>
      <c r="M1103" s="66"/>
      <c r="N1103" s="66"/>
      <c r="O1103" s="24"/>
      <c r="P1103" s="54"/>
      <c r="Q1103" s="55"/>
      <c r="R1103" s="56"/>
      <c r="S1103" s="56"/>
      <c r="T1103" s="105"/>
      <c r="U1103" s="105"/>
      <c r="V1103" s="106"/>
      <c r="W1103" s="106"/>
      <c r="X1103" s="75"/>
      <c r="Y1103" s="109"/>
      <c r="Z1103" s="106"/>
      <c r="AA1103" s="110"/>
      <c r="AB1103" s="54"/>
      <c r="AC1103" s="57"/>
      <c r="AD1103" s="67"/>
      <c r="AE1103" s="67"/>
      <c r="AF1103" s="67"/>
      <c r="AG1103" s="67"/>
      <c r="AH1103" s="67"/>
      <c r="AI1103" s="67"/>
      <c r="AJ1103" s="67"/>
      <c r="AK1103" s="67"/>
      <c r="AL1103" s="67"/>
      <c r="AM1103" s="67"/>
      <c r="AN1103" s="67"/>
      <c r="AO1103" s="67"/>
      <c r="AP1103" s="67"/>
      <c r="AQ1103" s="179"/>
      <c r="AR1103" s="60"/>
      <c r="AS1103" s="14"/>
    </row>
    <row r="1104" spans="2:45" s="200" customFormat="1" ht="14.45" customHeight="1" x14ac:dyDescent="0.25">
      <c r="B1104" s="475" t="str">
        <f>IF(C1104&lt;&gt;"",B1092+1,"")</f>
        <v/>
      </c>
      <c r="C1104" s="477"/>
      <c r="D1104" s="477"/>
      <c r="E1104" s="40"/>
      <c r="F1104" s="492"/>
      <c r="G1104" s="492"/>
      <c r="H1104" s="49"/>
      <c r="I1104" s="201" t="str">
        <f>IF(H1104=0,"",H1104/'2. Baseline'!$F$15)</f>
        <v/>
      </c>
      <c r="J1104" s="86" t="str">
        <f>IF(I1104="","",(I1104/'2. Baseline'!$F$71/'2. Baseline'!$F$67))</f>
        <v/>
      </c>
      <c r="K1104" s="72" t="str">
        <f t="shared" ref="K1104:K1113" si="542">IF(J1104="","",ROUNDUP(J1104,0))</f>
        <v/>
      </c>
      <c r="L1104" s="295" t="str">
        <f>J1104</f>
        <v/>
      </c>
      <c r="M1104" s="77">
        <f t="shared" ref="M1104:M1113" si="543">IF(I1104=0,"",$M$23*10)</f>
        <v>285.71428571428572</v>
      </c>
      <c r="N1104" s="77" t="e">
        <f t="shared" ref="N1104:N1112" si="544">I1104/M1104</f>
        <v>#VALUE!</v>
      </c>
      <c r="O1104" s="78" t="str">
        <f>IFERROR(ROUND(IF(H1104/'2. Baseline'!F$13=0,"",H1104/'2. Baseline'!F$13),0),"")</f>
        <v/>
      </c>
      <c r="P1104" s="79" t="str">
        <f>IFERROR(O1104/'2. Baseline'!F$14,"")</f>
        <v/>
      </c>
      <c r="Q1104" s="80" t="e">
        <f t="shared" ref="Q1104:Q1112" si="545">O1104/(J1104/2)/7</f>
        <v>#VALUE!</v>
      </c>
      <c r="R1104" s="233" t="str">
        <f>IF(H1104="","",P1104/'2. Baseline'!$F$67)</f>
        <v/>
      </c>
      <c r="S1104" s="233" t="str">
        <f>IF(H1104="","",P1104/J1104/'2. Baseline'!$F$67)</f>
        <v/>
      </c>
      <c r="T1104" s="99"/>
      <c r="U1104" s="100"/>
      <c r="V1104" s="101"/>
      <c r="W1104" s="101"/>
      <c r="X1104" s="89" t="str">
        <f>IFERROR(S1104/W1104, "n/a")</f>
        <v>n/a</v>
      </c>
      <c r="Y1104" s="455"/>
      <c r="Z1104" s="449"/>
      <c r="AA1104" s="452"/>
      <c r="AB1104" s="479" t="e">
        <f>P1114/AA1104</f>
        <v>#DIV/0!</v>
      </c>
      <c r="AC1104" s="482">
        <f>L1114</f>
        <v>0</v>
      </c>
      <c r="AD1104" s="466">
        <f>AC1114</f>
        <v>0</v>
      </c>
      <c r="AE1104" s="485">
        <f>AD1114/'2. Baseline'!$F$73</f>
        <v>0</v>
      </c>
      <c r="AF1104" s="466">
        <f>L1114*'2. Baseline'!$F$58</f>
        <v>0</v>
      </c>
      <c r="AG1104" s="469">
        <f>J1114*'2. Baseline'!$F$61</f>
        <v>0</v>
      </c>
      <c r="AH1104" s="469">
        <f>AE1114*'2. Baseline'!F$59*('2. Baseline'!F$50+'2. Baseline'!F$51)</f>
        <v>0</v>
      </c>
      <c r="AI1104" s="472">
        <f>IF(B1104&lt;&gt;"",'2. Baseline'!$F$60+1,0)</f>
        <v>0</v>
      </c>
      <c r="AJ1104" s="466">
        <f>2*(AC1114*('2. Baseline'!$F$67+'2. Baseline'!$F$68))</f>
        <v>0</v>
      </c>
      <c r="AK1104" s="466">
        <f>2*L1114</f>
        <v>0</v>
      </c>
      <c r="AL1104" s="466">
        <f>2*(J1114*2)</f>
        <v>0</v>
      </c>
      <c r="AM1104" s="466">
        <f>J1114*('2. Baseline'!F$67+'2. Baseline'!F$68)</f>
        <v>0</v>
      </c>
      <c r="AN1104" s="469">
        <f>J1114*'2. Baseline'!$F$80</f>
        <v>0</v>
      </c>
      <c r="AO1104" s="469">
        <f>2*J1114</f>
        <v>0</v>
      </c>
      <c r="AP1104" s="469">
        <f>AE1114*'2. Baseline'!F$78*('2. Baseline'!F$67+'2. Baseline'!F$68)</f>
        <v>0</v>
      </c>
      <c r="AQ1104" s="472">
        <f>IF(B1104&lt;&gt;"",'2. Baseline'!$F$60+1,0)</f>
        <v>0</v>
      </c>
      <c r="AR1104" s="41"/>
      <c r="AS1104" s="14"/>
    </row>
    <row r="1105" spans="2:45" s="200" customFormat="1" ht="14.45" customHeight="1" x14ac:dyDescent="0.25">
      <c r="B1105" s="475"/>
      <c r="C1105" s="477"/>
      <c r="D1105" s="477"/>
      <c r="E1105" s="40"/>
      <c r="F1105" s="489"/>
      <c r="G1105" s="489"/>
      <c r="H1105" s="49"/>
      <c r="I1105" s="201" t="str">
        <f>IF(H1105=0,"",H1105/'2. Baseline'!$F$15)</f>
        <v/>
      </c>
      <c r="J1105" s="87" t="str">
        <f>IF(I1105="","",(I1105/'2. Baseline'!$F$71/'2. Baseline'!$F$67))</f>
        <v/>
      </c>
      <c r="K1105" s="73" t="str">
        <f t="shared" si="542"/>
        <v/>
      </c>
      <c r="L1105" s="73" t="str">
        <f t="shared" ref="L1105:L1113" si="546">J1105</f>
        <v/>
      </c>
      <c r="M1105" s="81">
        <f t="shared" si="543"/>
        <v>285.71428571428572</v>
      </c>
      <c r="N1105" s="81" t="e">
        <f t="shared" si="544"/>
        <v>#VALUE!</v>
      </c>
      <c r="O1105" s="82" t="str">
        <f>IFERROR(ROUND(IF(H1105/'2. Baseline'!F$13=0,"",H1105/'2. Baseline'!F$13),0),"")</f>
        <v/>
      </c>
      <c r="P1105" s="83" t="str">
        <f>IFERROR(O1105/'2. Baseline'!F$14,"")</f>
        <v/>
      </c>
      <c r="Q1105" s="84" t="e">
        <f t="shared" si="545"/>
        <v>#VALUE!</v>
      </c>
      <c r="R1105" s="234" t="str">
        <f>IF(H1105="","",P1105/'2. Baseline'!$F$67)</f>
        <v/>
      </c>
      <c r="S1105" s="234" t="str">
        <f>IF(H1105="","",P1105/J1105/'2. Baseline'!$F$67)</f>
        <v/>
      </c>
      <c r="T1105" s="101"/>
      <c r="U1105" s="102"/>
      <c r="V1105" s="101"/>
      <c r="W1105" s="101"/>
      <c r="X1105" s="90" t="str">
        <f>IFERROR(S1105/W1105, "")</f>
        <v/>
      </c>
      <c r="Y1105" s="456"/>
      <c r="Z1105" s="450"/>
      <c r="AA1105" s="453"/>
      <c r="AB1105" s="480"/>
      <c r="AC1105" s="483"/>
      <c r="AD1105" s="467"/>
      <c r="AE1105" s="486"/>
      <c r="AF1105" s="467"/>
      <c r="AG1105" s="470"/>
      <c r="AH1105" s="470"/>
      <c r="AI1105" s="473"/>
      <c r="AJ1105" s="467"/>
      <c r="AK1105" s="467"/>
      <c r="AL1105" s="467"/>
      <c r="AM1105" s="467"/>
      <c r="AN1105" s="470"/>
      <c r="AO1105" s="470"/>
      <c r="AP1105" s="470"/>
      <c r="AQ1105" s="473"/>
      <c r="AR1105" s="42"/>
      <c r="AS1105" s="14"/>
    </row>
    <row r="1106" spans="2:45" s="200" customFormat="1" ht="14.45" customHeight="1" x14ac:dyDescent="0.25">
      <c r="B1106" s="475"/>
      <c r="C1106" s="477"/>
      <c r="D1106" s="477"/>
      <c r="E1106" s="40"/>
      <c r="F1106" s="489"/>
      <c r="G1106" s="489"/>
      <c r="H1106" s="49"/>
      <c r="I1106" s="201" t="str">
        <f>IF(H1106=0,"",H1106/'2. Baseline'!$F$15)</f>
        <v/>
      </c>
      <c r="J1106" s="88" t="str">
        <f>IF(I1106="","",(I1106/'2. Baseline'!$F$71/'2. Baseline'!$F$67))</f>
        <v/>
      </c>
      <c r="K1106" s="91" t="str">
        <f t="shared" si="542"/>
        <v/>
      </c>
      <c r="L1106" s="91" t="str">
        <f t="shared" si="546"/>
        <v/>
      </c>
      <c r="M1106" s="92">
        <f t="shared" si="543"/>
        <v>285.71428571428572</v>
      </c>
      <c r="N1106" s="92" t="e">
        <f t="shared" si="544"/>
        <v>#VALUE!</v>
      </c>
      <c r="O1106" s="82" t="str">
        <f>IFERROR(ROUND(IF(H1106/'2. Baseline'!F$13=0,"",H1106/'2. Baseline'!F$13),0),"")</f>
        <v/>
      </c>
      <c r="P1106" s="83" t="str">
        <f>IFERROR(O1106/'2. Baseline'!F$14,"")</f>
        <v/>
      </c>
      <c r="Q1106" s="84" t="e">
        <f t="shared" si="545"/>
        <v>#VALUE!</v>
      </c>
      <c r="R1106" s="234" t="str">
        <f>IF(H1106="","",P1106/'2. Baseline'!$F$67)</f>
        <v/>
      </c>
      <c r="S1106" s="234" t="str">
        <f>IF(H1106="","",P1106/J1106/'2. Baseline'!$F$67)</f>
        <v/>
      </c>
      <c r="T1106" s="101"/>
      <c r="U1106" s="102"/>
      <c r="V1106" s="101"/>
      <c r="W1106" s="101"/>
      <c r="X1106" s="90" t="str">
        <f>IFERROR(S1106/W1106, "")</f>
        <v/>
      </c>
      <c r="Y1106" s="456"/>
      <c r="Z1106" s="450"/>
      <c r="AA1106" s="453"/>
      <c r="AB1106" s="480"/>
      <c r="AC1106" s="483"/>
      <c r="AD1106" s="467"/>
      <c r="AE1106" s="486"/>
      <c r="AF1106" s="467"/>
      <c r="AG1106" s="470"/>
      <c r="AH1106" s="470"/>
      <c r="AI1106" s="473"/>
      <c r="AJ1106" s="467"/>
      <c r="AK1106" s="467"/>
      <c r="AL1106" s="467"/>
      <c r="AM1106" s="467"/>
      <c r="AN1106" s="470"/>
      <c r="AO1106" s="470"/>
      <c r="AP1106" s="470"/>
      <c r="AQ1106" s="473"/>
      <c r="AR1106" s="42"/>
      <c r="AS1106" s="14"/>
    </row>
    <row r="1107" spans="2:45" s="200" customFormat="1" ht="14.45" customHeight="1" x14ac:dyDescent="0.25">
      <c r="B1107" s="475"/>
      <c r="C1107" s="477"/>
      <c r="D1107" s="477"/>
      <c r="E1107" s="40"/>
      <c r="F1107" s="489"/>
      <c r="G1107" s="489"/>
      <c r="H1107" s="49"/>
      <c r="I1107" s="201" t="str">
        <f>IF(H1107=0,"",H1107/'2. Baseline'!$F$15)</f>
        <v/>
      </c>
      <c r="J1107" s="87" t="str">
        <f>IF(I1107="","",(I1107/'2. Baseline'!$F$71/'2. Baseline'!$F$67))</f>
        <v/>
      </c>
      <c r="K1107" s="73" t="str">
        <f t="shared" si="542"/>
        <v/>
      </c>
      <c r="L1107" s="73" t="str">
        <f t="shared" si="546"/>
        <v/>
      </c>
      <c r="M1107" s="81">
        <f t="shared" si="543"/>
        <v>285.71428571428572</v>
      </c>
      <c r="N1107" s="81" t="e">
        <f t="shared" si="544"/>
        <v>#VALUE!</v>
      </c>
      <c r="O1107" s="82" t="str">
        <f>IFERROR(ROUND(IF(H1107/'2. Baseline'!F$13=0,"",H1107/'2. Baseline'!F$13),0),"")</f>
        <v/>
      </c>
      <c r="P1107" s="83" t="str">
        <f>IFERROR(O1107/'2. Baseline'!F$14,"")</f>
        <v/>
      </c>
      <c r="Q1107" s="84" t="e">
        <f t="shared" si="545"/>
        <v>#VALUE!</v>
      </c>
      <c r="R1107" s="234" t="str">
        <f>IF(H1107="","",P1107/'2. Baseline'!$F$67)</f>
        <v/>
      </c>
      <c r="S1107" s="234" t="str">
        <f>IF(H1107="","",P1107/J1107/'2. Baseline'!$F$67)</f>
        <v/>
      </c>
      <c r="T1107" s="101"/>
      <c r="U1107" s="102"/>
      <c r="V1107" s="101"/>
      <c r="W1107" s="101"/>
      <c r="X1107" s="90" t="str">
        <f>IFERROR(S1107/W1107, "")</f>
        <v/>
      </c>
      <c r="Y1107" s="456"/>
      <c r="Z1107" s="450"/>
      <c r="AA1107" s="453"/>
      <c r="AB1107" s="480"/>
      <c r="AC1107" s="483"/>
      <c r="AD1107" s="467"/>
      <c r="AE1107" s="486"/>
      <c r="AF1107" s="467"/>
      <c r="AG1107" s="470"/>
      <c r="AH1107" s="470"/>
      <c r="AI1107" s="473"/>
      <c r="AJ1107" s="467"/>
      <c r="AK1107" s="467"/>
      <c r="AL1107" s="467"/>
      <c r="AM1107" s="467"/>
      <c r="AN1107" s="470"/>
      <c r="AO1107" s="470"/>
      <c r="AP1107" s="470"/>
      <c r="AQ1107" s="473"/>
      <c r="AR1107" s="42"/>
      <c r="AS1107" s="14"/>
    </row>
    <row r="1108" spans="2:45" s="200" customFormat="1" ht="14.45" customHeight="1" x14ac:dyDescent="0.25">
      <c r="B1108" s="475"/>
      <c r="C1108" s="477"/>
      <c r="D1108" s="477"/>
      <c r="E1108" s="40"/>
      <c r="F1108" s="489"/>
      <c r="G1108" s="489"/>
      <c r="H1108" s="50"/>
      <c r="I1108" s="201" t="str">
        <f>IF(H1108=0,"",H1108/'2. Baseline'!$F$15)</f>
        <v/>
      </c>
      <c r="J1108" s="87" t="str">
        <f>IF(I1108="","",(I1108/'2. Baseline'!$F$71/'2. Baseline'!$F$67))</f>
        <v/>
      </c>
      <c r="K1108" s="73" t="str">
        <f t="shared" si="542"/>
        <v/>
      </c>
      <c r="L1108" s="73" t="str">
        <f t="shared" si="546"/>
        <v/>
      </c>
      <c r="M1108" s="81">
        <f t="shared" si="543"/>
        <v>285.71428571428572</v>
      </c>
      <c r="N1108" s="81" t="e">
        <f t="shared" si="544"/>
        <v>#VALUE!</v>
      </c>
      <c r="O1108" s="82" t="str">
        <f>IFERROR(ROUND(IF(H1108/'2. Baseline'!F$13=0,"",H1108/'2. Baseline'!F$13),0),"")</f>
        <v/>
      </c>
      <c r="P1108" s="83" t="str">
        <f>IFERROR(O1108/'2. Baseline'!F$14,"")</f>
        <v/>
      </c>
      <c r="Q1108" s="84" t="e">
        <f t="shared" si="545"/>
        <v>#VALUE!</v>
      </c>
      <c r="R1108" s="234" t="str">
        <f>IF(H1108="","",P1108/'2. Baseline'!$F$67)</f>
        <v/>
      </c>
      <c r="S1108" s="234" t="str">
        <f>IF(H1108="","",P1108/J1108/'2. Baseline'!$F$67)</f>
        <v/>
      </c>
      <c r="T1108" s="101"/>
      <c r="U1108" s="102"/>
      <c r="V1108" s="101"/>
      <c r="W1108" s="101"/>
      <c r="X1108" s="90" t="str">
        <f>IFERROR(S1108/W1108, "")</f>
        <v/>
      </c>
      <c r="Y1108" s="456"/>
      <c r="Z1108" s="450"/>
      <c r="AA1108" s="453"/>
      <c r="AB1108" s="480"/>
      <c r="AC1108" s="483"/>
      <c r="AD1108" s="467"/>
      <c r="AE1108" s="486"/>
      <c r="AF1108" s="467"/>
      <c r="AG1108" s="470"/>
      <c r="AH1108" s="470"/>
      <c r="AI1108" s="473"/>
      <c r="AJ1108" s="467"/>
      <c r="AK1108" s="467"/>
      <c r="AL1108" s="467"/>
      <c r="AM1108" s="467"/>
      <c r="AN1108" s="470"/>
      <c r="AO1108" s="470"/>
      <c r="AP1108" s="470"/>
      <c r="AQ1108" s="473"/>
      <c r="AR1108" s="42"/>
      <c r="AS1108" s="14"/>
    </row>
    <row r="1109" spans="2:45" s="200" customFormat="1" ht="14.45" customHeight="1" x14ac:dyDescent="0.25">
      <c r="B1109" s="475"/>
      <c r="C1109" s="477"/>
      <c r="D1109" s="477"/>
      <c r="E1109" s="40"/>
      <c r="F1109" s="489"/>
      <c r="G1109" s="489"/>
      <c r="H1109" s="50"/>
      <c r="I1109" s="201" t="str">
        <f>IF(H1109=0,"",H1109/'2. Baseline'!$F$15)</f>
        <v/>
      </c>
      <c r="J1109" s="87" t="str">
        <f>IF(I1109="","",(I1109/'2. Baseline'!$F$71/'2. Baseline'!$F$67))</f>
        <v/>
      </c>
      <c r="K1109" s="73" t="str">
        <f t="shared" si="542"/>
        <v/>
      </c>
      <c r="L1109" s="73" t="str">
        <f t="shared" si="546"/>
        <v/>
      </c>
      <c r="M1109" s="81">
        <f t="shared" si="543"/>
        <v>285.71428571428572</v>
      </c>
      <c r="N1109" s="81" t="e">
        <f t="shared" si="544"/>
        <v>#VALUE!</v>
      </c>
      <c r="O1109" s="82" t="str">
        <f>IFERROR(ROUND(IF(H1109/'2. Baseline'!F$13=0,"",H1109/'2. Baseline'!F$13),0),"")</f>
        <v/>
      </c>
      <c r="P1109" s="83" t="str">
        <f>IFERROR(O1109/'2. Baseline'!F$14,"")</f>
        <v/>
      </c>
      <c r="Q1109" s="84" t="e">
        <f t="shared" si="545"/>
        <v>#VALUE!</v>
      </c>
      <c r="R1109" s="234" t="str">
        <f>IF(H1109="","",P1109/'2. Baseline'!$F$67)</f>
        <v/>
      </c>
      <c r="S1109" s="234" t="str">
        <f>IF(H1109="","",P1109/J1109/'2. Baseline'!$F$67)</f>
        <v/>
      </c>
      <c r="T1109" s="101"/>
      <c r="U1109" s="102"/>
      <c r="V1109" s="101"/>
      <c r="W1109" s="101"/>
      <c r="X1109" s="90" t="str">
        <f>IFERROR(P1109/W1109, "")</f>
        <v/>
      </c>
      <c r="Y1109" s="456"/>
      <c r="Z1109" s="450"/>
      <c r="AA1109" s="453"/>
      <c r="AB1109" s="480"/>
      <c r="AC1109" s="483"/>
      <c r="AD1109" s="467"/>
      <c r="AE1109" s="486"/>
      <c r="AF1109" s="467"/>
      <c r="AG1109" s="470"/>
      <c r="AH1109" s="470"/>
      <c r="AI1109" s="473"/>
      <c r="AJ1109" s="467"/>
      <c r="AK1109" s="467"/>
      <c r="AL1109" s="467"/>
      <c r="AM1109" s="467"/>
      <c r="AN1109" s="470"/>
      <c r="AO1109" s="470"/>
      <c r="AP1109" s="470"/>
      <c r="AQ1109" s="473"/>
      <c r="AR1109" s="42"/>
      <c r="AS1109" s="14"/>
    </row>
    <row r="1110" spans="2:45" s="200" customFormat="1" ht="14.45" customHeight="1" x14ac:dyDescent="0.25">
      <c r="B1110" s="475"/>
      <c r="C1110" s="477"/>
      <c r="D1110" s="477"/>
      <c r="E1110" s="40"/>
      <c r="F1110" s="489"/>
      <c r="G1110" s="489"/>
      <c r="H1110" s="50"/>
      <c r="I1110" s="201" t="str">
        <f>IF(H1110=0,"",H1110/'2. Baseline'!$F$15)</f>
        <v/>
      </c>
      <c r="J1110" s="87" t="str">
        <f>IF(I1110="","",(I1110/'2. Baseline'!$F$71/'2. Baseline'!$F$67))</f>
        <v/>
      </c>
      <c r="K1110" s="73" t="str">
        <f t="shared" si="542"/>
        <v/>
      </c>
      <c r="L1110" s="73" t="str">
        <f t="shared" si="546"/>
        <v/>
      </c>
      <c r="M1110" s="81">
        <f t="shared" si="543"/>
        <v>285.71428571428572</v>
      </c>
      <c r="N1110" s="81" t="e">
        <f t="shared" si="544"/>
        <v>#VALUE!</v>
      </c>
      <c r="O1110" s="82" t="str">
        <f>IFERROR(ROUND(IF(H1110/'2. Baseline'!F$13=0,"",H1110/'2. Baseline'!F$13),0),"")</f>
        <v/>
      </c>
      <c r="P1110" s="83" t="str">
        <f>IFERROR(O1110/'2. Baseline'!F$14,"")</f>
        <v/>
      </c>
      <c r="Q1110" s="84" t="e">
        <f t="shared" si="545"/>
        <v>#VALUE!</v>
      </c>
      <c r="R1110" s="234" t="str">
        <f>IF(H1110="","",P1110/'2. Baseline'!$F$67)</f>
        <v/>
      </c>
      <c r="S1110" s="234" t="str">
        <f>IF(H1110="","",P1110/J1110/'2. Baseline'!$F$67)</f>
        <v/>
      </c>
      <c r="T1110" s="101"/>
      <c r="U1110" s="102"/>
      <c r="V1110" s="101"/>
      <c r="W1110" s="101"/>
      <c r="X1110" s="90" t="str">
        <f>IFERROR(P1110/W1110, "")</f>
        <v/>
      </c>
      <c r="Y1110" s="456"/>
      <c r="Z1110" s="450"/>
      <c r="AA1110" s="453"/>
      <c r="AB1110" s="480"/>
      <c r="AC1110" s="483"/>
      <c r="AD1110" s="467"/>
      <c r="AE1110" s="486"/>
      <c r="AF1110" s="467"/>
      <c r="AG1110" s="470"/>
      <c r="AH1110" s="470"/>
      <c r="AI1110" s="473"/>
      <c r="AJ1110" s="467"/>
      <c r="AK1110" s="467"/>
      <c r="AL1110" s="467"/>
      <c r="AM1110" s="467"/>
      <c r="AN1110" s="470"/>
      <c r="AO1110" s="470"/>
      <c r="AP1110" s="470"/>
      <c r="AQ1110" s="473"/>
      <c r="AR1110" s="42"/>
      <c r="AS1110" s="14"/>
    </row>
    <row r="1111" spans="2:45" s="200" customFormat="1" ht="14.45" customHeight="1" x14ac:dyDescent="0.25">
      <c r="B1111" s="475"/>
      <c r="C1111" s="477"/>
      <c r="D1111" s="477"/>
      <c r="E1111" s="40"/>
      <c r="F1111" s="489"/>
      <c r="G1111" s="489"/>
      <c r="H1111" s="50"/>
      <c r="I1111" s="201" t="str">
        <f>IF(H1111=0,"",H1111/'2. Baseline'!$F$15)</f>
        <v/>
      </c>
      <c r="J1111" s="87" t="str">
        <f>IF(I1111="","",(I1111/'2. Baseline'!$F$71/'2. Baseline'!$F$67))</f>
        <v/>
      </c>
      <c r="K1111" s="73" t="str">
        <f t="shared" si="542"/>
        <v/>
      </c>
      <c r="L1111" s="73" t="str">
        <f t="shared" si="546"/>
        <v/>
      </c>
      <c r="M1111" s="81">
        <f t="shared" si="543"/>
        <v>285.71428571428572</v>
      </c>
      <c r="N1111" s="81" t="e">
        <f t="shared" si="544"/>
        <v>#VALUE!</v>
      </c>
      <c r="O1111" s="82" t="str">
        <f>IFERROR(ROUND(IF(H1111/'2. Baseline'!F$13=0,"",H1111/'2. Baseline'!F$13),0),"")</f>
        <v/>
      </c>
      <c r="P1111" s="83" t="str">
        <f>IFERROR(O1111/'2. Baseline'!F$14,"")</f>
        <v/>
      </c>
      <c r="Q1111" s="84" t="e">
        <f t="shared" si="545"/>
        <v>#VALUE!</v>
      </c>
      <c r="R1111" s="234" t="str">
        <f>IF(H1111="","",P1111/'2. Baseline'!$F$67)</f>
        <v/>
      </c>
      <c r="S1111" s="234" t="str">
        <f>IF(H1111="","",P1111/J1111/'2. Baseline'!$F$67)</f>
        <v/>
      </c>
      <c r="T1111" s="101"/>
      <c r="U1111" s="102"/>
      <c r="V1111" s="101"/>
      <c r="W1111" s="101"/>
      <c r="X1111" s="90" t="str">
        <f>IFERROR(P1111/W1111, "")</f>
        <v/>
      </c>
      <c r="Y1111" s="456"/>
      <c r="Z1111" s="450"/>
      <c r="AA1111" s="453"/>
      <c r="AB1111" s="480"/>
      <c r="AC1111" s="483"/>
      <c r="AD1111" s="467"/>
      <c r="AE1111" s="486"/>
      <c r="AF1111" s="467"/>
      <c r="AG1111" s="470"/>
      <c r="AH1111" s="470"/>
      <c r="AI1111" s="473"/>
      <c r="AJ1111" s="467"/>
      <c r="AK1111" s="467"/>
      <c r="AL1111" s="467"/>
      <c r="AM1111" s="467"/>
      <c r="AN1111" s="470"/>
      <c r="AO1111" s="470"/>
      <c r="AP1111" s="470"/>
      <c r="AQ1111" s="473"/>
      <c r="AR1111" s="42"/>
      <c r="AS1111" s="14"/>
    </row>
    <row r="1112" spans="2:45" s="200" customFormat="1" ht="14.45" customHeight="1" x14ac:dyDescent="0.25">
      <c r="B1112" s="475"/>
      <c r="C1112" s="477"/>
      <c r="D1112" s="477"/>
      <c r="E1112" s="40"/>
      <c r="F1112" s="489"/>
      <c r="G1112" s="489"/>
      <c r="H1112" s="50"/>
      <c r="I1112" s="201" t="str">
        <f>IF(H1112=0,"",H1112/'2. Baseline'!$F$15)</f>
        <v/>
      </c>
      <c r="J1112" s="87" t="str">
        <f>IF(I1112="","",(I1112/'2. Baseline'!$F$71/'2. Baseline'!$F$67))</f>
        <v/>
      </c>
      <c r="K1112" s="73" t="str">
        <f t="shared" si="542"/>
        <v/>
      </c>
      <c r="L1112" s="73" t="str">
        <f t="shared" si="546"/>
        <v/>
      </c>
      <c r="M1112" s="81">
        <f t="shared" si="543"/>
        <v>285.71428571428572</v>
      </c>
      <c r="N1112" s="81" t="e">
        <f t="shared" si="544"/>
        <v>#VALUE!</v>
      </c>
      <c r="O1112" s="82" t="str">
        <f>IFERROR(ROUND(IF(H1112/'2. Baseline'!F$13=0,"",H1112/'2. Baseline'!F$13),0),"")</f>
        <v/>
      </c>
      <c r="P1112" s="83" t="str">
        <f>IFERROR(O1112/'2. Baseline'!F$14,"")</f>
        <v/>
      </c>
      <c r="Q1112" s="84" t="e">
        <f t="shared" si="545"/>
        <v>#VALUE!</v>
      </c>
      <c r="R1112" s="234" t="str">
        <f>IF(H1112="","",P1112/'2. Baseline'!$F$67)</f>
        <v/>
      </c>
      <c r="S1112" s="234" t="str">
        <f>IF(H1112="","",P1112/J1112/'2. Baseline'!$F$67)</f>
        <v/>
      </c>
      <c r="T1112" s="101"/>
      <c r="U1112" s="102"/>
      <c r="V1112" s="101"/>
      <c r="W1112" s="101"/>
      <c r="X1112" s="90" t="str">
        <f>IFERROR(P1112/W1112, "")</f>
        <v/>
      </c>
      <c r="Y1112" s="456"/>
      <c r="Z1112" s="450"/>
      <c r="AA1112" s="453"/>
      <c r="AB1112" s="480"/>
      <c r="AC1112" s="483"/>
      <c r="AD1112" s="467"/>
      <c r="AE1112" s="486"/>
      <c r="AF1112" s="467"/>
      <c r="AG1112" s="470"/>
      <c r="AH1112" s="470"/>
      <c r="AI1112" s="473"/>
      <c r="AJ1112" s="467"/>
      <c r="AK1112" s="467"/>
      <c r="AL1112" s="467"/>
      <c r="AM1112" s="467"/>
      <c r="AN1112" s="470"/>
      <c r="AO1112" s="470"/>
      <c r="AP1112" s="470"/>
      <c r="AQ1112" s="473"/>
      <c r="AR1112" s="42"/>
      <c r="AS1112" s="14"/>
    </row>
    <row r="1113" spans="2:45" s="200" customFormat="1" ht="14.45" customHeight="1" x14ac:dyDescent="0.25">
      <c r="B1113" s="476"/>
      <c r="C1113" s="478"/>
      <c r="D1113" s="478"/>
      <c r="E1113" s="40"/>
      <c r="F1113" s="489"/>
      <c r="G1113" s="489"/>
      <c r="H1113" s="50"/>
      <c r="I1113" s="201" t="str">
        <f>IF(H1113=0,"",H1113/'2. Baseline'!$F$15)</f>
        <v/>
      </c>
      <c r="J1113" s="87" t="str">
        <f>IF(I1113="","",(I1113/'2. Baseline'!$F$71/'2. Baseline'!$F$67))</f>
        <v/>
      </c>
      <c r="K1113" s="73" t="str">
        <f t="shared" si="542"/>
        <v/>
      </c>
      <c r="L1113" s="73" t="str">
        <f t="shared" si="546"/>
        <v/>
      </c>
      <c r="M1113" s="81">
        <f t="shared" si="543"/>
        <v>285.71428571428572</v>
      </c>
      <c r="N1113" s="81" t="e">
        <f>IF(M1113="","",I1113/M1113)</f>
        <v>#VALUE!</v>
      </c>
      <c r="O1113" s="82" t="str">
        <f>IFERROR(ROUND(IF(H1113/'2. Baseline'!F$13=0,"",H1113/'2. Baseline'!F$13),0),"")</f>
        <v/>
      </c>
      <c r="P1113" s="83" t="str">
        <f>IFERROR(O1113/'2. Baseline'!F$14,"")</f>
        <v/>
      </c>
      <c r="Q1113" s="85"/>
      <c r="R1113" s="82" t="str">
        <f>IF(H1113="","",P1113/'2. Baseline'!$F$67)</f>
        <v/>
      </c>
      <c r="S1113" s="82" t="str">
        <f>IF(H1113="","",P1113/J1113/'2. Baseline'!$F$67)</f>
        <v/>
      </c>
      <c r="T1113" s="101"/>
      <c r="U1113" s="102"/>
      <c r="V1113" s="101"/>
      <c r="W1113" s="101"/>
      <c r="X1113" s="90" t="str">
        <f>IFERROR(P1113/W1113, "")</f>
        <v/>
      </c>
      <c r="Y1113" s="457"/>
      <c r="Z1113" s="451"/>
      <c r="AA1113" s="454"/>
      <c r="AB1113" s="481"/>
      <c r="AC1113" s="484"/>
      <c r="AD1113" s="468"/>
      <c r="AE1113" s="487"/>
      <c r="AF1113" s="468"/>
      <c r="AG1113" s="471"/>
      <c r="AH1113" s="471"/>
      <c r="AI1113" s="474"/>
      <c r="AJ1113" s="468"/>
      <c r="AK1113" s="468"/>
      <c r="AL1113" s="468"/>
      <c r="AM1113" s="468"/>
      <c r="AN1113" s="471"/>
      <c r="AO1113" s="471"/>
      <c r="AP1113" s="471"/>
      <c r="AQ1113" s="474"/>
      <c r="AR1113" s="42"/>
      <c r="AS1113" s="14"/>
    </row>
    <row r="1114" spans="2:45" s="200" customFormat="1" ht="14.45" customHeight="1" x14ac:dyDescent="0.25">
      <c r="B1114" s="162"/>
      <c r="C1114" s="25" t="s">
        <v>35</v>
      </c>
      <c r="D1114" s="25"/>
      <c r="E1114" s="98">
        <f>COUNTA(E1104:E1113)</f>
        <v>0</v>
      </c>
      <c r="F1114" s="458"/>
      <c r="G1114" s="459"/>
      <c r="H1114" s="22">
        <f>SUM(H1104:H1113)</f>
        <v>0</v>
      </c>
      <c r="I1114" s="96">
        <f>SUM(I1104:I1113)</f>
        <v>0</v>
      </c>
      <c r="J1114" s="96">
        <f>SUM(J1104:J1113)</f>
        <v>0</v>
      </c>
      <c r="K1114" s="96">
        <f>SUM(K1104:K1113)</f>
        <v>0</v>
      </c>
      <c r="L1114" s="96">
        <f>SUM(L1104:L1113)</f>
        <v>0</v>
      </c>
      <c r="M1114" s="97"/>
      <c r="N1114" s="97" t="e">
        <f>SUM(N1104:N1113)</f>
        <v>#VALUE!</v>
      </c>
      <c r="O1114" s="23">
        <f>SUM(O1104:O1113)</f>
        <v>0</v>
      </c>
      <c r="P1114" s="53">
        <f>IFERROR(O1114/'2. Baseline'!F$14,"")</f>
        <v>0</v>
      </c>
      <c r="Q1114" s="52" t="e">
        <f>SUM(Q1104:Q1112)*7</f>
        <v>#VALUE!</v>
      </c>
      <c r="R1114" s="96">
        <f>SUM(R1104:R1113)</f>
        <v>0</v>
      </c>
      <c r="S1114" s="97" t="e">
        <f>IF(H1114="","",P1114/J1114/'2. Baseline'!$F$67)</f>
        <v>#DIV/0!</v>
      </c>
      <c r="T1114" s="103"/>
      <c r="U1114" s="103"/>
      <c r="V1114" s="104"/>
      <c r="W1114" s="104"/>
      <c r="X1114" s="74"/>
      <c r="Y1114" s="107"/>
      <c r="Z1114" s="104"/>
      <c r="AA1114" s="108"/>
      <c r="AB1114" s="53"/>
      <c r="AC1114" s="68">
        <f t="shared" ref="AC1114:AQ1114" si="547">SUM(AC1104:AC1113)</f>
        <v>0</v>
      </c>
      <c r="AD1114" s="68">
        <f t="shared" si="547"/>
        <v>0</v>
      </c>
      <c r="AE1114" s="296">
        <f t="shared" si="547"/>
        <v>0</v>
      </c>
      <c r="AF1114" s="93">
        <f t="shared" si="547"/>
        <v>0</v>
      </c>
      <c r="AG1114" s="93">
        <f t="shared" si="547"/>
        <v>0</v>
      </c>
      <c r="AH1114" s="93">
        <f t="shared" si="547"/>
        <v>0</v>
      </c>
      <c r="AI1114" s="93">
        <f t="shared" si="547"/>
        <v>0</v>
      </c>
      <c r="AJ1114" s="93">
        <f t="shared" si="547"/>
        <v>0</v>
      </c>
      <c r="AK1114" s="93">
        <f t="shared" si="547"/>
        <v>0</v>
      </c>
      <c r="AL1114" s="93">
        <f t="shared" si="547"/>
        <v>0</v>
      </c>
      <c r="AM1114" s="93">
        <f t="shared" si="547"/>
        <v>0</v>
      </c>
      <c r="AN1114" s="93">
        <f t="shared" si="547"/>
        <v>0</v>
      </c>
      <c r="AO1114" s="93">
        <f t="shared" si="547"/>
        <v>0</v>
      </c>
      <c r="AP1114" s="93">
        <f t="shared" si="547"/>
        <v>0</v>
      </c>
      <c r="AQ1114" s="93">
        <f t="shared" si="547"/>
        <v>0</v>
      </c>
      <c r="AR1114" s="26"/>
      <c r="AS1114" s="14"/>
    </row>
    <row r="1115" spans="2:45" s="200" customFormat="1" ht="14.45" customHeight="1" thickBot="1" x14ac:dyDescent="0.3">
      <c r="B1115" s="163"/>
      <c r="C1115" s="62"/>
      <c r="D1115" s="62"/>
      <c r="E1115" s="63"/>
      <c r="F1115" s="460"/>
      <c r="G1115" s="461"/>
      <c r="H1115" s="64"/>
      <c r="I1115" s="65" t="str">
        <f>IFERROR(IF(H1115/#REF!=0," ",H1115/#REF!),"")</f>
        <v/>
      </c>
      <c r="J1115" s="66"/>
      <c r="K1115" s="66"/>
      <c r="L1115" s="66"/>
      <c r="M1115" s="66"/>
      <c r="N1115" s="66"/>
      <c r="O1115" s="24"/>
      <c r="P1115" s="54"/>
      <c r="Q1115" s="55"/>
      <c r="R1115" s="56"/>
      <c r="S1115" s="56"/>
      <c r="T1115" s="105"/>
      <c r="U1115" s="105"/>
      <c r="V1115" s="106"/>
      <c r="W1115" s="106"/>
      <c r="X1115" s="75"/>
      <c r="Y1115" s="109"/>
      <c r="Z1115" s="106"/>
      <c r="AA1115" s="110"/>
      <c r="AB1115" s="54"/>
      <c r="AC1115" s="57"/>
      <c r="AD1115" s="67"/>
      <c r="AE1115" s="67"/>
      <c r="AF1115" s="67"/>
      <c r="AG1115" s="67"/>
      <c r="AH1115" s="67"/>
      <c r="AI1115" s="67"/>
      <c r="AJ1115" s="67"/>
      <c r="AK1115" s="67"/>
      <c r="AL1115" s="67"/>
      <c r="AM1115" s="67"/>
      <c r="AN1115" s="67"/>
      <c r="AO1115" s="67"/>
      <c r="AP1115" s="67"/>
      <c r="AQ1115" s="179"/>
      <c r="AR1115" s="60"/>
      <c r="AS1115" s="14"/>
    </row>
    <row r="1116" spans="2:45" s="200" customFormat="1" ht="14.45" customHeight="1" x14ac:dyDescent="0.25">
      <c r="B1116" s="475" t="str">
        <f>IF(C1116&lt;&gt;"",B1104+1,"")</f>
        <v/>
      </c>
      <c r="C1116" s="488"/>
      <c r="D1116" s="488"/>
      <c r="E1116" s="40"/>
      <c r="F1116" s="493"/>
      <c r="G1116" s="494"/>
      <c r="H1116" s="49"/>
      <c r="I1116" s="201" t="str">
        <f>IF(H1116=0,"",H1116/'2. Baseline'!$F$15)</f>
        <v/>
      </c>
      <c r="J1116" s="86" t="str">
        <f>IF(I1116="","",(I1116/'2. Baseline'!$F$71/'2. Baseline'!$F$67))</f>
        <v/>
      </c>
      <c r="K1116" s="72" t="str">
        <f t="shared" ref="K1116:K1125" si="548">IF(J1116="","",ROUNDUP(J1116,0))</f>
        <v/>
      </c>
      <c r="L1116" s="295" t="str">
        <f>J1116</f>
        <v/>
      </c>
      <c r="M1116" s="77">
        <f t="shared" ref="M1116:M1125" si="549">IF(I1116=0,"",$M$23*10)</f>
        <v>285.71428571428572</v>
      </c>
      <c r="N1116" s="77" t="e">
        <f t="shared" ref="N1116:N1124" si="550">I1116/M1116</f>
        <v>#VALUE!</v>
      </c>
      <c r="O1116" s="78" t="str">
        <f>IFERROR(ROUND(IF(H1116/'2. Baseline'!F$13=0,"",H1116/'2. Baseline'!F$13),0),"")</f>
        <v/>
      </c>
      <c r="P1116" s="79" t="str">
        <f>IFERROR(O1116/'2. Baseline'!F$14,"")</f>
        <v/>
      </c>
      <c r="Q1116" s="80" t="e">
        <f t="shared" ref="Q1116:Q1124" si="551">O1116/(J1116/2)/7</f>
        <v>#VALUE!</v>
      </c>
      <c r="R1116" s="233" t="str">
        <f>IF(H1116="","",P1116/'2. Baseline'!$F$67)</f>
        <v/>
      </c>
      <c r="S1116" s="233" t="str">
        <f>IF(H1116="","",P1116/J1116/'2. Baseline'!$F$67)</f>
        <v/>
      </c>
      <c r="T1116" s="99"/>
      <c r="U1116" s="100"/>
      <c r="V1116" s="101"/>
      <c r="W1116" s="101"/>
      <c r="X1116" s="89" t="str">
        <f>IFERROR(S1116/W1116, "n/a")</f>
        <v>n/a</v>
      </c>
      <c r="Y1116" s="455"/>
      <c r="Z1116" s="449"/>
      <c r="AA1116" s="452"/>
      <c r="AB1116" s="479" t="e">
        <f>P1126/AA1116</f>
        <v>#DIV/0!</v>
      </c>
      <c r="AC1116" s="482">
        <f>L1126</f>
        <v>0</v>
      </c>
      <c r="AD1116" s="466">
        <f>AC1126</f>
        <v>0</v>
      </c>
      <c r="AE1116" s="485">
        <f>AD1126/'2. Baseline'!$F$73</f>
        <v>0</v>
      </c>
      <c r="AF1116" s="466">
        <f>L1126*'2. Baseline'!$F$58</f>
        <v>0</v>
      </c>
      <c r="AG1116" s="469">
        <f>J1126*'2. Baseline'!$F$61</f>
        <v>0</v>
      </c>
      <c r="AH1116" s="469">
        <f>AE1126*'2. Baseline'!F$59*('2. Baseline'!F$50+'2. Baseline'!F$51)</f>
        <v>0</v>
      </c>
      <c r="AI1116" s="472">
        <f>IF(B1116&lt;&gt;"",'2. Baseline'!$F$60+1,0)</f>
        <v>0</v>
      </c>
      <c r="AJ1116" s="466">
        <f>2*(AC1126*('2. Baseline'!$F$67+'2. Baseline'!$F$68))</f>
        <v>0</v>
      </c>
      <c r="AK1116" s="466">
        <f>2*L1126</f>
        <v>0</v>
      </c>
      <c r="AL1116" s="466">
        <f>2*(J1126*2)</f>
        <v>0</v>
      </c>
      <c r="AM1116" s="466">
        <f>J1126*('2. Baseline'!F$67+'2. Baseline'!F$68)</f>
        <v>0</v>
      </c>
      <c r="AN1116" s="469">
        <f>J1126*'2. Baseline'!$F$80</f>
        <v>0</v>
      </c>
      <c r="AO1116" s="469">
        <f>2*J1126</f>
        <v>0</v>
      </c>
      <c r="AP1116" s="469">
        <f>AE1126*'2. Baseline'!F$78*('2. Baseline'!F$67+'2. Baseline'!F$68)</f>
        <v>0</v>
      </c>
      <c r="AQ1116" s="472">
        <f>IF(B1116&lt;&gt;"",'2. Baseline'!$F$60+1,0)</f>
        <v>0</v>
      </c>
      <c r="AR1116" s="41"/>
      <c r="AS1116" s="14"/>
    </row>
    <row r="1117" spans="2:45" s="200" customFormat="1" ht="14.45" customHeight="1" x14ac:dyDescent="0.25">
      <c r="B1117" s="475"/>
      <c r="C1117" s="477"/>
      <c r="D1117" s="477"/>
      <c r="E1117" s="40"/>
      <c r="F1117" s="490"/>
      <c r="G1117" s="491"/>
      <c r="H1117" s="49"/>
      <c r="I1117" s="201" t="str">
        <f>IF(H1117=0,"",H1117/'2. Baseline'!$F$15)</f>
        <v/>
      </c>
      <c r="J1117" s="87" t="str">
        <f>IF(I1117="","",(I1117/'2. Baseline'!$F$71/'2. Baseline'!$F$67))</f>
        <v/>
      </c>
      <c r="K1117" s="73" t="str">
        <f t="shared" si="548"/>
        <v/>
      </c>
      <c r="L1117" s="73" t="str">
        <f t="shared" ref="L1117:L1125" si="552">J1117</f>
        <v/>
      </c>
      <c r="M1117" s="81">
        <f t="shared" si="549"/>
        <v>285.71428571428572</v>
      </c>
      <c r="N1117" s="81" t="e">
        <f t="shared" si="550"/>
        <v>#VALUE!</v>
      </c>
      <c r="O1117" s="82" t="str">
        <f>IFERROR(ROUND(IF(H1117/'2. Baseline'!F$13=0,"",H1117/'2. Baseline'!F$13),0),"")</f>
        <v/>
      </c>
      <c r="P1117" s="83" t="str">
        <f>IFERROR(O1117/'2. Baseline'!F$14,"")</f>
        <v/>
      </c>
      <c r="Q1117" s="84" t="e">
        <f t="shared" si="551"/>
        <v>#VALUE!</v>
      </c>
      <c r="R1117" s="234" t="str">
        <f>IF(H1117="","",P1117/'2. Baseline'!$F$67)</f>
        <v/>
      </c>
      <c r="S1117" s="234" t="str">
        <f>IF(H1117="","",P1117/J1117/'2. Baseline'!$F$67)</f>
        <v/>
      </c>
      <c r="T1117" s="101"/>
      <c r="U1117" s="102"/>
      <c r="V1117" s="101"/>
      <c r="W1117" s="101"/>
      <c r="X1117" s="90" t="str">
        <f>IFERROR(S1117/W1117, "")</f>
        <v/>
      </c>
      <c r="Y1117" s="456"/>
      <c r="Z1117" s="450"/>
      <c r="AA1117" s="453"/>
      <c r="AB1117" s="480"/>
      <c r="AC1117" s="483"/>
      <c r="AD1117" s="467"/>
      <c r="AE1117" s="486"/>
      <c r="AF1117" s="467"/>
      <c r="AG1117" s="470"/>
      <c r="AH1117" s="470"/>
      <c r="AI1117" s="473"/>
      <c r="AJ1117" s="467"/>
      <c r="AK1117" s="467"/>
      <c r="AL1117" s="467"/>
      <c r="AM1117" s="467"/>
      <c r="AN1117" s="470"/>
      <c r="AO1117" s="470"/>
      <c r="AP1117" s="470"/>
      <c r="AQ1117" s="473"/>
      <c r="AR1117" s="42"/>
      <c r="AS1117" s="14"/>
    </row>
    <row r="1118" spans="2:45" s="200" customFormat="1" ht="14.45" customHeight="1" x14ac:dyDescent="0.25">
      <c r="B1118" s="475"/>
      <c r="C1118" s="477"/>
      <c r="D1118" s="477"/>
      <c r="E1118" s="40"/>
      <c r="F1118" s="490"/>
      <c r="G1118" s="491"/>
      <c r="H1118" s="49"/>
      <c r="I1118" s="201" t="str">
        <f>IF(H1118=0,"",H1118/'2. Baseline'!$F$15)</f>
        <v/>
      </c>
      <c r="J1118" s="87" t="str">
        <f>IF(I1118="","",(I1118/'2. Baseline'!$F$71/'2. Baseline'!$F$67))</f>
        <v/>
      </c>
      <c r="K1118" s="91" t="str">
        <f t="shared" si="548"/>
        <v/>
      </c>
      <c r="L1118" s="91" t="str">
        <f t="shared" si="552"/>
        <v/>
      </c>
      <c r="M1118" s="92">
        <f t="shared" si="549"/>
        <v>285.71428571428572</v>
      </c>
      <c r="N1118" s="92" t="e">
        <f t="shared" si="550"/>
        <v>#VALUE!</v>
      </c>
      <c r="O1118" s="82" t="str">
        <f>IFERROR(ROUND(IF(H1118/'2. Baseline'!F$13=0,"",H1118/'2. Baseline'!F$13),0),"")</f>
        <v/>
      </c>
      <c r="P1118" s="83" t="str">
        <f>IFERROR(O1118/'2. Baseline'!F$14,"")</f>
        <v/>
      </c>
      <c r="Q1118" s="84" t="e">
        <f t="shared" si="551"/>
        <v>#VALUE!</v>
      </c>
      <c r="R1118" s="234" t="str">
        <f>IF(H1118="","",P1118/'2. Baseline'!$F$67)</f>
        <v/>
      </c>
      <c r="S1118" s="234" t="str">
        <f>IF(H1118="","",P1118/J1118/'2. Baseline'!$F$67)</f>
        <v/>
      </c>
      <c r="T1118" s="101"/>
      <c r="U1118" s="102"/>
      <c r="V1118" s="101"/>
      <c r="W1118" s="101"/>
      <c r="X1118" s="90" t="str">
        <f>IFERROR(S1118/W1118, "")</f>
        <v/>
      </c>
      <c r="Y1118" s="456"/>
      <c r="Z1118" s="450"/>
      <c r="AA1118" s="453"/>
      <c r="AB1118" s="480"/>
      <c r="AC1118" s="483"/>
      <c r="AD1118" s="467"/>
      <c r="AE1118" s="486"/>
      <c r="AF1118" s="467"/>
      <c r="AG1118" s="470"/>
      <c r="AH1118" s="470"/>
      <c r="AI1118" s="473"/>
      <c r="AJ1118" s="467"/>
      <c r="AK1118" s="467"/>
      <c r="AL1118" s="467"/>
      <c r="AM1118" s="467"/>
      <c r="AN1118" s="470"/>
      <c r="AO1118" s="470"/>
      <c r="AP1118" s="470"/>
      <c r="AQ1118" s="473"/>
      <c r="AR1118" s="42"/>
      <c r="AS1118" s="14"/>
    </row>
    <row r="1119" spans="2:45" s="200" customFormat="1" ht="14.45" customHeight="1" x14ac:dyDescent="0.25">
      <c r="B1119" s="475"/>
      <c r="C1119" s="477"/>
      <c r="D1119" s="477"/>
      <c r="E1119" s="40"/>
      <c r="F1119" s="490"/>
      <c r="G1119" s="491"/>
      <c r="H1119" s="49"/>
      <c r="I1119" s="201" t="str">
        <f>IF(H1119=0,"",H1119/'2. Baseline'!$F$15)</f>
        <v/>
      </c>
      <c r="J1119" s="87" t="str">
        <f>IF(I1119="","",(I1119/'2. Baseline'!$F$71/'2. Baseline'!$F$67))</f>
        <v/>
      </c>
      <c r="K1119" s="73" t="str">
        <f t="shared" si="548"/>
        <v/>
      </c>
      <c r="L1119" s="73" t="str">
        <f t="shared" si="552"/>
        <v/>
      </c>
      <c r="M1119" s="81">
        <f t="shared" si="549"/>
        <v>285.71428571428572</v>
      </c>
      <c r="N1119" s="81" t="e">
        <f t="shared" si="550"/>
        <v>#VALUE!</v>
      </c>
      <c r="O1119" s="82" t="str">
        <f>IFERROR(ROUND(IF(H1119/'2. Baseline'!F$13=0,"",H1119/'2. Baseline'!F$13),0),"")</f>
        <v/>
      </c>
      <c r="P1119" s="83" t="str">
        <f>IFERROR(O1119/'2. Baseline'!F$14,"")</f>
        <v/>
      </c>
      <c r="Q1119" s="84" t="e">
        <f t="shared" si="551"/>
        <v>#VALUE!</v>
      </c>
      <c r="R1119" s="234" t="str">
        <f>IF(H1119="","",P1119/'2. Baseline'!$F$67)</f>
        <v/>
      </c>
      <c r="S1119" s="234" t="str">
        <f>IF(H1119="","",P1119/J1119/'2. Baseline'!$F$67)</f>
        <v/>
      </c>
      <c r="T1119" s="101"/>
      <c r="U1119" s="102"/>
      <c r="V1119" s="101"/>
      <c r="W1119" s="101"/>
      <c r="X1119" s="90" t="str">
        <f>IFERROR(S1119/W1119, "")</f>
        <v/>
      </c>
      <c r="Y1119" s="456"/>
      <c r="Z1119" s="450"/>
      <c r="AA1119" s="453"/>
      <c r="AB1119" s="480"/>
      <c r="AC1119" s="483"/>
      <c r="AD1119" s="467"/>
      <c r="AE1119" s="486"/>
      <c r="AF1119" s="467"/>
      <c r="AG1119" s="470"/>
      <c r="AH1119" s="470"/>
      <c r="AI1119" s="473"/>
      <c r="AJ1119" s="467"/>
      <c r="AK1119" s="467"/>
      <c r="AL1119" s="467"/>
      <c r="AM1119" s="467"/>
      <c r="AN1119" s="470"/>
      <c r="AO1119" s="470"/>
      <c r="AP1119" s="470"/>
      <c r="AQ1119" s="473"/>
      <c r="AR1119" s="42"/>
      <c r="AS1119" s="14"/>
    </row>
    <row r="1120" spans="2:45" s="200" customFormat="1" ht="14.45" customHeight="1" x14ac:dyDescent="0.25">
      <c r="B1120" s="475"/>
      <c r="C1120" s="477"/>
      <c r="D1120" s="477"/>
      <c r="E1120" s="40"/>
      <c r="F1120" s="490"/>
      <c r="G1120" s="491"/>
      <c r="H1120" s="50"/>
      <c r="I1120" s="201" t="str">
        <f>IF(H1120=0,"",H1120/'2. Baseline'!$F$15)</f>
        <v/>
      </c>
      <c r="J1120" s="87" t="str">
        <f>IF(I1120="","",(I1120/'2. Baseline'!$F$71/'2. Baseline'!$F$67))</f>
        <v/>
      </c>
      <c r="K1120" s="73" t="str">
        <f t="shared" si="548"/>
        <v/>
      </c>
      <c r="L1120" s="73" t="str">
        <f t="shared" si="552"/>
        <v/>
      </c>
      <c r="M1120" s="81">
        <f t="shared" si="549"/>
        <v>285.71428571428572</v>
      </c>
      <c r="N1120" s="81" t="e">
        <f t="shared" si="550"/>
        <v>#VALUE!</v>
      </c>
      <c r="O1120" s="82" t="str">
        <f>IFERROR(ROUND(IF(H1120/'2. Baseline'!F$13=0,"",H1120/'2. Baseline'!F$13),0),"")</f>
        <v/>
      </c>
      <c r="P1120" s="83" t="str">
        <f>IFERROR(O1120/'2. Baseline'!F$14,"")</f>
        <v/>
      </c>
      <c r="Q1120" s="84" t="e">
        <f t="shared" si="551"/>
        <v>#VALUE!</v>
      </c>
      <c r="R1120" s="234" t="str">
        <f>IF(H1120="","",P1120/'2. Baseline'!$F$67)</f>
        <v/>
      </c>
      <c r="S1120" s="234" t="str">
        <f>IF(H1120="","",P1120/J1120/'2. Baseline'!$F$67)</f>
        <v/>
      </c>
      <c r="T1120" s="101"/>
      <c r="U1120" s="102"/>
      <c r="V1120" s="101"/>
      <c r="W1120" s="101"/>
      <c r="X1120" s="90" t="str">
        <f>IFERROR(S1120/W1120, "")</f>
        <v/>
      </c>
      <c r="Y1120" s="456"/>
      <c r="Z1120" s="450"/>
      <c r="AA1120" s="453"/>
      <c r="AB1120" s="480"/>
      <c r="AC1120" s="483"/>
      <c r="AD1120" s="467"/>
      <c r="AE1120" s="486"/>
      <c r="AF1120" s="467"/>
      <c r="AG1120" s="470"/>
      <c r="AH1120" s="470"/>
      <c r="AI1120" s="473"/>
      <c r="AJ1120" s="467"/>
      <c r="AK1120" s="467"/>
      <c r="AL1120" s="467"/>
      <c r="AM1120" s="467"/>
      <c r="AN1120" s="470"/>
      <c r="AO1120" s="470"/>
      <c r="AP1120" s="470"/>
      <c r="AQ1120" s="473"/>
      <c r="AR1120" s="42"/>
      <c r="AS1120" s="14"/>
    </row>
    <row r="1121" spans="2:45" s="200" customFormat="1" ht="14.45" customHeight="1" x14ac:dyDescent="0.25">
      <c r="B1121" s="475"/>
      <c r="C1121" s="477"/>
      <c r="D1121" s="477"/>
      <c r="E1121" s="40"/>
      <c r="F1121" s="490"/>
      <c r="G1121" s="491"/>
      <c r="H1121" s="50"/>
      <c r="I1121" s="201" t="str">
        <f>IF(H1121=0,"",H1121/'2. Baseline'!$F$15)</f>
        <v/>
      </c>
      <c r="J1121" s="87" t="str">
        <f>IF(I1121="","",(I1121/'2. Baseline'!$F$71/'2. Baseline'!$F$67))</f>
        <v/>
      </c>
      <c r="K1121" s="73" t="str">
        <f t="shared" si="548"/>
        <v/>
      </c>
      <c r="L1121" s="73" t="str">
        <f t="shared" si="552"/>
        <v/>
      </c>
      <c r="M1121" s="81">
        <f t="shared" si="549"/>
        <v>285.71428571428572</v>
      </c>
      <c r="N1121" s="81" t="e">
        <f t="shared" si="550"/>
        <v>#VALUE!</v>
      </c>
      <c r="O1121" s="82" t="str">
        <f>IFERROR(ROUND(IF(H1121/'2. Baseline'!F$13=0,"",H1121/'2. Baseline'!F$13),0),"")</f>
        <v/>
      </c>
      <c r="P1121" s="83" t="str">
        <f>IFERROR(O1121/'2. Baseline'!F$14,"")</f>
        <v/>
      </c>
      <c r="Q1121" s="84" t="e">
        <f t="shared" si="551"/>
        <v>#VALUE!</v>
      </c>
      <c r="R1121" s="234" t="str">
        <f>IF(H1121="","",P1121/'2. Baseline'!$F$67)</f>
        <v/>
      </c>
      <c r="S1121" s="234" t="str">
        <f>IF(H1121="","",P1121/J1121/'2. Baseline'!$F$67)</f>
        <v/>
      </c>
      <c r="T1121" s="101"/>
      <c r="U1121" s="102"/>
      <c r="V1121" s="101"/>
      <c r="W1121" s="101"/>
      <c r="X1121" s="90" t="str">
        <f>IFERROR(P1121/W1121, "")</f>
        <v/>
      </c>
      <c r="Y1121" s="456"/>
      <c r="Z1121" s="450"/>
      <c r="AA1121" s="453"/>
      <c r="AB1121" s="480"/>
      <c r="AC1121" s="483"/>
      <c r="AD1121" s="467"/>
      <c r="AE1121" s="486"/>
      <c r="AF1121" s="467"/>
      <c r="AG1121" s="470"/>
      <c r="AH1121" s="470"/>
      <c r="AI1121" s="473"/>
      <c r="AJ1121" s="467"/>
      <c r="AK1121" s="467"/>
      <c r="AL1121" s="467"/>
      <c r="AM1121" s="467"/>
      <c r="AN1121" s="470"/>
      <c r="AO1121" s="470"/>
      <c r="AP1121" s="470"/>
      <c r="AQ1121" s="473"/>
      <c r="AR1121" s="42"/>
      <c r="AS1121" s="14"/>
    </row>
    <row r="1122" spans="2:45" s="200" customFormat="1" ht="14.45" customHeight="1" x14ac:dyDescent="0.25">
      <c r="B1122" s="475"/>
      <c r="C1122" s="477"/>
      <c r="D1122" s="477"/>
      <c r="E1122" s="40"/>
      <c r="F1122" s="490"/>
      <c r="G1122" s="491"/>
      <c r="H1122" s="49"/>
      <c r="I1122" s="201" t="str">
        <f>IF(H1122=0,"",H1122/'2. Baseline'!$F$15)</f>
        <v/>
      </c>
      <c r="J1122" s="87" t="str">
        <f>IF(I1122="","",(I1122/'2. Baseline'!$F$71/'2. Baseline'!$F$67))</f>
        <v/>
      </c>
      <c r="K1122" s="73" t="str">
        <f t="shared" si="548"/>
        <v/>
      </c>
      <c r="L1122" s="73" t="str">
        <f t="shared" si="552"/>
        <v/>
      </c>
      <c r="M1122" s="81">
        <f t="shared" si="549"/>
        <v>285.71428571428572</v>
      </c>
      <c r="N1122" s="81" t="e">
        <f t="shared" si="550"/>
        <v>#VALUE!</v>
      </c>
      <c r="O1122" s="82" t="str">
        <f>IFERROR(ROUND(IF(H1122/'2. Baseline'!F$13=0,"",H1122/'2. Baseline'!F$13),0),"")</f>
        <v/>
      </c>
      <c r="P1122" s="83" t="str">
        <f>IFERROR(O1122/'2. Baseline'!F$14,"")</f>
        <v/>
      </c>
      <c r="Q1122" s="84" t="e">
        <f t="shared" si="551"/>
        <v>#VALUE!</v>
      </c>
      <c r="R1122" s="234" t="str">
        <f>IF(H1122="","",P1122/'2. Baseline'!$F$67)</f>
        <v/>
      </c>
      <c r="S1122" s="234" t="str">
        <f>IF(H1122="","",P1122/J1122/'2. Baseline'!$F$67)</f>
        <v/>
      </c>
      <c r="T1122" s="101"/>
      <c r="U1122" s="102"/>
      <c r="V1122" s="101"/>
      <c r="W1122" s="101"/>
      <c r="X1122" s="90" t="str">
        <f>IFERROR(P1122/W1122, "")</f>
        <v/>
      </c>
      <c r="Y1122" s="456"/>
      <c r="Z1122" s="450"/>
      <c r="AA1122" s="453"/>
      <c r="AB1122" s="480"/>
      <c r="AC1122" s="483"/>
      <c r="AD1122" s="467"/>
      <c r="AE1122" s="486"/>
      <c r="AF1122" s="467"/>
      <c r="AG1122" s="470"/>
      <c r="AH1122" s="470"/>
      <c r="AI1122" s="473"/>
      <c r="AJ1122" s="467"/>
      <c r="AK1122" s="467"/>
      <c r="AL1122" s="467"/>
      <c r="AM1122" s="467"/>
      <c r="AN1122" s="470"/>
      <c r="AO1122" s="470"/>
      <c r="AP1122" s="470"/>
      <c r="AQ1122" s="473"/>
      <c r="AR1122" s="42"/>
      <c r="AS1122" s="14"/>
    </row>
    <row r="1123" spans="2:45" s="200" customFormat="1" ht="14.45" customHeight="1" x14ac:dyDescent="0.25">
      <c r="B1123" s="475"/>
      <c r="C1123" s="477"/>
      <c r="D1123" s="477"/>
      <c r="E1123" s="40"/>
      <c r="F1123" s="490"/>
      <c r="G1123" s="491"/>
      <c r="H1123" s="49"/>
      <c r="I1123" s="201" t="str">
        <f>IF(H1123=0,"",H1123/'2. Baseline'!$F$15)</f>
        <v/>
      </c>
      <c r="J1123" s="87" t="str">
        <f>IF(I1123="","",(I1123/'2. Baseline'!$F$71/'2. Baseline'!$F$67))</f>
        <v/>
      </c>
      <c r="K1123" s="73" t="str">
        <f t="shared" si="548"/>
        <v/>
      </c>
      <c r="L1123" s="73" t="str">
        <f t="shared" si="552"/>
        <v/>
      </c>
      <c r="M1123" s="81">
        <f t="shared" si="549"/>
        <v>285.71428571428572</v>
      </c>
      <c r="N1123" s="81" t="e">
        <f t="shared" si="550"/>
        <v>#VALUE!</v>
      </c>
      <c r="O1123" s="82" t="str">
        <f>IFERROR(ROUND(IF(H1123/'2. Baseline'!F$13=0,"",H1123/'2. Baseline'!F$13),0),"")</f>
        <v/>
      </c>
      <c r="P1123" s="83" t="str">
        <f>IFERROR(O1123/'2. Baseline'!F$14,"")</f>
        <v/>
      </c>
      <c r="Q1123" s="84" t="e">
        <f t="shared" si="551"/>
        <v>#VALUE!</v>
      </c>
      <c r="R1123" s="234" t="str">
        <f>IF(H1123="","",P1123/'2. Baseline'!$F$67)</f>
        <v/>
      </c>
      <c r="S1123" s="234" t="str">
        <f>IF(H1123="","",P1123/J1123/'2. Baseline'!$F$67)</f>
        <v/>
      </c>
      <c r="T1123" s="101"/>
      <c r="U1123" s="102"/>
      <c r="V1123" s="101"/>
      <c r="W1123" s="101"/>
      <c r="X1123" s="90" t="str">
        <f>IFERROR(P1123/W1123, "")</f>
        <v/>
      </c>
      <c r="Y1123" s="456"/>
      <c r="Z1123" s="450"/>
      <c r="AA1123" s="453"/>
      <c r="AB1123" s="480"/>
      <c r="AC1123" s="483"/>
      <c r="AD1123" s="467"/>
      <c r="AE1123" s="486"/>
      <c r="AF1123" s="467"/>
      <c r="AG1123" s="470"/>
      <c r="AH1123" s="470"/>
      <c r="AI1123" s="473"/>
      <c r="AJ1123" s="467"/>
      <c r="AK1123" s="467"/>
      <c r="AL1123" s="467"/>
      <c r="AM1123" s="467"/>
      <c r="AN1123" s="470"/>
      <c r="AO1123" s="470"/>
      <c r="AP1123" s="470"/>
      <c r="AQ1123" s="473"/>
      <c r="AR1123" s="42"/>
      <c r="AS1123" s="14"/>
    </row>
    <row r="1124" spans="2:45" s="200" customFormat="1" ht="14.45" customHeight="1" x14ac:dyDescent="0.25">
      <c r="B1124" s="475"/>
      <c r="C1124" s="477"/>
      <c r="D1124" s="477"/>
      <c r="E1124" s="40"/>
      <c r="F1124" s="490"/>
      <c r="G1124" s="491"/>
      <c r="H1124" s="49"/>
      <c r="I1124" s="201" t="str">
        <f>IF(H1124=0,"",H1124/'2. Baseline'!$F$15)</f>
        <v/>
      </c>
      <c r="J1124" s="87" t="str">
        <f>IF(I1124="","",(I1124/'2. Baseline'!$F$71/'2. Baseline'!$F$67))</f>
        <v/>
      </c>
      <c r="K1124" s="73" t="str">
        <f t="shared" si="548"/>
        <v/>
      </c>
      <c r="L1124" s="73" t="str">
        <f t="shared" si="552"/>
        <v/>
      </c>
      <c r="M1124" s="81">
        <f t="shared" si="549"/>
        <v>285.71428571428572</v>
      </c>
      <c r="N1124" s="81" t="e">
        <f t="shared" si="550"/>
        <v>#VALUE!</v>
      </c>
      <c r="O1124" s="82" t="str">
        <f>IFERROR(ROUND(IF(H1124/'2. Baseline'!F$13=0,"",H1124/'2. Baseline'!F$13),0),"")</f>
        <v/>
      </c>
      <c r="P1124" s="83" t="str">
        <f>IFERROR(O1124/'2. Baseline'!F$14,"")</f>
        <v/>
      </c>
      <c r="Q1124" s="84" t="e">
        <f t="shared" si="551"/>
        <v>#VALUE!</v>
      </c>
      <c r="R1124" s="234" t="str">
        <f>IF(H1124="","",P1124/'2. Baseline'!$F$67)</f>
        <v/>
      </c>
      <c r="S1124" s="234" t="str">
        <f>IF(H1124="","",P1124/J1124/'2. Baseline'!$F$67)</f>
        <v/>
      </c>
      <c r="T1124" s="101"/>
      <c r="U1124" s="102"/>
      <c r="V1124" s="101"/>
      <c r="W1124" s="101"/>
      <c r="X1124" s="90" t="str">
        <f>IFERROR(P1124/W1124, "")</f>
        <v/>
      </c>
      <c r="Y1124" s="456"/>
      <c r="Z1124" s="450"/>
      <c r="AA1124" s="453"/>
      <c r="AB1124" s="480"/>
      <c r="AC1124" s="483"/>
      <c r="AD1124" s="467"/>
      <c r="AE1124" s="486"/>
      <c r="AF1124" s="467"/>
      <c r="AG1124" s="470"/>
      <c r="AH1124" s="470"/>
      <c r="AI1124" s="473"/>
      <c r="AJ1124" s="467"/>
      <c r="AK1124" s="467"/>
      <c r="AL1124" s="467"/>
      <c r="AM1124" s="467"/>
      <c r="AN1124" s="470"/>
      <c r="AO1124" s="470"/>
      <c r="AP1124" s="470"/>
      <c r="AQ1124" s="473"/>
      <c r="AR1124" s="42"/>
      <c r="AS1124" s="14"/>
    </row>
    <row r="1125" spans="2:45" s="200" customFormat="1" ht="14.45" customHeight="1" x14ac:dyDescent="0.25">
      <c r="B1125" s="476"/>
      <c r="C1125" s="478"/>
      <c r="D1125" s="478"/>
      <c r="E1125" s="40"/>
      <c r="F1125" s="490"/>
      <c r="G1125" s="491"/>
      <c r="H1125" s="49"/>
      <c r="I1125" s="201" t="str">
        <f>IF(H1125=0,"",H1125/'2. Baseline'!$F$15)</f>
        <v/>
      </c>
      <c r="J1125" s="87" t="str">
        <f>IF(I1125="","",(I1125/'2. Baseline'!$F$71/'2. Baseline'!$F$67))</f>
        <v/>
      </c>
      <c r="K1125" s="73" t="str">
        <f t="shared" si="548"/>
        <v/>
      </c>
      <c r="L1125" s="73" t="str">
        <f t="shared" si="552"/>
        <v/>
      </c>
      <c r="M1125" s="81">
        <f t="shared" si="549"/>
        <v>285.71428571428572</v>
      </c>
      <c r="N1125" s="81" t="e">
        <f>IF(M1125="","",I1125/M1125)</f>
        <v>#VALUE!</v>
      </c>
      <c r="O1125" s="82" t="str">
        <f>IFERROR(ROUND(IF(H1125/'2. Baseline'!F$13=0,"",H1125/'2. Baseline'!F$13),0),"")</f>
        <v/>
      </c>
      <c r="P1125" s="83" t="str">
        <f>IFERROR(O1125/'2. Baseline'!F$14,"")</f>
        <v/>
      </c>
      <c r="Q1125" s="85"/>
      <c r="R1125" s="82" t="str">
        <f>IF(H1125="","",P1125/'2. Baseline'!$F$67)</f>
        <v/>
      </c>
      <c r="S1125" s="82" t="str">
        <f>IF(H1125="","",P1125/J1125/'2. Baseline'!$F$67)</f>
        <v/>
      </c>
      <c r="T1125" s="101"/>
      <c r="U1125" s="102"/>
      <c r="V1125" s="101"/>
      <c r="W1125" s="101"/>
      <c r="X1125" s="90" t="str">
        <f>IFERROR(P1125/W1125, "")</f>
        <v/>
      </c>
      <c r="Y1125" s="457"/>
      <c r="Z1125" s="451"/>
      <c r="AA1125" s="454"/>
      <c r="AB1125" s="481"/>
      <c r="AC1125" s="484"/>
      <c r="AD1125" s="468"/>
      <c r="AE1125" s="487"/>
      <c r="AF1125" s="468"/>
      <c r="AG1125" s="471"/>
      <c r="AH1125" s="471"/>
      <c r="AI1125" s="474"/>
      <c r="AJ1125" s="468"/>
      <c r="AK1125" s="468"/>
      <c r="AL1125" s="468"/>
      <c r="AM1125" s="468"/>
      <c r="AN1125" s="471"/>
      <c r="AO1125" s="471"/>
      <c r="AP1125" s="471"/>
      <c r="AQ1125" s="474"/>
      <c r="AR1125" s="42"/>
      <c r="AS1125" s="14"/>
    </row>
    <row r="1126" spans="2:45" s="200" customFormat="1" ht="14.45" customHeight="1" x14ac:dyDescent="0.25">
      <c r="B1126" s="162"/>
      <c r="C1126" s="25" t="s">
        <v>35</v>
      </c>
      <c r="D1126" s="25"/>
      <c r="E1126" s="98">
        <f>COUNTA(E1116:E1125)</f>
        <v>0</v>
      </c>
      <c r="F1126" s="458"/>
      <c r="G1126" s="459"/>
      <c r="H1126" s="22">
        <f>SUM(H1116:H1125)</f>
        <v>0</v>
      </c>
      <c r="I1126" s="96">
        <f>SUM(I1116:I1125)</f>
        <v>0</v>
      </c>
      <c r="J1126" s="96">
        <f>SUM(J1116:J1125)</f>
        <v>0</v>
      </c>
      <c r="K1126" s="96">
        <f>SUM(K1116:K1125)</f>
        <v>0</v>
      </c>
      <c r="L1126" s="96">
        <f>SUM(L1116:L1125)</f>
        <v>0</v>
      </c>
      <c r="M1126" s="97"/>
      <c r="N1126" s="97" t="e">
        <f>SUM(N1116:N1125)</f>
        <v>#VALUE!</v>
      </c>
      <c r="O1126" s="23">
        <f>SUM(O1116:O1125)</f>
        <v>0</v>
      </c>
      <c r="P1126" s="53">
        <f>IFERROR(O1126/'2. Baseline'!F$14,"")</f>
        <v>0</v>
      </c>
      <c r="Q1126" s="52" t="e">
        <f>SUM(Q1116:Q1124)*7</f>
        <v>#VALUE!</v>
      </c>
      <c r="R1126" s="96">
        <f>SUM(R1116:R1125)</f>
        <v>0</v>
      </c>
      <c r="S1126" s="97" t="e">
        <f>IF(H1126="","",P1126/J1126/'2. Baseline'!$F$67)</f>
        <v>#DIV/0!</v>
      </c>
      <c r="T1126" s="103"/>
      <c r="U1126" s="103"/>
      <c r="V1126" s="104"/>
      <c r="W1126" s="104"/>
      <c r="X1126" s="74"/>
      <c r="Y1126" s="107"/>
      <c r="Z1126" s="104"/>
      <c r="AA1126" s="108"/>
      <c r="AB1126" s="53"/>
      <c r="AC1126" s="68">
        <f t="shared" ref="AC1126:AQ1126" si="553">SUM(AC1116:AC1125)</f>
        <v>0</v>
      </c>
      <c r="AD1126" s="68">
        <f t="shared" si="553"/>
        <v>0</v>
      </c>
      <c r="AE1126" s="296">
        <f t="shared" si="553"/>
        <v>0</v>
      </c>
      <c r="AF1126" s="93">
        <f t="shared" si="553"/>
        <v>0</v>
      </c>
      <c r="AG1126" s="93">
        <f t="shared" si="553"/>
        <v>0</v>
      </c>
      <c r="AH1126" s="93">
        <f t="shared" si="553"/>
        <v>0</v>
      </c>
      <c r="AI1126" s="93">
        <f t="shared" si="553"/>
        <v>0</v>
      </c>
      <c r="AJ1126" s="93">
        <f t="shared" si="553"/>
        <v>0</v>
      </c>
      <c r="AK1126" s="93">
        <f t="shared" si="553"/>
        <v>0</v>
      </c>
      <c r="AL1126" s="93">
        <f t="shared" si="553"/>
        <v>0</v>
      </c>
      <c r="AM1126" s="93">
        <f t="shared" si="553"/>
        <v>0</v>
      </c>
      <c r="AN1126" s="93">
        <f t="shared" si="553"/>
        <v>0</v>
      </c>
      <c r="AO1126" s="93">
        <f t="shared" si="553"/>
        <v>0</v>
      </c>
      <c r="AP1126" s="93">
        <f t="shared" si="553"/>
        <v>0</v>
      </c>
      <c r="AQ1126" s="93">
        <f t="shared" si="553"/>
        <v>0</v>
      </c>
      <c r="AR1126" s="26"/>
      <c r="AS1126" s="14"/>
    </row>
    <row r="1127" spans="2:45" s="200" customFormat="1" ht="14.45" customHeight="1" thickBot="1" x14ac:dyDescent="0.3">
      <c r="B1127" s="163"/>
      <c r="C1127" s="62"/>
      <c r="D1127" s="62"/>
      <c r="E1127" s="63"/>
      <c r="F1127" s="460"/>
      <c r="G1127" s="461"/>
      <c r="H1127" s="64"/>
      <c r="I1127" s="65" t="str">
        <f>IFERROR(IF(H1127/#REF!=0," ",H1127/#REF!),"")</f>
        <v/>
      </c>
      <c r="J1127" s="66"/>
      <c r="K1127" s="66"/>
      <c r="L1127" s="66"/>
      <c r="M1127" s="66"/>
      <c r="N1127" s="66"/>
      <c r="O1127" s="24"/>
      <c r="P1127" s="54"/>
      <c r="Q1127" s="55"/>
      <c r="R1127" s="56"/>
      <c r="S1127" s="56"/>
      <c r="T1127" s="105"/>
      <c r="U1127" s="105"/>
      <c r="V1127" s="106"/>
      <c r="W1127" s="106"/>
      <c r="X1127" s="75"/>
      <c r="Y1127" s="109"/>
      <c r="Z1127" s="106"/>
      <c r="AA1127" s="110"/>
      <c r="AB1127" s="54"/>
      <c r="AC1127" s="57"/>
      <c r="AD1127" s="67"/>
      <c r="AE1127" s="67"/>
      <c r="AF1127" s="67"/>
      <c r="AG1127" s="67"/>
      <c r="AH1127" s="67"/>
      <c r="AI1127" s="67"/>
      <c r="AJ1127" s="67"/>
      <c r="AK1127" s="67"/>
      <c r="AL1127" s="67"/>
      <c r="AM1127" s="67"/>
      <c r="AN1127" s="67"/>
      <c r="AO1127" s="67"/>
      <c r="AP1127" s="67"/>
      <c r="AQ1127" s="179"/>
      <c r="AR1127" s="60"/>
      <c r="AS1127" s="14"/>
    </row>
    <row r="1128" spans="2:45" s="200" customFormat="1" ht="14.45" customHeight="1" x14ac:dyDescent="0.25">
      <c r="B1128" s="475" t="str">
        <f>IF(C1128&lt;&gt;"",B1116+1,"")</f>
        <v/>
      </c>
      <c r="C1128" s="477"/>
      <c r="D1128" s="477"/>
      <c r="E1128" s="40"/>
      <c r="F1128" s="492"/>
      <c r="G1128" s="492"/>
      <c r="H1128" s="49"/>
      <c r="I1128" s="201" t="str">
        <f>IF(H1128=0,"",H1128/'2. Baseline'!$F$15)</f>
        <v/>
      </c>
      <c r="J1128" s="86" t="str">
        <f>IF(I1128="","",(I1128/'2. Baseline'!$F$71/'2. Baseline'!$F$67))</f>
        <v/>
      </c>
      <c r="K1128" s="72" t="str">
        <f t="shared" ref="K1128:K1137" si="554">IF(J1128="","",ROUNDUP(J1128,0))</f>
        <v/>
      </c>
      <c r="L1128" s="295" t="str">
        <f>J1128</f>
        <v/>
      </c>
      <c r="M1128" s="77">
        <f t="shared" ref="M1128:M1137" si="555">IF(I1128=0,"",$M$23*10)</f>
        <v>285.71428571428572</v>
      </c>
      <c r="N1128" s="77" t="e">
        <f t="shared" ref="N1128:N1136" si="556">I1128/M1128</f>
        <v>#VALUE!</v>
      </c>
      <c r="O1128" s="78" t="str">
        <f>IFERROR(ROUND(IF(H1128/'2. Baseline'!F$13=0,"",H1128/'2. Baseline'!F$13),0),"")</f>
        <v/>
      </c>
      <c r="P1128" s="79" t="str">
        <f>IFERROR(O1128/'2. Baseline'!F$14,"")</f>
        <v/>
      </c>
      <c r="Q1128" s="80" t="e">
        <f t="shared" ref="Q1128:Q1136" si="557">O1128/(J1128/2)/7</f>
        <v>#VALUE!</v>
      </c>
      <c r="R1128" s="233" t="str">
        <f>IF(H1128="","",P1128/'2. Baseline'!$F$67)</f>
        <v/>
      </c>
      <c r="S1128" s="233" t="str">
        <f>IF(H1128="","",P1128/J1128/'2. Baseline'!$F$67)</f>
        <v/>
      </c>
      <c r="T1128" s="99"/>
      <c r="U1128" s="100"/>
      <c r="V1128" s="101"/>
      <c r="W1128" s="101"/>
      <c r="X1128" s="89" t="str">
        <f>IFERROR(S1128/W1128, "n/a")</f>
        <v>n/a</v>
      </c>
      <c r="Y1128" s="455"/>
      <c r="Z1128" s="449"/>
      <c r="AA1128" s="452"/>
      <c r="AB1128" s="479" t="e">
        <f>P1138/AA1128</f>
        <v>#DIV/0!</v>
      </c>
      <c r="AC1128" s="482">
        <f>L1138</f>
        <v>0</v>
      </c>
      <c r="AD1128" s="466">
        <f>AC1138</f>
        <v>0</v>
      </c>
      <c r="AE1128" s="485">
        <f>AD1138/'2. Baseline'!$F$73</f>
        <v>0</v>
      </c>
      <c r="AF1128" s="466">
        <f>L1138*'2. Baseline'!$F$58</f>
        <v>0</v>
      </c>
      <c r="AG1128" s="469">
        <f>J1138*'2. Baseline'!$F$61</f>
        <v>0</v>
      </c>
      <c r="AH1128" s="469">
        <f>AE1138*'2. Baseline'!F$59*('2. Baseline'!F$50+'2. Baseline'!F$51)</f>
        <v>0</v>
      </c>
      <c r="AI1128" s="472">
        <f>IF(B1128&lt;&gt;"",'2. Baseline'!$F$60+1,0)</f>
        <v>0</v>
      </c>
      <c r="AJ1128" s="466">
        <f>2*(AC1138*('2. Baseline'!$F$67+'2. Baseline'!$F$68))</f>
        <v>0</v>
      </c>
      <c r="AK1128" s="466">
        <f>2*L1138</f>
        <v>0</v>
      </c>
      <c r="AL1128" s="466">
        <f>2*(J1138*2)</f>
        <v>0</v>
      </c>
      <c r="AM1128" s="466">
        <f>J1138*('2. Baseline'!F$67+'2. Baseline'!F$68)</f>
        <v>0</v>
      </c>
      <c r="AN1128" s="469">
        <f>J1138*'2. Baseline'!$F$80</f>
        <v>0</v>
      </c>
      <c r="AO1128" s="469">
        <f>2*J1138</f>
        <v>0</v>
      </c>
      <c r="AP1128" s="469">
        <f>AE1138*'2. Baseline'!F$78*('2. Baseline'!F$67+'2. Baseline'!F$68)</f>
        <v>0</v>
      </c>
      <c r="AQ1128" s="472">
        <f>IF(B1128&lt;&gt;"",'2. Baseline'!$F$60+1,0)</f>
        <v>0</v>
      </c>
      <c r="AR1128" s="41"/>
      <c r="AS1128" s="14"/>
    </row>
    <row r="1129" spans="2:45" s="200" customFormat="1" ht="14.45" customHeight="1" x14ac:dyDescent="0.25">
      <c r="B1129" s="475"/>
      <c r="C1129" s="477"/>
      <c r="D1129" s="477"/>
      <c r="E1129" s="40"/>
      <c r="F1129" s="489"/>
      <c r="G1129" s="489"/>
      <c r="H1129" s="49"/>
      <c r="I1129" s="201" t="str">
        <f>IF(H1129=0,"",H1129/'2. Baseline'!$F$15)</f>
        <v/>
      </c>
      <c r="J1129" s="87" t="str">
        <f>IF(I1129="","",(I1129/'2. Baseline'!$F$71/'2. Baseline'!$F$67))</f>
        <v/>
      </c>
      <c r="K1129" s="73" t="str">
        <f t="shared" si="554"/>
        <v/>
      </c>
      <c r="L1129" s="73" t="str">
        <f t="shared" ref="L1129:L1137" si="558">J1129</f>
        <v/>
      </c>
      <c r="M1129" s="81">
        <f t="shared" si="555"/>
        <v>285.71428571428572</v>
      </c>
      <c r="N1129" s="81" t="e">
        <f t="shared" si="556"/>
        <v>#VALUE!</v>
      </c>
      <c r="O1129" s="82" t="str">
        <f>IFERROR(ROUND(IF(H1129/'2. Baseline'!F$13=0,"",H1129/'2. Baseline'!F$13),0),"")</f>
        <v/>
      </c>
      <c r="P1129" s="83" t="str">
        <f>IFERROR(O1129/'2. Baseline'!F$14,"")</f>
        <v/>
      </c>
      <c r="Q1129" s="84" t="e">
        <f t="shared" si="557"/>
        <v>#VALUE!</v>
      </c>
      <c r="R1129" s="234" t="str">
        <f>IF(H1129="","",P1129/'2. Baseline'!$F$67)</f>
        <v/>
      </c>
      <c r="S1129" s="234" t="str">
        <f>IF(H1129="","",P1129/J1129/'2. Baseline'!$F$67)</f>
        <v/>
      </c>
      <c r="T1129" s="101"/>
      <c r="U1129" s="102"/>
      <c r="V1129" s="101"/>
      <c r="W1129" s="101"/>
      <c r="X1129" s="90" t="str">
        <f>IFERROR(S1129/W1129, "")</f>
        <v/>
      </c>
      <c r="Y1129" s="456"/>
      <c r="Z1129" s="450"/>
      <c r="AA1129" s="453"/>
      <c r="AB1129" s="480"/>
      <c r="AC1129" s="483"/>
      <c r="AD1129" s="467"/>
      <c r="AE1129" s="486"/>
      <c r="AF1129" s="467"/>
      <c r="AG1129" s="470"/>
      <c r="AH1129" s="470"/>
      <c r="AI1129" s="473"/>
      <c r="AJ1129" s="467"/>
      <c r="AK1129" s="467"/>
      <c r="AL1129" s="467"/>
      <c r="AM1129" s="467"/>
      <c r="AN1129" s="470"/>
      <c r="AO1129" s="470"/>
      <c r="AP1129" s="470"/>
      <c r="AQ1129" s="473"/>
      <c r="AR1129" s="42"/>
      <c r="AS1129" s="14"/>
    </row>
    <row r="1130" spans="2:45" s="200" customFormat="1" ht="14.45" customHeight="1" x14ac:dyDescent="0.25">
      <c r="B1130" s="475"/>
      <c r="C1130" s="477"/>
      <c r="D1130" s="477"/>
      <c r="E1130" s="40"/>
      <c r="F1130" s="489"/>
      <c r="G1130" s="489"/>
      <c r="H1130" s="49"/>
      <c r="I1130" s="201" t="str">
        <f>IF(H1130=0,"",H1130/'2. Baseline'!$F$15)</f>
        <v/>
      </c>
      <c r="J1130" s="88" t="str">
        <f>IF(I1130="","",(I1130/'2. Baseline'!$F$71/'2. Baseline'!$F$67))</f>
        <v/>
      </c>
      <c r="K1130" s="91" t="str">
        <f t="shared" si="554"/>
        <v/>
      </c>
      <c r="L1130" s="91" t="str">
        <f t="shared" si="558"/>
        <v/>
      </c>
      <c r="M1130" s="92">
        <f t="shared" si="555"/>
        <v>285.71428571428572</v>
      </c>
      <c r="N1130" s="92" t="e">
        <f t="shared" si="556"/>
        <v>#VALUE!</v>
      </c>
      <c r="O1130" s="82" t="str">
        <f>IFERROR(ROUND(IF(H1130/'2. Baseline'!F$13=0,"",H1130/'2. Baseline'!F$13),0),"")</f>
        <v/>
      </c>
      <c r="P1130" s="83" t="str">
        <f>IFERROR(O1130/'2. Baseline'!F$14,"")</f>
        <v/>
      </c>
      <c r="Q1130" s="84" t="e">
        <f t="shared" si="557"/>
        <v>#VALUE!</v>
      </c>
      <c r="R1130" s="234" t="str">
        <f>IF(H1130="","",P1130/'2. Baseline'!$F$67)</f>
        <v/>
      </c>
      <c r="S1130" s="234" t="str">
        <f>IF(H1130="","",P1130/J1130/'2. Baseline'!$F$67)</f>
        <v/>
      </c>
      <c r="T1130" s="101"/>
      <c r="U1130" s="102"/>
      <c r="V1130" s="101"/>
      <c r="W1130" s="101"/>
      <c r="X1130" s="90" t="str">
        <f>IFERROR(S1130/W1130, "")</f>
        <v/>
      </c>
      <c r="Y1130" s="456"/>
      <c r="Z1130" s="450"/>
      <c r="AA1130" s="453"/>
      <c r="AB1130" s="480"/>
      <c r="AC1130" s="483"/>
      <c r="AD1130" s="467"/>
      <c r="AE1130" s="486"/>
      <c r="AF1130" s="467"/>
      <c r="AG1130" s="470"/>
      <c r="AH1130" s="470"/>
      <c r="AI1130" s="473"/>
      <c r="AJ1130" s="467"/>
      <c r="AK1130" s="467"/>
      <c r="AL1130" s="467"/>
      <c r="AM1130" s="467"/>
      <c r="AN1130" s="470"/>
      <c r="AO1130" s="470"/>
      <c r="AP1130" s="470"/>
      <c r="AQ1130" s="473"/>
      <c r="AR1130" s="42"/>
      <c r="AS1130" s="14"/>
    </row>
    <row r="1131" spans="2:45" s="200" customFormat="1" ht="14.45" customHeight="1" x14ac:dyDescent="0.25">
      <c r="B1131" s="475"/>
      <c r="C1131" s="477"/>
      <c r="D1131" s="477"/>
      <c r="E1131" s="40"/>
      <c r="F1131" s="489"/>
      <c r="G1131" s="489"/>
      <c r="H1131" s="49"/>
      <c r="I1131" s="201" t="str">
        <f>IF(H1131=0,"",H1131/'2. Baseline'!$F$15)</f>
        <v/>
      </c>
      <c r="J1131" s="87" t="str">
        <f>IF(I1131="","",(I1131/'2. Baseline'!$F$71/'2. Baseline'!$F$67))</f>
        <v/>
      </c>
      <c r="K1131" s="73" t="str">
        <f t="shared" si="554"/>
        <v/>
      </c>
      <c r="L1131" s="73" t="str">
        <f t="shared" si="558"/>
        <v/>
      </c>
      <c r="M1131" s="81">
        <f t="shared" si="555"/>
        <v>285.71428571428572</v>
      </c>
      <c r="N1131" s="81" t="e">
        <f t="shared" si="556"/>
        <v>#VALUE!</v>
      </c>
      <c r="O1131" s="82" t="str">
        <f>IFERROR(ROUND(IF(H1131/'2. Baseline'!F$13=0,"",H1131/'2. Baseline'!F$13),0),"")</f>
        <v/>
      </c>
      <c r="P1131" s="83" t="str">
        <f>IFERROR(O1131/'2. Baseline'!F$14,"")</f>
        <v/>
      </c>
      <c r="Q1131" s="84" t="e">
        <f t="shared" si="557"/>
        <v>#VALUE!</v>
      </c>
      <c r="R1131" s="234" t="str">
        <f>IF(H1131="","",P1131/'2. Baseline'!$F$67)</f>
        <v/>
      </c>
      <c r="S1131" s="234" t="str">
        <f>IF(H1131="","",P1131/J1131/'2. Baseline'!$F$67)</f>
        <v/>
      </c>
      <c r="T1131" s="101"/>
      <c r="U1131" s="102"/>
      <c r="V1131" s="101"/>
      <c r="W1131" s="101"/>
      <c r="X1131" s="90" t="str">
        <f>IFERROR(S1131/W1131, "")</f>
        <v/>
      </c>
      <c r="Y1131" s="456"/>
      <c r="Z1131" s="450"/>
      <c r="AA1131" s="453"/>
      <c r="AB1131" s="480"/>
      <c r="AC1131" s="483"/>
      <c r="AD1131" s="467"/>
      <c r="AE1131" s="486"/>
      <c r="AF1131" s="467"/>
      <c r="AG1131" s="470"/>
      <c r="AH1131" s="470"/>
      <c r="AI1131" s="473"/>
      <c r="AJ1131" s="467"/>
      <c r="AK1131" s="467"/>
      <c r="AL1131" s="467"/>
      <c r="AM1131" s="467"/>
      <c r="AN1131" s="470"/>
      <c r="AO1131" s="470"/>
      <c r="AP1131" s="470"/>
      <c r="AQ1131" s="473"/>
      <c r="AR1131" s="42"/>
      <c r="AS1131" s="14"/>
    </row>
    <row r="1132" spans="2:45" s="200" customFormat="1" ht="14.45" customHeight="1" x14ac:dyDescent="0.25">
      <c r="B1132" s="475"/>
      <c r="C1132" s="477"/>
      <c r="D1132" s="477"/>
      <c r="E1132" s="40"/>
      <c r="F1132" s="489"/>
      <c r="G1132" s="489"/>
      <c r="H1132" s="50"/>
      <c r="I1132" s="201" t="str">
        <f>IF(H1132=0,"",H1132/'2. Baseline'!$F$15)</f>
        <v/>
      </c>
      <c r="J1132" s="87" t="str">
        <f>IF(I1132="","",(I1132/'2. Baseline'!$F$71/'2. Baseline'!$F$67))</f>
        <v/>
      </c>
      <c r="K1132" s="73" t="str">
        <f t="shared" si="554"/>
        <v/>
      </c>
      <c r="L1132" s="73" t="str">
        <f t="shared" si="558"/>
        <v/>
      </c>
      <c r="M1132" s="81">
        <f t="shared" si="555"/>
        <v>285.71428571428572</v>
      </c>
      <c r="N1132" s="81" t="e">
        <f t="shared" si="556"/>
        <v>#VALUE!</v>
      </c>
      <c r="O1132" s="82" t="str">
        <f>IFERROR(ROUND(IF(H1132/'2. Baseline'!F$13=0,"",H1132/'2. Baseline'!F$13),0),"")</f>
        <v/>
      </c>
      <c r="P1132" s="83" t="str">
        <f>IFERROR(O1132/'2. Baseline'!F$14,"")</f>
        <v/>
      </c>
      <c r="Q1132" s="84" t="e">
        <f t="shared" si="557"/>
        <v>#VALUE!</v>
      </c>
      <c r="R1132" s="234" t="str">
        <f>IF(H1132="","",P1132/'2. Baseline'!$F$67)</f>
        <v/>
      </c>
      <c r="S1132" s="234" t="str">
        <f>IF(H1132="","",P1132/J1132/'2. Baseline'!$F$67)</f>
        <v/>
      </c>
      <c r="T1132" s="101"/>
      <c r="U1132" s="102"/>
      <c r="V1132" s="101"/>
      <c r="W1132" s="101"/>
      <c r="X1132" s="90" t="str">
        <f>IFERROR(S1132/W1132, "")</f>
        <v/>
      </c>
      <c r="Y1132" s="456"/>
      <c r="Z1132" s="450"/>
      <c r="AA1132" s="453"/>
      <c r="AB1132" s="480"/>
      <c r="AC1132" s="483"/>
      <c r="AD1132" s="467"/>
      <c r="AE1132" s="486"/>
      <c r="AF1132" s="467"/>
      <c r="AG1132" s="470"/>
      <c r="AH1132" s="470"/>
      <c r="AI1132" s="473"/>
      <c r="AJ1132" s="467"/>
      <c r="AK1132" s="467"/>
      <c r="AL1132" s="467"/>
      <c r="AM1132" s="467"/>
      <c r="AN1132" s="470"/>
      <c r="AO1132" s="470"/>
      <c r="AP1132" s="470"/>
      <c r="AQ1132" s="473"/>
      <c r="AR1132" s="42"/>
      <c r="AS1132" s="14"/>
    </row>
    <row r="1133" spans="2:45" s="200" customFormat="1" ht="14.45" customHeight="1" x14ac:dyDescent="0.25">
      <c r="B1133" s="475"/>
      <c r="C1133" s="477"/>
      <c r="D1133" s="477"/>
      <c r="E1133" s="40"/>
      <c r="F1133" s="489"/>
      <c r="G1133" s="489"/>
      <c r="H1133" s="50"/>
      <c r="I1133" s="201" t="str">
        <f>IF(H1133=0,"",H1133/'2. Baseline'!$F$15)</f>
        <v/>
      </c>
      <c r="J1133" s="87" t="str">
        <f>IF(I1133="","",(I1133/'2. Baseline'!$F$71/'2. Baseline'!$F$67))</f>
        <v/>
      </c>
      <c r="K1133" s="73" t="str">
        <f t="shared" si="554"/>
        <v/>
      </c>
      <c r="L1133" s="73" t="str">
        <f t="shared" si="558"/>
        <v/>
      </c>
      <c r="M1133" s="81">
        <f t="shared" si="555"/>
        <v>285.71428571428572</v>
      </c>
      <c r="N1133" s="81" t="e">
        <f t="shared" si="556"/>
        <v>#VALUE!</v>
      </c>
      <c r="O1133" s="82" t="str">
        <f>IFERROR(ROUND(IF(H1133/'2. Baseline'!F$13=0,"",H1133/'2. Baseline'!F$13),0),"")</f>
        <v/>
      </c>
      <c r="P1133" s="83" t="str">
        <f>IFERROR(O1133/'2. Baseline'!F$14,"")</f>
        <v/>
      </c>
      <c r="Q1133" s="84" t="e">
        <f t="shared" si="557"/>
        <v>#VALUE!</v>
      </c>
      <c r="R1133" s="234" t="str">
        <f>IF(H1133="","",P1133/'2. Baseline'!$F$67)</f>
        <v/>
      </c>
      <c r="S1133" s="234" t="str">
        <f>IF(H1133="","",P1133/J1133/'2. Baseline'!$F$67)</f>
        <v/>
      </c>
      <c r="T1133" s="101"/>
      <c r="U1133" s="102"/>
      <c r="V1133" s="101"/>
      <c r="W1133" s="101"/>
      <c r="X1133" s="90" t="str">
        <f>IFERROR(P1133/W1133, "")</f>
        <v/>
      </c>
      <c r="Y1133" s="456"/>
      <c r="Z1133" s="450"/>
      <c r="AA1133" s="453"/>
      <c r="AB1133" s="480"/>
      <c r="AC1133" s="483"/>
      <c r="AD1133" s="467"/>
      <c r="AE1133" s="486"/>
      <c r="AF1133" s="467"/>
      <c r="AG1133" s="470"/>
      <c r="AH1133" s="470"/>
      <c r="AI1133" s="473"/>
      <c r="AJ1133" s="467"/>
      <c r="AK1133" s="467"/>
      <c r="AL1133" s="467"/>
      <c r="AM1133" s="467"/>
      <c r="AN1133" s="470"/>
      <c r="AO1133" s="470"/>
      <c r="AP1133" s="470"/>
      <c r="AQ1133" s="473"/>
      <c r="AR1133" s="42"/>
      <c r="AS1133" s="14"/>
    </row>
    <row r="1134" spans="2:45" s="200" customFormat="1" ht="14.45" customHeight="1" x14ac:dyDescent="0.25">
      <c r="B1134" s="475"/>
      <c r="C1134" s="477"/>
      <c r="D1134" s="477"/>
      <c r="E1134" s="40"/>
      <c r="F1134" s="489"/>
      <c r="G1134" s="489"/>
      <c r="H1134" s="50"/>
      <c r="I1134" s="201" t="str">
        <f>IF(H1134=0,"",H1134/'2. Baseline'!$F$15)</f>
        <v/>
      </c>
      <c r="J1134" s="87" t="str">
        <f>IF(I1134="","",(I1134/'2. Baseline'!$F$71/'2. Baseline'!$F$67))</f>
        <v/>
      </c>
      <c r="K1134" s="73" t="str">
        <f t="shared" si="554"/>
        <v/>
      </c>
      <c r="L1134" s="73" t="str">
        <f t="shared" si="558"/>
        <v/>
      </c>
      <c r="M1134" s="81">
        <f t="shared" si="555"/>
        <v>285.71428571428572</v>
      </c>
      <c r="N1134" s="81" t="e">
        <f t="shared" si="556"/>
        <v>#VALUE!</v>
      </c>
      <c r="O1134" s="82" t="str">
        <f>IFERROR(ROUND(IF(H1134/'2. Baseline'!F$13=0,"",H1134/'2. Baseline'!F$13),0),"")</f>
        <v/>
      </c>
      <c r="P1134" s="83" t="str">
        <f>IFERROR(O1134/'2. Baseline'!F$14,"")</f>
        <v/>
      </c>
      <c r="Q1134" s="84" t="e">
        <f t="shared" si="557"/>
        <v>#VALUE!</v>
      </c>
      <c r="R1134" s="234" t="str">
        <f>IF(H1134="","",P1134/'2. Baseline'!$F$67)</f>
        <v/>
      </c>
      <c r="S1134" s="234" t="str">
        <f>IF(H1134="","",P1134/J1134/'2. Baseline'!$F$67)</f>
        <v/>
      </c>
      <c r="T1134" s="101"/>
      <c r="U1134" s="102"/>
      <c r="V1134" s="101"/>
      <c r="W1134" s="101"/>
      <c r="X1134" s="90" t="str">
        <f>IFERROR(P1134/W1134, "")</f>
        <v/>
      </c>
      <c r="Y1134" s="456"/>
      <c r="Z1134" s="450"/>
      <c r="AA1134" s="453"/>
      <c r="AB1134" s="480"/>
      <c r="AC1134" s="483"/>
      <c r="AD1134" s="467"/>
      <c r="AE1134" s="486"/>
      <c r="AF1134" s="467"/>
      <c r="AG1134" s="470"/>
      <c r="AH1134" s="470"/>
      <c r="AI1134" s="473"/>
      <c r="AJ1134" s="467"/>
      <c r="AK1134" s="467"/>
      <c r="AL1134" s="467"/>
      <c r="AM1134" s="467"/>
      <c r="AN1134" s="470"/>
      <c r="AO1134" s="470"/>
      <c r="AP1134" s="470"/>
      <c r="AQ1134" s="473"/>
      <c r="AR1134" s="42"/>
      <c r="AS1134" s="14"/>
    </row>
    <row r="1135" spans="2:45" s="200" customFormat="1" ht="14.45" customHeight="1" x14ac:dyDescent="0.25">
      <c r="B1135" s="475"/>
      <c r="C1135" s="477"/>
      <c r="D1135" s="477"/>
      <c r="E1135" s="40"/>
      <c r="F1135" s="489"/>
      <c r="G1135" s="489"/>
      <c r="H1135" s="50"/>
      <c r="I1135" s="201" t="str">
        <f>IF(H1135=0,"",H1135/'2. Baseline'!$F$15)</f>
        <v/>
      </c>
      <c r="J1135" s="87" t="str">
        <f>IF(I1135="","",(I1135/'2. Baseline'!$F$71/'2. Baseline'!$F$67))</f>
        <v/>
      </c>
      <c r="K1135" s="73" t="str">
        <f t="shared" si="554"/>
        <v/>
      </c>
      <c r="L1135" s="73" t="str">
        <f t="shared" si="558"/>
        <v/>
      </c>
      <c r="M1135" s="81">
        <f t="shared" si="555"/>
        <v>285.71428571428572</v>
      </c>
      <c r="N1135" s="81" t="e">
        <f t="shared" si="556"/>
        <v>#VALUE!</v>
      </c>
      <c r="O1135" s="82" t="str">
        <f>IFERROR(ROUND(IF(H1135/'2. Baseline'!F$13=0,"",H1135/'2. Baseline'!F$13),0),"")</f>
        <v/>
      </c>
      <c r="P1135" s="83" t="str">
        <f>IFERROR(O1135/'2. Baseline'!F$14,"")</f>
        <v/>
      </c>
      <c r="Q1135" s="84" t="e">
        <f t="shared" si="557"/>
        <v>#VALUE!</v>
      </c>
      <c r="R1135" s="234" t="str">
        <f>IF(H1135="","",P1135/'2. Baseline'!$F$67)</f>
        <v/>
      </c>
      <c r="S1135" s="234" t="str">
        <f>IF(H1135="","",P1135/J1135/'2. Baseline'!$F$67)</f>
        <v/>
      </c>
      <c r="T1135" s="101"/>
      <c r="U1135" s="102"/>
      <c r="V1135" s="101"/>
      <c r="W1135" s="101"/>
      <c r="X1135" s="90" t="str">
        <f>IFERROR(P1135/W1135, "")</f>
        <v/>
      </c>
      <c r="Y1135" s="456"/>
      <c r="Z1135" s="450"/>
      <c r="AA1135" s="453"/>
      <c r="AB1135" s="480"/>
      <c r="AC1135" s="483"/>
      <c r="AD1135" s="467"/>
      <c r="AE1135" s="486"/>
      <c r="AF1135" s="467"/>
      <c r="AG1135" s="470"/>
      <c r="AH1135" s="470"/>
      <c r="AI1135" s="473"/>
      <c r="AJ1135" s="467"/>
      <c r="AK1135" s="467"/>
      <c r="AL1135" s="467"/>
      <c r="AM1135" s="467"/>
      <c r="AN1135" s="470"/>
      <c r="AO1135" s="470"/>
      <c r="AP1135" s="470"/>
      <c r="AQ1135" s="473"/>
      <c r="AR1135" s="42"/>
      <c r="AS1135" s="14"/>
    </row>
    <row r="1136" spans="2:45" s="200" customFormat="1" ht="14.45" customHeight="1" x14ac:dyDescent="0.25">
      <c r="B1136" s="475"/>
      <c r="C1136" s="477"/>
      <c r="D1136" s="477"/>
      <c r="E1136" s="40"/>
      <c r="F1136" s="489"/>
      <c r="G1136" s="489"/>
      <c r="H1136" s="50"/>
      <c r="I1136" s="201" t="str">
        <f>IF(H1136=0,"",H1136/'2. Baseline'!$F$15)</f>
        <v/>
      </c>
      <c r="J1136" s="87" t="str">
        <f>IF(I1136="","",(I1136/'2. Baseline'!$F$71/'2. Baseline'!$F$67))</f>
        <v/>
      </c>
      <c r="K1136" s="73" t="str">
        <f t="shared" si="554"/>
        <v/>
      </c>
      <c r="L1136" s="73" t="str">
        <f t="shared" si="558"/>
        <v/>
      </c>
      <c r="M1136" s="81">
        <f t="shared" si="555"/>
        <v>285.71428571428572</v>
      </c>
      <c r="N1136" s="81" t="e">
        <f t="shared" si="556"/>
        <v>#VALUE!</v>
      </c>
      <c r="O1136" s="82" t="str">
        <f>IFERROR(ROUND(IF(H1136/'2. Baseline'!F$13=0,"",H1136/'2. Baseline'!F$13),0),"")</f>
        <v/>
      </c>
      <c r="P1136" s="83" t="str">
        <f>IFERROR(O1136/'2. Baseline'!F$14,"")</f>
        <v/>
      </c>
      <c r="Q1136" s="84" t="e">
        <f t="shared" si="557"/>
        <v>#VALUE!</v>
      </c>
      <c r="R1136" s="234" t="str">
        <f>IF(H1136="","",P1136/'2. Baseline'!$F$67)</f>
        <v/>
      </c>
      <c r="S1136" s="234" t="str">
        <f>IF(H1136="","",P1136/J1136/'2. Baseline'!$F$67)</f>
        <v/>
      </c>
      <c r="T1136" s="101"/>
      <c r="U1136" s="102"/>
      <c r="V1136" s="101"/>
      <c r="W1136" s="101"/>
      <c r="X1136" s="90" t="str">
        <f>IFERROR(P1136/W1136, "")</f>
        <v/>
      </c>
      <c r="Y1136" s="456"/>
      <c r="Z1136" s="450"/>
      <c r="AA1136" s="453"/>
      <c r="AB1136" s="480"/>
      <c r="AC1136" s="483"/>
      <c r="AD1136" s="467"/>
      <c r="AE1136" s="486"/>
      <c r="AF1136" s="467"/>
      <c r="AG1136" s="470"/>
      <c r="AH1136" s="470"/>
      <c r="AI1136" s="473"/>
      <c r="AJ1136" s="467"/>
      <c r="AK1136" s="467"/>
      <c r="AL1136" s="467"/>
      <c r="AM1136" s="467"/>
      <c r="AN1136" s="470"/>
      <c r="AO1136" s="470"/>
      <c r="AP1136" s="470"/>
      <c r="AQ1136" s="473"/>
      <c r="AR1136" s="42"/>
      <c r="AS1136" s="14"/>
    </row>
    <row r="1137" spans="2:45" s="200" customFormat="1" ht="14.45" customHeight="1" x14ac:dyDescent="0.25">
      <c r="B1137" s="476"/>
      <c r="C1137" s="478"/>
      <c r="D1137" s="478"/>
      <c r="E1137" s="40"/>
      <c r="F1137" s="489"/>
      <c r="G1137" s="489"/>
      <c r="H1137" s="50"/>
      <c r="I1137" s="201" t="str">
        <f>IF(H1137=0,"",H1137/'2. Baseline'!$F$15)</f>
        <v/>
      </c>
      <c r="J1137" s="87" t="str">
        <f>IF(I1137="","",(I1137/'2. Baseline'!$F$71/'2. Baseline'!$F$67))</f>
        <v/>
      </c>
      <c r="K1137" s="73" t="str">
        <f t="shared" si="554"/>
        <v/>
      </c>
      <c r="L1137" s="73" t="str">
        <f t="shared" si="558"/>
        <v/>
      </c>
      <c r="M1137" s="81">
        <f t="shared" si="555"/>
        <v>285.71428571428572</v>
      </c>
      <c r="N1137" s="81" t="e">
        <f>IF(M1137="","",I1137/M1137)</f>
        <v>#VALUE!</v>
      </c>
      <c r="O1137" s="82" t="str">
        <f>IFERROR(ROUND(IF(H1137/'2. Baseline'!F$13=0,"",H1137/'2. Baseline'!F$13),0),"")</f>
        <v/>
      </c>
      <c r="P1137" s="83" t="str">
        <f>IFERROR(O1137/'2. Baseline'!F$14,"")</f>
        <v/>
      </c>
      <c r="Q1137" s="85"/>
      <c r="R1137" s="82" t="str">
        <f>IF(H1137="","",P1137/'2. Baseline'!$F$67)</f>
        <v/>
      </c>
      <c r="S1137" s="82" t="str">
        <f>IF(H1137="","",P1137/J1137/'2. Baseline'!$F$67)</f>
        <v/>
      </c>
      <c r="T1137" s="101"/>
      <c r="U1137" s="102"/>
      <c r="V1137" s="101"/>
      <c r="W1137" s="101"/>
      <c r="X1137" s="90" t="str">
        <f>IFERROR(P1137/W1137, "")</f>
        <v/>
      </c>
      <c r="Y1137" s="457"/>
      <c r="Z1137" s="451"/>
      <c r="AA1137" s="454"/>
      <c r="AB1137" s="481"/>
      <c r="AC1137" s="484"/>
      <c r="AD1137" s="468"/>
      <c r="AE1137" s="487"/>
      <c r="AF1137" s="468"/>
      <c r="AG1137" s="471"/>
      <c r="AH1137" s="471"/>
      <c r="AI1137" s="474"/>
      <c r="AJ1137" s="468"/>
      <c r="AK1137" s="468"/>
      <c r="AL1137" s="468"/>
      <c r="AM1137" s="468"/>
      <c r="AN1137" s="471"/>
      <c r="AO1137" s="471"/>
      <c r="AP1137" s="471"/>
      <c r="AQ1137" s="474"/>
      <c r="AR1137" s="42"/>
      <c r="AS1137" s="14"/>
    </row>
    <row r="1138" spans="2:45" s="200" customFormat="1" ht="14.45" customHeight="1" x14ac:dyDescent="0.25">
      <c r="B1138" s="162"/>
      <c r="C1138" s="25" t="s">
        <v>35</v>
      </c>
      <c r="D1138" s="25"/>
      <c r="E1138" s="98">
        <f>COUNTA(E1128:E1137)</f>
        <v>0</v>
      </c>
      <c r="F1138" s="458"/>
      <c r="G1138" s="459"/>
      <c r="H1138" s="22">
        <f>SUM(H1128:H1137)</f>
        <v>0</v>
      </c>
      <c r="I1138" s="96">
        <f>SUM(I1128:I1137)</f>
        <v>0</v>
      </c>
      <c r="J1138" s="96">
        <f>SUM(J1128:J1137)</f>
        <v>0</v>
      </c>
      <c r="K1138" s="96">
        <f>SUM(K1128:K1137)</f>
        <v>0</v>
      </c>
      <c r="L1138" s="96">
        <f>SUM(L1128:L1137)</f>
        <v>0</v>
      </c>
      <c r="M1138" s="97"/>
      <c r="N1138" s="97" t="e">
        <f>SUM(N1128:N1137)</f>
        <v>#VALUE!</v>
      </c>
      <c r="O1138" s="23">
        <f>SUM(O1128:O1137)</f>
        <v>0</v>
      </c>
      <c r="P1138" s="53">
        <f>IFERROR(O1138/'2. Baseline'!F$14,"")</f>
        <v>0</v>
      </c>
      <c r="Q1138" s="52" t="e">
        <f>SUM(Q1128:Q1136)*7</f>
        <v>#VALUE!</v>
      </c>
      <c r="R1138" s="96">
        <f>SUM(R1128:R1137)</f>
        <v>0</v>
      </c>
      <c r="S1138" s="97" t="e">
        <f>IF(H1138="","",P1138/J1138/'2. Baseline'!$F$67)</f>
        <v>#DIV/0!</v>
      </c>
      <c r="T1138" s="103"/>
      <c r="U1138" s="103"/>
      <c r="V1138" s="104"/>
      <c r="W1138" s="104"/>
      <c r="X1138" s="74"/>
      <c r="Y1138" s="107"/>
      <c r="Z1138" s="104"/>
      <c r="AA1138" s="108"/>
      <c r="AB1138" s="53"/>
      <c r="AC1138" s="68">
        <f t="shared" ref="AC1138:AQ1138" si="559">SUM(AC1128:AC1137)</f>
        <v>0</v>
      </c>
      <c r="AD1138" s="68">
        <f t="shared" si="559"/>
        <v>0</v>
      </c>
      <c r="AE1138" s="296">
        <f t="shared" si="559"/>
        <v>0</v>
      </c>
      <c r="AF1138" s="93">
        <f t="shared" si="559"/>
        <v>0</v>
      </c>
      <c r="AG1138" s="93">
        <f t="shared" si="559"/>
        <v>0</v>
      </c>
      <c r="AH1138" s="93">
        <f t="shared" si="559"/>
        <v>0</v>
      </c>
      <c r="AI1138" s="93">
        <f t="shared" si="559"/>
        <v>0</v>
      </c>
      <c r="AJ1138" s="93">
        <f t="shared" si="559"/>
        <v>0</v>
      </c>
      <c r="AK1138" s="93">
        <f t="shared" si="559"/>
        <v>0</v>
      </c>
      <c r="AL1138" s="93">
        <f t="shared" si="559"/>
        <v>0</v>
      </c>
      <c r="AM1138" s="93">
        <f t="shared" si="559"/>
        <v>0</v>
      </c>
      <c r="AN1138" s="93">
        <f t="shared" si="559"/>
        <v>0</v>
      </c>
      <c r="AO1138" s="93">
        <f t="shared" si="559"/>
        <v>0</v>
      </c>
      <c r="AP1138" s="93">
        <f t="shared" si="559"/>
        <v>0</v>
      </c>
      <c r="AQ1138" s="93">
        <f t="shared" si="559"/>
        <v>0</v>
      </c>
      <c r="AR1138" s="26"/>
      <c r="AS1138" s="14"/>
    </row>
    <row r="1139" spans="2:45" s="200" customFormat="1" ht="14.45" customHeight="1" thickBot="1" x14ac:dyDescent="0.3">
      <c r="B1139" s="163"/>
      <c r="C1139" s="62"/>
      <c r="D1139" s="62"/>
      <c r="E1139" s="63"/>
      <c r="F1139" s="460"/>
      <c r="G1139" s="461"/>
      <c r="H1139" s="64"/>
      <c r="I1139" s="65" t="str">
        <f>IFERROR(IF(H1139/#REF!=0," ",H1139/#REF!),"")</f>
        <v/>
      </c>
      <c r="J1139" s="66"/>
      <c r="K1139" s="66"/>
      <c r="L1139" s="66"/>
      <c r="M1139" s="66"/>
      <c r="N1139" s="66"/>
      <c r="O1139" s="24"/>
      <c r="P1139" s="54"/>
      <c r="Q1139" s="55"/>
      <c r="R1139" s="56"/>
      <c r="S1139" s="56"/>
      <c r="T1139" s="105"/>
      <c r="U1139" s="105"/>
      <c r="V1139" s="106"/>
      <c r="W1139" s="106"/>
      <c r="X1139" s="75"/>
      <c r="Y1139" s="109"/>
      <c r="Z1139" s="106"/>
      <c r="AA1139" s="110"/>
      <c r="AB1139" s="54"/>
      <c r="AC1139" s="57"/>
      <c r="AD1139" s="67"/>
      <c r="AE1139" s="67"/>
      <c r="AF1139" s="67"/>
      <c r="AG1139" s="67"/>
      <c r="AH1139" s="67"/>
      <c r="AI1139" s="67"/>
      <c r="AJ1139" s="67"/>
      <c r="AK1139" s="67"/>
      <c r="AL1139" s="67"/>
      <c r="AM1139" s="67"/>
      <c r="AN1139" s="67"/>
      <c r="AO1139" s="67"/>
      <c r="AP1139" s="67"/>
      <c r="AQ1139" s="179"/>
      <c r="AR1139" s="60"/>
      <c r="AS1139" s="14"/>
    </row>
    <row r="1140" spans="2:45" s="200" customFormat="1" ht="14.45" customHeight="1" x14ac:dyDescent="0.25">
      <c r="B1140" s="475" t="str">
        <f>IF(C1140&lt;&gt;"",B1128+1,"")</f>
        <v/>
      </c>
      <c r="C1140" s="477"/>
      <c r="D1140" s="477"/>
      <c r="E1140" s="40"/>
      <c r="F1140" s="492"/>
      <c r="G1140" s="492"/>
      <c r="H1140" s="49"/>
      <c r="I1140" s="201" t="str">
        <f>IF(H1140=0,"",H1140/'2. Baseline'!$F$15)</f>
        <v/>
      </c>
      <c r="J1140" s="86" t="str">
        <f>IF(I1140="","",(I1140/'2. Baseline'!$F$71/'2. Baseline'!$F$67))</f>
        <v/>
      </c>
      <c r="K1140" s="72" t="str">
        <f t="shared" ref="K1140:K1149" si="560">IF(J1140="","",ROUNDUP(J1140,0))</f>
        <v/>
      </c>
      <c r="L1140" s="295" t="str">
        <f>J1140</f>
        <v/>
      </c>
      <c r="M1140" s="77">
        <f t="shared" ref="M1140:M1149" si="561">IF(I1140=0,"",$M$23*10)</f>
        <v>285.71428571428572</v>
      </c>
      <c r="N1140" s="77" t="e">
        <f t="shared" ref="N1140:N1148" si="562">I1140/M1140</f>
        <v>#VALUE!</v>
      </c>
      <c r="O1140" s="78" t="str">
        <f>IFERROR(ROUND(IF(H1140/'2. Baseline'!F$13=0,"",H1140/'2. Baseline'!F$13),0),"")</f>
        <v/>
      </c>
      <c r="P1140" s="79" t="str">
        <f>IFERROR(O1140/'2. Baseline'!F$14,"")</f>
        <v/>
      </c>
      <c r="Q1140" s="80" t="e">
        <f t="shared" ref="Q1140:Q1148" si="563">O1140/(J1140/2)/7</f>
        <v>#VALUE!</v>
      </c>
      <c r="R1140" s="233" t="str">
        <f>IF(H1140="","",P1140/'2. Baseline'!$F$67)</f>
        <v/>
      </c>
      <c r="S1140" s="233" t="str">
        <f>IF(H1140="","",P1140/J1140/'2. Baseline'!$F$67)</f>
        <v/>
      </c>
      <c r="T1140" s="99"/>
      <c r="U1140" s="100"/>
      <c r="V1140" s="101"/>
      <c r="W1140" s="101"/>
      <c r="X1140" s="89" t="str">
        <f>IFERROR(S1140/W1140, "n/a")</f>
        <v>n/a</v>
      </c>
      <c r="Y1140" s="455"/>
      <c r="Z1140" s="449"/>
      <c r="AA1140" s="452"/>
      <c r="AB1140" s="479" t="e">
        <f>P1150/AA1140</f>
        <v>#DIV/0!</v>
      </c>
      <c r="AC1140" s="482">
        <f>L1150</f>
        <v>0</v>
      </c>
      <c r="AD1140" s="466">
        <f>AC1150</f>
        <v>0</v>
      </c>
      <c r="AE1140" s="485">
        <f>AD1150/'2. Baseline'!$F$73</f>
        <v>0</v>
      </c>
      <c r="AF1140" s="466">
        <f>L1150*'2. Baseline'!$F$58</f>
        <v>0</v>
      </c>
      <c r="AG1140" s="469">
        <f>J1150*'2. Baseline'!$F$61</f>
        <v>0</v>
      </c>
      <c r="AH1140" s="469">
        <f>AE1150*'2. Baseline'!F$59*('2. Baseline'!F$50+'2. Baseline'!F$51)</f>
        <v>0</v>
      </c>
      <c r="AI1140" s="472">
        <f>IF(B1140&lt;&gt;"",'2. Baseline'!$F$60+1,0)</f>
        <v>0</v>
      </c>
      <c r="AJ1140" s="466">
        <f>2*(AC1150*('2. Baseline'!$F$67+'2. Baseline'!$F$68))</f>
        <v>0</v>
      </c>
      <c r="AK1140" s="466">
        <f>2*L1150</f>
        <v>0</v>
      </c>
      <c r="AL1140" s="466">
        <f>2*(J1150*2)</f>
        <v>0</v>
      </c>
      <c r="AM1140" s="466">
        <f>J1150*('2. Baseline'!F$67+'2. Baseline'!F$68)</f>
        <v>0</v>
      </c>
      <c r="AN1140" s="469">
        <f>J1150*'2. Baseline'!$F$80</f>
        <v>0</v>
      </c>
      <c r="AO1140" s="469">
        <f>2*J1150</f>
        <v>0</v>
      </c>
      <c r="AP1140" s="469">
        <f>AE1150*'2. Baseline'!F$78*('2. Baseline'!F$67+'2. Baseline'!F$68)</f>
        <v>0</v>
      </c>
      <c r="AQ1140" s="472">
        <f>IF(B1140&lt;&gt;"",'2. Baseline'!$F$60+1,0)</f>
        <v>0</v>
      </c>
      <c r="AR1140" s="41"/>
      <c r="AS1140" s="14"/>
    </row>
    <row r="1141" spans="2:45" s="200" customFormat="1" ht="14.45" customHeight="1" x14ac:dyDescent="0.25">
      <c r="B1141" s="475"/>
      <c r="C1141" s="477"/>
      <c r="D1141" s="477"/>
      <c r="E1141" s="40"/>
      <c r="F1141" s="489"/>
      <c r="G1141" s="489"/>
      <c r="H1141" s="49"/>
      <c r="I1141" s="201" t="str">
        <f>IF(H1141=0,"",H1141/'2. Baseline'!$F$15)</f>
        <v/>
      </c>
      <c r="J1141" s="87" t="str">
        <f>IF(I1141="","",(I1141/'2. Baseline'!$F$71/'2. Baseline'!$F$67))</f>
        <v/>
      </c>
      <c r="K1141" s="73" t="str">
        <f t="shared" si="560"/>
        <v/>
      </c>
      <c r="L1141" s="73" t="str">
        <f t="shared" ref="L1141:L1149" si="564">J1141</f>
        <v/>
      </c>
      <c r="M1141" s="81">
        <f t="shared" si="561"/>
        <v>285.71428571428572</v>
      </c>
      <c r="N1141" s="81" t="e">
        <f t="shared" si="562"/>
        <v>#VALUE!</v>
      </c>
      <c r="O1141" s="82" t="str">
        <f>IFERROR(ROUND(IF(H1141/'2. Baseline'!F$13=0,"",H1141/'2. Baseline'!F$13),0),"")</f>
        <v/>
      </c>
      <c r="P1141" s="83" t="str">
        <f>IFERROR(O1141/'2. Baseline'!F$14,"")</f>
        <v/>
      </c>
      <c r="Q1141" s="84" t="e">
        <f t="shared" si="563"/>
        <v>#VALUE!</v>
      </c>
      <c r="R1141" s="234" t="str">
        <f>IF(H1141="","",P1141/'2. Baseline'!$F$67)</f>
        <v/>
      </c>
      <c r="S1141" s="234" t="str">
        <f>IF(H1141="","",P1141/J1141/'2. Baseline'!$F$67)</f>
        <v/>
      </c>
      <c r="T1141" s="101"/>
      <c r="U1141" s="102"/>
      <c r="V1141" s="101"/>
      <c r="W1141" s="101"/>
      <c r="X1141" s="90" t="str">
        <f>IFERROR(S1141/W1141, "")</f>
        <v/>
      </c>
      <c r="Y1141" s="456"/>
      <c r="Z1141" s="450"/>
      <c r="AA1141" s="453"/>
      <c r="AB1141" s="480"/>
      <c r="AC1141" s="483"/>
      <c r="AD1141" s="467"/>
      <c r="AE1141" s="486"/>
      <c r="AF1141" s="467"/>
      <c r="AG1141" s="470"/>
      <c r="AH1141" s="470"/>
      <c r="AI1141" s="473"/>
      <c r="AJ1141" s="467"/>
      <c r="AK1141" s="467"/>
      <c r="AL1141" s="467"/>
      <c r="AM1141" s="467"/>
      <c r="AN1141" s="470"/>
      <c r="AO1141" s="470"/>
      <c r="AP1141" s="470"/>
      <c r="AQ1141" s="473"/>
      <c r="AR1141" s="42"/>
      <c r="AS1141" s="14"/>
    </row>
    <row r="1142" spans="2:45" s="200" customFormat="1" ht="14.45" customHeight="1" x14ac:dyDescent="0.25">
      <c r="B1142" s="475"/>
      <c r="C1142" s="477"/>
      <c r="D1142" s="477"/>
      <c r="E1142" s="40"/>
      <c r="F1142" s="489"/>
      <c r="G1142" s="489"/>
      <c r="H1142" s="49"/>
      <c r="I1142" s="201" t="str">
        <f>IF(H1142=0,"",H1142/'2. Baseline'!$F$15)</f>
        <v/>
      </c>
      <c r="J1142" s="88" t="str">
        <f>IF(I1142="","",(I1142/'2. Baseline'!$F$71/'2. Baseline'!$F$67))</f>
        <v/>
      </c>
      <c r="K1142" s="91" t="str">
        <f t="shared" si="560"/>
        <v/>
      </c>
      <c r="L1142" s="91" t="str">
        <f t="shared" si="564"/>
        <v/>
      </c>
      <c r="M1142" s="92">
        <f t="shared" si="561"/>
        <v>285.71428571428572</v>
      </c>
      <c r="N1142" s="92" t="e">
        <f t="shared" si="562"/>
        <v>#VALUE!</v>
      </c>
      <c r="O1142" s="82" t="str">
        <f>IFERROR(ROUND(IF(H1142/'2. Baseline'!F$13=0,"",H1142/'2. Baseline'!F$13),0),"")</f>
        <v/>
      </c>
      <c r="P1142" s="83" t="str">
        <f>IFERROR(O1142/'2. Baseline'!F$14,"")</f>
        <v/>
      </c>
      <c r="Q1142" s="84" t="e">
        <f t="shared" si="563"/>
        <v>#VALUE!</v>
      </c>
      <c r="R1142" s="234" t="str">
        <f>IF(H1142="","",P1142/'2. Baseline'!$F$67)</f>
        <v/>
      </c>
      <c r="S1142" s="234" t="str">
        <f>IF(H1142="","",P1142/J1142/'2. Baseline'!$F$67)</f>
        <v/>
      </c>
      <c r="T1142" s="101"/>
      <c r="U1142" s="102"/>
      <c r="V1142" s="101"/>
      <c r="W1142" s="101"/>
      <c r="X1142" s="90" t="str">
        <f>IFERROR(S1142/W1142, "")</f>
        <v/>
      </c>
      <c r="Y1142" s="456"/>
      <c r="Z1142" s="450"/>
      <c r="AA1142" s="453"/>
      <c r="AB1142" s="480"/>
      <c r="AC1142" s="483"/>
      <c r="AD1142" s="467"/>
      <c r="AE1142" s="486"/>
      <c r="AF1142" s="467"/>
      <c r="AG1142" s="470"/>
      <c r="AH1142" s="470"/>
      <c r="AI1142" s="473"/>
      <c r="AJ1142" s="467"/>
      <c r="AK1142" s="467"/>
      <c r="AL1142" s="467"/>
      <c r="AM1142" s="467"/>
      <c r="AN1142" s="470"/>
      <c r="AO1142" s="470"/>
      <c r="AP1142" s="470"/>
      <c r="AQ1142" s="473"/>
      <c r="AR1142" s="42"/>
      <c r="AS1142" s="14"/>
    </row>
    <row r="1143" spans="2:45" s="200" customFormat="1" ht="14.45" customHeight="1" x14ac:dyDescent="0.25">
      <c r="B1143" s="475"/>
      <c r="C1143" s="477"/>
      <c r="D1143" s="477"/>
      <c r="E1143" s="40"/>
      <c r="F1143" s="489"/>
      <c r="G1143" s="489"/>
      <c r="H1143" s="49"/>
      <c r="I1143" s="201" t="str">
        <f>IF(H1143=0,"",H1143/'2. Baseline'!$F$15)</f>
        <v/>
      </c>
      <c r="J1143" s="87" t="str">
        <f>IF(I1143="","",(I1143/'2. Baseline'!$F$71/'2. Baseline'!$F$67))</f>
        <v/>
      </c>
      <c r="K1143" s="73" t="str">
        <f t="shared" si="560"/>
        <v/>
      </c>
      <c r="L1143" s="73" t="str">
        <f t="shared" si="564"/>
        <v/>
      </c>
      <c r="M1143" s="81">
        <f t="shared" si="561"/>
        <v>285.71428571428572</v>
      </c>
      <c r="N1143" s="81" t="e">
        <f t="shared" si="562"/>
        <v>#VALUE!</v>
      </c>
      <c r="O1143" s="82" t="str">
        <f>IFERROR(ROUND(IF(H1143/'2. Baseline'!F$13=0,"",H1143/'2. Baseline'!F$13),0),"")</f>
        <v/>
      </c>
      <c r="P1143" s="83" t="str">
        <f>IFERROR(O1143/'2. Baseline'!F$14,"")</f>
        <v/>
      </c>
      <c r="Q1143" s="84" t="e">
        <f t="shared" si="563"/>
        <v>#VALUE!</v>
      </c>
      <c r="R1143" s="234" t="str">
        <f>IF(H1143="","",P1143/'2. Baseline'!$F$67)</f>
        <v/>
      </c>
      <c r="S1143" s="234" t="str">
        <f>IF(H1143="","",P1143/J1143/'2. Baseline'!$F$67)</f>
        <v/>
      </c>
      <c r="T1143" s="101"/>
      <c r="U1143" s="102"/>
      <c r="V1143" s="101"/>
      <c r="W1143" s="101"/>
      <c r="X1143" s="90" t="str">
        <f>IFERROR(S1143/W1143, "")</f>
        <v/>
      </c>
      <c r="Y1143" s="456"/>
      <c r="Z1143" s="450"/>
      <c r="AA1143" s="453"/>
      <c r="AB1143" s="480"/>
      <c r="AC1143" s="483"/>
      <c r="AD1143" s="467"/>
      <c r="AE1143" s="486"/>
      <c r="AF1143" s="467"/>
      <c r="AG1143" s="470"/>
      <c r="AH1143" s="470"/>
      <c r="AI1143" s="473"/>
      <c r="AJ1143" s="467"/>
      <c r="AK1143" s="467"/>
      <c r="AL1143" s="467"/>
      <c r="AM1143" s="467"/>
      <c r="AN1143" s="470"/>
      <c r="AO1143" s="470"/>
      <c r="AP1143" s="470"/>
      <c r="AQ1143" s="473"/>
      <c r="AR1143" s="42"/>
      <c r="AS1143" s="14"/>
    </row>
    <row r="1144" spans="2:45" s="200" customFormat="1" ht="14.45" customHeight="1" x14ac:dyDescent="0.25">
      <c r="B1144" s="475"/>
      <c r="C1144" s="477"/>
      <c r="D1144" s="477"/>
      <c r="E1144" s="40"/>
      <c r="F1144" s="489"/>
      <c r="G1144" s="489"/>
      <c r="H1144" s="50"/>
      <c r="I1144" s="201" t="str">
        <f>IF(H1144=0,"",H1144/'2. Baseline'!$F$15)</f>
        <v/>
      </c>
      <c r="J1144" s="87" t="str">
        <f>IF(I1144="","",(I1144/'2. Baseline'!$F$71/'2. Baseline'!$F$67))</f>
        <v/>
      </c>
      <c r="K1144" s="73" t="str">
        <f t="shared" si="560"/>
        <v/>
      </c>
      <c r="L1144" s="73" t="str">
        <f t="shared" si="564"/>
        <v/>
      </c>
      <c r="M1144" s="81">
        <f t="shared" si="561"/>
        <v>285.71428571428572</v>
      </c>
      <c r="N1144" s="81" t="e">
        <f t="shared" si="562"/>
        <v>#VALUE!</v>
      </c>
      <c r="O1144" s="82" t="str">
        <f>IFERROR(ROUND(IF(H1144/'2. Baseline'!F$13=0,"",H1144/'2. Baseline'!F$13),0),"")</f>
        <v/>
      </c>
      <c r="P1144" s="83" t="str">
        <f>IFERROR(O1144/'2. Baseline'!F$14,"")</f>
        <v/>
      </c>
      <c r="Q1144" s="84" t="e">
        <f t="shared" si="563"/>
        <v>#VALUE!</v>
      </c>
      <c r="R1144" s="234" t="str">
        <f>IF(H1144="","",P1144/'2. Baseline'!$F$67)</f>
        <v/>
      </c>
      <c r="S1144" s="234" t="str">
        <f>IF(H1144="","",P1144/J1144/'2. Baseline'!$F$67)</f>
        <v/>
      </c>
      <c r="T1144" s="101"/>
      <c r="U1144" s="102"/>
      <c r="V1144" s="101"/>
      <c r="W1144" s="101"/>
      <c r="X1144" s="90" t="str">
        <f>IFERROR(S1144/W1144, "")</f>
        <v/>
      </c>
      <c r="Y1144" s="456"/>
      <c r="Z1144" s="450"/>
      <c r="AA1144" s="453"/>
      <c r="AB1144" s="480"/>
      <c r="AC1144" s="483"/>
      <c r="AD1144" s="467"/>
      <c r="AE1144" s="486"/>
      <c r="AF1144" s="467"/>
      <c r="AG1144" s="470"/>
      <c r="AH1144" s="470"/>
      <c r="AI1144" s="473"/>
      <c r="AJ1144" s="467"/>
      <c r="AK1144" s="467"/>
      <c r="AL1144" s="467"/>
      <c r="AM1144" s="467"/>
      <c r="AN1144" s="470"/>
      <c r="AO1144" s="470"/>
      <c r="AP1144" s="470"/>
      <c r="AQ1144" s="473"/>
      <c r="AR1144" s="42"/>
      <c r="AS1144" s="14"/>
    </row>
    <row r="1145" spans="2:45" s="200" customFormat="1" ht="14.45" customHeight="1" x14ac:dyDescent="0.25">
      <c r="B1145" s="475"/>
      <c r="C1145" s="477"/>
      <c r="D1145" s="477"/>
      <c r="E1145" s="40"/>
      <c r="F1145" s="489"/>
      <c r="G1145" s="489"/>
      <c r="H1145" s="50"/>
      <c r="I1145" s="201" t="str">
        <f>IF(H1145=0,"",H1145/'2. Baseline'!$F$15)</f>
        <v/>
      </c>
      <c r="J1145" s="87" t="str">
        <f>IF(I1145="","",(I1145/'2. Baseline'!$F$71/'2. Baseline'!$F$67))</f>
        <v/>
      </c>
      <c r="K1145" s="73" t="str">
        <f t="shared" si="560"/>
        <v/>
      </c>
      <c r="L1145" s="73" t="str">
        <f t="shared" si="564"/>
        <v/>
      </c>
      <c r="M1145" s="81">
        <f t="shared" si="561"/>
        <v>285.71428571428572</v>
      </c>
      <c r="N1145" s="81" t="e">
        <f t="shared" si="562"/>
        <v>#VALUE!</v>
      </c>
      <c r="O1145" s="82" t="str">
        <f>IFERROR(ROUND(IF(H1145/'2. Baseline'!F$13=0,"",H1145/'2. Baseline'!F$13),0),"")</f>
        <v/>
      </c>
      <c r="P1145" s="83" t="str">
        <f>IFERROR(O1145/'2. Baseline'!F$14,"")</f>
        <v/>
      </c>
      <c r="Q1145" s="84" t="e">
        <f t="shared" si="563"/>
        <v>#VALUE!</v>
      </c>
      <c r="R1145" s="234" t="str">
        <f>IF(H1145="","",P1145/'2. Baseline'!$F$67)</f>
        <v/>
      </c>
      <c r="S1145" s="234" t="str">
        <f>IF(H1145="","",P1145/J1145/'2. Baseline'!$F$67)</f>
        <v/>
      </c>
      <c r="T1145" s="101"/>
      <c r="U1145" s="102"/>
      <c r="V1145" s="101"/>
      <c r="W1145" s="101"/>
      <c r="X1145" s="90" t="str">
        <f>IFERROR(P1145/W1145, "")</f>
        <v/>
      </c>
      <c r="Y1145" s="456"/>
      <c r="Z1145" s="450"/>
      <c r="AA1145" s="453"/>
      <c r="AB1145" s="480"/>
      <c r="AC1145" s="483"/>
      <c r="AD1145" s="467"/>
      <c r="AE1145" s="486"/>
      <c r="AF1145" s="467"/>
      <c r="AG1145" s="470"/>
      <c r="AH1145" s="470"/>
      <c r="AI1145" s="473"/>
      <c r="AJ1145" s="467"/>
      <c r="AK1145" s="467"/>
      <c r="AL1145" s="467"/>
      <c r="AM1145" s="467"/>
      <c r="AN1145" s="470"/>
      <c r="AO1145" s="470"/>
      <c r="AP1145" s="470"/>
      <c r="AQ1145" s="473"/>
      <c r="AR1145" s="42"/>
      <c r="AS1145" s="14"/>
    </row>
    <row r="1146" spans="2:45" s="200" customFormat="1" ht="14.45" customHeight="1" x14ac:dyDescent="0.25">
      <c r="B1146" s="475"/>
      <c r="C1146" s="477"/>
      <c r="D1146" s="477"/>
      <c r="E1146" s="40"/>
      <c r="F1146" s="489"/>
      <c r="G1146" s="489"/>
      <c r="H1146" s="50"/>
      <c r="I1146" s="201" t="str">
        <f>IF(H1146=0,"",H1146/'2. Baseline'!$F$15)</f>
        <v/>
      </c>
      <c r="J1146" s="87" t="str">
        <f>IF(I1146="","",(I1146/'2. Baseline'!$F$71/'2. Baseline'!$F$67))</f>
        <v/>
      </c>
      <c r="K1146" s="73" t="str">
        <f t="shared" si="560"/>
        <v/>
      </c>
      <c r="L1146" s="73" t="str">
        <f t="shared" si="564"/>
        <v/>
      </c>
      <c r="M1146" s="81">
        <f t="shared" si="561"/>
        <v>285.71428571428572</v>
      </c>
      <c r="N1146" s="81" t="e">
        <f t="shared" si="562"/>
        <v>#VALUE!</v>
      </c>
      <c r="O1146" s="82" t="str">
        <f>IFERROR(ROUND(IF(H1146/'2. Baseline'!F$13=0,"",H1146/'2. Baseline'!F$13),0),"")</f>
        <v/>
      </c>
      <c r="P1146" s="83" t="str">
        <f>IFERROR(O1146/'2. Baseline'!F$14,"")</f>
        <v/>
      </c>
      <c r="Q1146" s="84" t="e">
        <f t="shared" si="563"/>
        <v>#VALUE!</v>
      </c>
      <c r="R1146" s="234" t="str">
        <f>IF(H1146="","",P1146/'2. Baseline'!$F$67)</f>
        <v/>
      </c>
      <c r="S1146" s="234" t="str">
        <f>IF(H1146="","",P1146/J1146/'2. Baseline'!$F$67)</f>
        <v/>
      </c>
      <c r="T1146" s="101"/>
      <c r="U1146" s="102"/>
      <c r="V1146" s="101"/>
      <c r="W1146" s="101"/>
      <c r="X1146" s="90" t="str">
        <f>IFERROR(P1146/W1146, "")</f>
        <v/>
      </c>
      <c r="Y1146" s="456"/>
      <c r="Z1146" s="450"/>
      <c r="AA1146" s="453"/>
      <c r="AB1146" s="480"/>
      <c r="AC1146" s="483"/>
      <c r="AD1146" s="467"/>
      <c r="AE1146" s="486"/>
      <c r="AF1146" s="467"/>
      <c r="AG1146" s="470"/>
      <c r="AH1146" s="470"/>
      <c r="AI1146" s="473"/>
      <c r="AJ1146" s="467"/>
      <c r="AK1146" s="467"/>
      <c r="AL1146" s="467"/>
      <c r="AM1146" s="467"/>
      <c r="AN1146" s="470"/>
      <c r="AO1146" s="470"/>
      <c r="AP1146" s="470"/>
      <c r="AQ1146" s="473"/>
      <c r="AR1146" s="42"/>
      <c r="AS1146" s="14"/>
    </row>
    <row r="1147" spans="2:45" s="200" customFormat="1" ht="14.45" customHeight="1" x14ac:dyDescent="0.25">
      <c r="B1147" s="475"/>
      <c r="C1147" s="477"/>
      <c r="D1147" s="477"/>
      <c r="E1147" s="40"/>
      <c r="F1147" s="489"/>
      <c r="G1147" s="489"/>
      <c r="H1147" s="50"/>
      <c r="I1147" s="201" t="str">
        <f>IF(H1147=0,"",H1147/'2. Baseline'!$F$15)</f>
        <v/>
      </c>
      <c r="J1147" s="87" t="str">
        <f>IF(I1147="","",(I1147/'2. Baseline'!$F$71/'2. Baseline'!$F$67))</f>
        <v/>
      </c>
      <c r="K1147" s="73" t="str">
        <f t="shared" si="560"/>
        <v/>
      </c>
      <c r="L1147" s="73" t="str">
        <f t="shared" si="564"/>
        <v/>
      </c>
      <c r="M1147" s="81">
        <f t="shared" si="561"/>
        <v>285.71428571428572</v>
      </c>
      <c r="N1147" s="81" t="e">
        <f t="shared" si="562"/>
        <v>#VALUE!</v>
      </c>
      <c r="O1147" s="82" t="str">
        <f>IFERROR(ROUND(IF(H1147/'2. Baseline'!F$13=0,"",H1147/'2. Baseline'!F$13),0),"")</f>
        <v/>
      </c>
      <c r="P1147" s="83" t="str">
        <f>IFERROR(O1147/'2. Baseline'!F$14,"")</f>
        <v/>
      </c>
      <c r="Q1147" s="84" t="e">
        <f t="shared" si="563"/>
        <v>#VALUE!</v>
      </c>
      <c r="R1147" s="234" t="str">
        <f>IF(H1147="","",P1147/'2. Baseline'!$F$67)</f>
        <v/>
      </c>
      <c r="S1147" s="234" t="str">
        <f>IF(H1147="","",P1147/J1147/'2. Baseline'!$F$67)</f>
        <v/>
      </c>
      <c r="T1147" s="101"/>
      <c r="U1147" s="102"/>
      <c r="V1147" s="101"/>
      <c r="W1147" s="101"/>
      <c r="X1147" s="90" t="str">
        <f>IFERROR(P1147/W1147, "")</f>
        <v/>
      </c>
      <c r="Y1147" s="456"/>
      <c r="Z1147" s="450"/>
      <c r="AA1147" s="453"/>
      <c r="AB1147" s="480"/>
      <c r="AC1147" s="483"/>
      <c r="AD1147" s="467"/>
      <c r="AE1147" s="486"/>
      <c r="AF1147" s="467"/>
      <c r="AG1147" s="470"/>
      <c r="AH1147" s="470"/>
      <c r="AI1147" s="473"/>
      <c r="AJ1147" s="467"/>
      <c r="AK1147" s="467"/>
      <c r="AL1147" s="467"/>
      <c r="AM1147" s="467"/>
      <c r="AN1147" s="470"/>
      <c r="AO1147" s="470"/>
      <c r="AP1147" s="470"/>
      <c r="AQ1147" s="473"/>
      <c r="AR1147" s="42"/>
      <c r="AS1147" s="14"/>
    </row>
    <row r="1148" spans="2:45" s="200" customFormat="1" ht="14.45" customHeight="1" x14ac:dyDescent="0.25">
      <c r="B1148" s="475"/>
      <c r="C1148" s="477"/>
      <c r="D1148" s="477"/>
      <c r="E1148" s="40"/>
      <c r="F1148" s="489"/>
      <c r="G1148" s="489"/>
      <c r="H1148" s="50"/>
      <c r="I1148" s="201" t="str">
        <f>IF(H1148=0,"",H1148/'2. Baseline'!$F$15)</f>
        <v/>
      </c>
      <c r="J1148" s="87" t="str">
        <f>IF(I1148="","",(I1148/'2. Baseline'!$F$71/'2. Baseline'!$F$67))</f>
        <v/>
      </c>
      <c r="K1148" s="73" t="str">
        <f t="shared" si="560"/>
        <v/>
      </c>
      <c r="L1148" s="73" t="str">
        <f t="shared" si="564"/>
        <v/>
      </c>
      <c r="M1148" s="81">
        <f t="shared" si="561"/>
        <v>285.71428571428572</v>
      </c>
      <c r="N1148" s="81" t="e">
        <f t="shared" si="562"/>
        <v>#VALUE!</v>
      </c>
      <c r="O1148" s="82" t="str">
        <f>IFERROR(ROUND(IF(H1148/'2. Baseline'!F$13=0,"",H1148/'2. Baseline'!F$13),0),"")</f>
        <v/>
      </c>
      <c r="P1148" s="83" t="str">
        <f>IFERROR(O1148/'2. Baseline'!F$14,"")</f>
        <v/>
      </c>
      <c r="Q1148" s="84" t="e">
        <f t="shared" si="563"/>
        <v>#VALUE!</v>
      </c>
      <c r="R1148" s="234" t="str">
        <f>IF(H1148="","",P1148/'2. Baseline'!$F$67)</f>
        <v/>
      </c>
      <c r="S1148" s="234" t="str">
        <f>IF(H1148="","",P1148/J1148/'2. Baseline'!$F$67)</f>
        <v/>
      </c>
      <c r="T1148" s="101"/>
      <c r="U1148" s="102"/>
      <c r="V1148" s="101"/>
      <c r="W1148" s="101"/>
      <c r="X1148" s="90" t="str">
        <f>IFERROR(P1148/W1148, "")</f>
        <v/>
      </c>
      <c r="Y1148" s="456"/>
      <c r="Z1148" s="450"/>
      <c r="AA1148" s="453"/>
      <c r="AB1148" s="480"/>
      <c r="AC1148" s="483"/>
      <c r="AD1148" s="467"/>
      <c r="AE1148" s="486"/>
      <c r="AF1148" s="467"/>
      <c r="AG1148" s="470"/>
      <c r="AH1148" s="470"/>
      <c r="AI1148" s="473"/>
      <c r="AJ1148" s="467"/>
      <c r="AK1148" s="467"/>
      <c r="AL1148" s="467"/>
      <c r="AM1148" s="467"/>
      <c r="AN1148" s="470"/>
      <c r="AO1148" s="470"/>
      <c r="AP1148" s="470"/>
      <c r="AQ1148" s="473"/>
      <c r="AR1148" s="42"/>
      <c r="AS1148" s="14"/>
    </row>
    <row r="1149" spans="2:45" s="200" customFormat="1" ht="14.45" customHeight="1" x14ac:dyDescent="0.25">
      <c r="B1149" s="476"/>
      <c r="C1149" s="478"/>
      <c r="D1149" s="478"/>
      <c r="E1149" s="40"/>
      <c r="F1149" s="489"/>
      <c r="G1149" s="489"/>
      <c r="H1149" s="50"/>
      <c r="I1149" s="201" t="str">
        <f>IF(H1149=0,"",H1149/'2. Baseline'!$F$15)</f>
        <v/>
      </c>
      <c r="J1149" s="87" t="str">
        <f>IF(I1149="","",(I1149/'2. Baseline'!$F$71/'2. Baseline'!$F$67))</f>
        <v/>
      </c>
      <c r="K1149" s="73" t="str">
        <f t="shared" si="560"/>
        <v/>
      </c>
      <c r="L1149" s="73" t="str">
        <f t="shared" si="564"/>
        <v/>
      </c>
      <c r="M1149" s="81">
        <f t="shared" si="561"/>
        <v>285.71428571428572</v>
      </c>
      <c r="N1149" s="81" t="e">
        <f>IF(M1149="","",I1149/M1149)</f>
        <v>#VALUE!</v>
      </c>
      <c r="O1149" s="82" t="str">
        <f>IFERROR(ROUND(IF(H1149/'2. Baseline'!F$13=0,"",H1149/'2. Baseline'!F$13),0),"")</f>
        <v/>
      </c>
      <c r="P1149" s="83" t="str">
        <f>IFERROR(O1149/'2. Baseline'!F$14,"")</f>
        <v/>
      </c>
      <c r="Q1149" s="85"/>
      <c r="R1149" s="82" t="str">
        <f>IF(H1149="","",P1149/'2. Baseline'!$F$67)</f>
        <v/>
      </c>
      <c r="S1149" s="82" t="str">
        <f>IF(H1149="","",P1149/J1149/'2. Baseline'!$F$67)</f>
        <v/>
      </c>
      <c r="T1149" s="101"/>
      <c r="U1149" s="102"/>
      <c r="V1149" s="101"/>
      <c r="W1149" s="101"/>
      <c r="X1149" s="90" t="str">
        <f>IFERROR(P1149/W1149, "")</f>
        <v/>
      </c>
      <c r="Y1149" s="457"/>
      <c r="Z1149" s="451"/>
      <c r="AA1149" s="454"/>
      <c r="AB1149" s="481"/>
      <c r="AC1149" s="484"/>
      <c r="AD1149" s="468"/>
      <c r="AE1149" s="487"/>
      <c r="AF1149" s="468"/>
      <c r="AG1149" s="471"/>
      <c r="AH1149" s="471"/>
      <c r="AI1149" s="474"/>
      <c r="AJ1149" s="468"/>
      <c r="AK1149" s="468"/>
      <c r="AL1149" s="468"/>
      <c r="AM1149" s="468"/>
      <c r="AN1149" s="471"/>
      <c r="AO1149" s="471"/>
      <c r="AP1149" s="471"/>
      <c r="AQ1149" s="474"/>
      <c r="AR1149" s="42"/>
      <c r="AS1149" s="14"/>
    </row>
    <row r="1150" spans="2:45" s="200" customFormat="1" ht="14.45" customHeight="1" x14ac:dyDescent="0.25">
      <c r="B1150" s="162"/>
      <c r="C1150" s="25" t="s">
        <v>35</v>
      </c>
      <c r="D1150" s="25"/>
      <c r="E1150" s="98">
        <f>COUNTA(E1140:E1149)</f>
        <v>0</v>
      </c>
      <c r="F1150" s="458"/>
      <c r="G1150" s="459"/>
      <c r="H1150" s="22">
        <f>SUM(H1140:H1149)</f>
        <v>0</v>
      </c>
      <c r="I1150" s="96">
        <f>SUM(I1140:I1149)</f>
        <v>0</v>
      </c>
      <c r="J1150" s="96">
        <f>SUM(J1140:J1149)</f>
        <v>0</v>
      </c>
      <c r="K1150" s="96">
        <f>SUM(K1140:K1149)</f>
        <v>0</v>
      </c>
      <c r="L1150" s="96">
        <f>SUM(L1140:L1149)</f>
        <v>0</v>
      </c>
      <c r="M1150" s="97"/>
      <c r="N1150" s="97" t="e">
        <f>SUM(N1140:N1149)</f>
        <v>#VALUE!</v>
      </c>
      <c r="O1150" s="23">
        <f>SUM(O1140:O1149)</f>
        <v>0</v>
      </c>
      <c r="P1150" s="53">
        <f>IFERROR(O1150/'2. Baseline'!F$14,"")</f>
        <v>0</v>
      </c>
      <c r="Q1150" s="52" t="e">
        <f>SUM(Q1140:Q1148)*7</f>
        <v>#VALUE!</v>
      </c>
      <c r="R1150" s="96">
        <f>SUM(R1140:R1149)</f>
        <v>0</v>
      </c>
      <c r="S1150" s="97" t="e">
        <f>IF(H1150="","",P1150/J1150/'2. Baseline'!$F$67)</f>
        <v>#DIV/0!</v>
      </c>
      <c r="T1150" s="103"/>
      <c r="U1150" s="103"/>
      <c r="V1150" s="104"/>
      <c r="W1150" s="104"/>
      <c r="X1150" s="74"/>
      <c r="Y1150" s="107"/>
      <c r="Z1150" s="104"/>
      <c r="AA1150" s="108"/>
      <c r="AB1150" s="53"/>
      <c r="AC1150" s="68">
        <f t="shared" ref="AC1150:AQ1150" si="565">SUM(AC1140:AC1149)</f>
        <v>0</v>
      </c>
      <c r="AD1150" s="68">
        <f t="shared" si="565"/>
        <v>0</v>
      </c>
      <c r="AE1150" s="296">
        <f t="shared" si="565"/>
        <v>0</v>
      </c>
      <c r="AF1150" s="93">
        <f t="shared" si="565"/>
        <v>0</v>
      </c>
      <c r="AG1150" s="93">
        <f t="shared" si="565"/>
        <v>0</v>
      </c>
      <c r="AH1150" s="93">
        <f t="shared" si="565"/>
        <v>0</v>
      </c>
      <c r="AI1150" s="93">
        <f t="shared" si="565"/>
        <v>0</v>
      </c>
      <c r="AJ1150" s="93">
        <f t="shared" si="565"/>
        <v>0</v>
      </c>
      <c r="AK1150" s="93">
        <f t="shared" si="565"/>
        <v>0</v>
      </c>
      <c r="AL1150" s="93">
        <f t="shared" si="565"/>
        <v>0</v>
      </c>
      <c r="AM1150" s="93">
        <f t="shared" si="565"/>
        <v>0</v>
      </c>
      <c r="AN1150" s="93">
        <f t="shared" si="565"/>
        <v>0</v>
      </c>
      <c r="AO1150" s="93">
        <f t="shared" si="565"/>
        <v>0</v>
      </c>
      <c r="AP1150" s="93">
        <f t="shared" si="565"/>
        <v>0</v>
      </c>
      <c r="AQ1150" s="93">
        <f t="shared" si="565"/>
        <v>0</v>
      </c>
      <c r="AR1150" s="26"/>
      <c r="AS1150" s="14"/>
    </row>
    <row r="1151" spans="2:45" s="200" customFormat="1" ht="14.45" customHeight="1" thickBot="1" x14ac:dyDescent="0.3">
      <c r="B1151" s="163"/>
      <c r="C1151" s="62"/>
      <c r="D1151" s="62"/>
      <c r="E1151" s="63"/>
      <c r="F1151" s="460"/>
      <c r="G1151" s="461"/>
      <c r="H1151" s="64"/>
      <c r="I1151" s="65" t="str">
        <f>IFERROR(IF(H1151/#REF!=0," ",H1151/#REF!),"")</f>
        <v/>
      </c>
      <c r="J1151" s="66"/>
      <c r="K1151" s="66"/>
      <c r="L1151" s="66"/>
      <c r="M1151" s="66"/>
      <c r="N1151" s="66"/>
      <c r="O1151" s="24"/>
      <c r="P1151" s="54"/>
      <c r="Q1151" s="55"/>
      <c r="R1151" s="56"/>
      <c r="S1151" s="56"/>
      <c r="T1151" s="105"/>
      <c r="U1151" s="105"/>
      <c r="V1151" s="106"/>
      <c r="W1151" s="106"/>
      <c r="X1151" s="75"/>
      <c r="Y1151" s="109"/>
      <c r="Z1151" s="106"/>
      <c r="AA1151" s="110"/>
      <c r="AB1151" s="54"/>
      <c r="AC1151" s="57"/>
      <c r="AD1151" s="67"/>
      <c r="AE1151" s="67"/>
      <c r="AF1151" s="67"/>
      <c r="AG1151" s="67"/>
      <c r="AH1151" s="67"/>
      <c r="AI1151" s="67"/>
      <c r="AJ1151" s="67"/>
      <c r="AK1151" s="67"/>
      <c r="AL1151" s="67"/>
      <c r="AM1151" s="67"/>
      <c r="AN1151" s="67"/>
      <c r="AO1151" s="67"/>
      <c r="AP1151" s="67"/>
      <c r="AQ1151" s="179"/>
      <c r="AR1151" s="60"/>
      <c r="AS1151" s="14"/>
    </row>
    <row r="1152" spans="2:45" s="200" customFormat="1" ht="14.45" customHeight="1" x14ac:dyDescent="0.25">
      <c r="B1152" s="475" t="str">
        <f>IF(C1152&lt;&gt;"",B1140+1,"")</f>
        <v/>
      </c>
      <c r="C1152" s="488"/>
      <c r="D1152" s="488"/>
      <c r="E1152" s="40"/>
      <c r="F1152" s="493"/>
      <c r="G1152" s="494"/>
      <c r="H1152" s="49"/>
      <c r="I1152" s="201" t="str">
        <f>IF(H1152=0,"",H1152/'2. Baseline'!$F$15)</f>
        <v/>
      </c>
      <c r="J1152" s="86" t="str">
        <f>IF(I1152="","",(I1152/'2. Baseline'!$F$71/'2. Baseline'!$F$67))</f>
        <v/>
      </c>
      <c r="K1152" s="72" t="str">
        <f t="shared" ref="K1152:K1161" si="566">IF(J1152="","",ROUNDUP(J1152,0))</f>
        <v/>
      </c>
      <c r="L1152" s="295" t="str">
        <f>J1152</f>
        <v/>
      </c>
      <c r="M1152" s="77">
        <f t="shared" ref="M1152:M1161" si="567">IF(I1152=0,"",$M$23*10)</f>
        <v>285.71428571428572</v>
      </c>
      <c r="N1152" s="77" t="e">
        <f t="shared" ref="N1152:N1160" si="568">I1152/M1152</f>
        <v>#VALUE!</v>
      </c>
      <c r="O1152" s="78" t="str">
        <f>IFERROR(ROUND(IF(H1152/'2. Baseline'!F$13=0,"",H1152/'2. Baseline'!F$13),0),"")</f>
        <v/>
      </c>
      <c r="P1152" s="79" t="str">
        <f>IFERROR(O1152/'2. Baseline'!F$14,"")</f>
        <v/>
      </c>
      <c r="Q1152" s="80" t="e">
        <f t="shared" ref="Q1152:Q1160" si="569">O1152/(J1152/2)/7</f>
        <v>#VALUE!</v>
      </c>
      <c r="R1152" s="233" t="str">
        <f>IF(H1152="","",P1152/'2. Baseline'!$F$67)</f>
        <v/>
      </c>
      <c r="S1152" s="233" t="str">
        <f>IF(H1152="","",P1152/J1152/'2. Baseline'!$F$67)</f>
        <v/>
      </c>
      <c r="T1152" s="99"/>
      <c r="U1152" s="100"/>
      <c r="V1152" s="101"/>
      <c r="W1152" s="101"/>
      <c r="X1152" s="89" t="str">
        <f>IFERROR(S1152/W1152, "n/a")</f>
        <v>n/a</v>
      </c>
      <c r="Y1152" s="455"/>
      <c r="Z1152" s="449"/>
      <c r="AA1152" s="452"/>
      <c r="AB1152" s="479" t="e">
        <f>P1162/AA1152</f>
        <v>#DIV/0!</v>
      </c>
      <c r="AC1152" s="482">
        <f>L1162</f>
        <v>0</v>
      </c>
      <c r="AD1152" s="466">
        <f>AC1162</f>
        <v>0</v>
      </c>
      <c r="AE1152" s="485">
        <f>AD1162/'2. Baseline'!$F$73</f>
        <v>0</v>
      </c>
      <c r="AF1152" s="466">
        <f>L1162*'2. Baseline'!$F$58</f>
        <v>0</v>
      </c>
      <c r="AG1152" s="469">
        <f>J1162*'2. Baseline'!$F$61</f>
        <v>0</v>
      </c>
      <c r="AH1152" s="469">
        <f>AE1162*'2. Baseline'!F$59*('2. Baseline'!F$50+'2. Baseline'!F$51)</f>
        <v>0</v>
      </c>
      <c r="AI1152" s="472">
        <f>IF(B1152&lt;&gt;"",'2. Baseline'!$F$60+1,0)</f>
        <v>0</v>
      </c>
      <c r="AJ1152" s="466">
        <f>2*(AC1162*('2. Baseline'!$F$67+'2. Baseline'!$F$68))</f>
        <v>0</v>
      </c>
      <c r="AK1152" s="466">
        <f>2*L1162</f>
        <v>0</v>
      </c>
      <c r="AL1152" s="466">
        <f>2*(J1162*2)</f>
        <v>0</v>
      </c>
      <c r="AM1152" s="466">
        <f>J1162*('2. Baseline'!F$67+'2. Baseline'!F$68)</f>
        <v>0</v>
      </c>
      <c r="AN1152" s="469">
        <f>J1162*'2. Baseline'!$F$80</f>
        <v>0</v>
      </c>
      <c r="AO1152" s="469">
        <f>2*J1162</f>
        <v>0</v>
      </c>
      <c r="AP1152" s="469">
        <f>AE1162*'2. Baseline'!F$78*('2. Baseline'!F$67+'2. Baseline'!F$68)</f>
        <v>0</v>
      </c>
      <c r="AQ1152" s="472">
        <f>IF(B1152&lt;&gt;"",'2. Baseline'!$F$60+1,0)</f>
        <v>0</v>
      </c>
      <c r="AR1152" s="41"/>
      <c r="AS1152" s="14"/>
    </row>
    <row r="1153" spans="2:45" s="200" customFormat="1" ht="14.45" customHeight="1" x14ac:dyDescent="0.25">
      <c r="B1153" s="475"/>
      <c r="C1153" s="477"/>
      <c r="D1153" s="477"/>
      <c r="E1153" s="40"/>
      <c r="F1153" s="490"/>
      <c r="G1153" s="491"/>
      <c r="H1153" s="49"/>
      <c r="I1153" s="201" t="str">
        <f>IF(H1153=0,"",H1153/'2. Baseline'!$F$15)</f>
        <v/>
      </c>
      <c r="J1153" s="87" t="str">
        <f>IF(I1153="","",(I1153/'2. Baseline'!$F$71/'2. Baseline'!$F$67))</f>
        <v/>
      </c>
      <c r="K1153" s="73" t="str">
        <f t="shared" si="566"/>
        <v/>
      </c>
      <c r="L1153" s="73" t="str">
        <f t="shared" ref="L1153:L1161" si="570">J1153</f>
        <v/>
      </c>
      <c r="M1153" s="81">
        <f t="shared" si="567"/>
        <v>285.71428571428572</v>
      </c>
      <c r="N1153" s="81" t="e">
        <f t="shared" si="568"/>
        <v>#VALUE!</v>
      </c>
      <c r="O1153" s="82" t="str">
        <f>IFERROR(ROUND(IF(H1153/'2. Baseline'!F$13=0,"",H1153/'2. Baseline'!F$13),0),"")</f>
        <v/>
      </c>
      <c r="P1153" s="83" t="str">
        <f>IFERROR(O1153/'2. Baseline'!F$14,"")</f>
        <v/>
      </c>
      <c r="Q1153" s="84" t="e">
        <f t="shared" si="569"/>
        <v>#VALUE!</v>
      </c>
      <c r="R1153" s="234" t="str">
        <f>IF(H1153="","",P1153/'2. Baseline'!$F$67)</f>
        <v/>
      </c>
      <c r="S1153" s="234" t="str">
        <f>IF(H1153="","",P1153/J1153/'2. Baseline'!$F$67)</f>
        <v/>
      </c>
      <c r="T1153" s="101"/>
      <c r="U1153" s="102"/>
      <c r="V1153" s="101"/>
      <c r="W1153" s="101"/>
      <c r="X1153" s="90" t="str">
        <f>IFERROR(S1153/W1153, "")</f>
        <v/>
      </c>
      <c r="Y1153" s="456"/>
      <c r="Z1153" s="450"/>
      <c r="AA1153" s="453"/>
      <c r="AB1153" s="480"/>
      <c r="AC1153" s="483"/>
      <c r="AD1153" s="467"/>
      <c r="AE1153" s="486"/>
      <c r="AF1153" s="467"/>
      <c r="AG1153" s="470"/>
      <c r="AH1153" s="470"/>
      <c r="AI1153" s="473"/>
      <c r="AJ1153" s="467"/>
      <c r="AK1153" s="467"/>
      <c r="AL1153" s="467"/>
      <c r="AM1153" s="467"/>
      <c r="AN1153" s="470"/>
      <c r="AO1153" s="470"/>
      <c r="AP1153" s="470"/>
      <c r="AQ1153" s="473"/>
      <c r="AR1153" s="42"/>
      <c r="AS1153" s="14"/>
    </row>
    <row r="1154" spans="2:45" s="200" customFormat="1" ht="14.45" customHeight="1" x14ac:dyDescent="0.25">
      <c r="B1154" s="475"/>
      <c r="C1154" s="477"/>
      <c r="D1154" s="477"/>
      <c r="E1154" s="40"/>
      <c r="F1154" s="490"/>
      <c r="G1154" s="491"/>
      <c r="H1154" s="49"/>
      <c r="I1154" s="201" t="str">
        <f>IF(H1154=0,"",H1154/'2. Baseline'!$F$15)</f>
        <v/>
      </c>
      <c r="J1154" s="87" t="str">
        <f>IF(I1154="","",(I1154/'2. Baseline'!$F$71/'2. Baseline'!$F$67))</f>
        <v/>
      </c>
      <c r="K1154" s="91" t="str">
        <f t="shared" si="566"/>
        <v/>
      </c>
      <c r="L1154" s="91" t="str">
        <f t="shared" si="570"/>
        <v/>
      </c>
      <c r="M1154" s="92">
        <f t="shared" si="567"/>
        <v>285.71428571428572</v>
      </c>
      <c r="N1154" s="92" t="e">
        <f t="shared" si="568"/>
        <v>#VALUE!</v>
      </c>
      <c r="O1154" s="82" t="str">
        <f>IFERROR(ROUND(IF(H1154/'2. Baseline'!F$13=0,"",H1154/'2. Baseline'!F$13),0),"")</f>
        <v/>
      </c>
      <c r="P1154" s="83" t="str">
        <f>IFERROR(O1154/'2. Baseline'!F$14,"")</f>
        <v/>
      </c>
      <c r="Q1154" s="84" t="e">
        <f t="shared" si="569"/>
        <v>#VALUE!</v>
      </c>
      <c r="R1154" s="234" t="str">
        <f>IF(H1154="","",P1154/'2. Baseline'!$F$67)</f>
        <v/>
      </c>
      <c r="S1154" s="234" t="str">
        <f>IF(H1154="","",P1154/J1154/'2. Baseline'!$F$67)</f>
        <v/>
      </c>
      <c r="T1154" s="101"/>
      <c r="U1154" s="102"/>
      <c r="V1154" s="101"/>
      <c r="W1154" s="101"/>
      <c r="X1154" s="90" t="str">
        <f>IFERROR(S1154/W1154, "")</f>
        <v/>
      </c>
      <c r="Y1154" s="456"/>
      <c r="Z1154" s="450"/>
      <c r="AA1154" s="453"/>
      <c r="AB1154" s="480"/>
      <c r="AC1154" s="483"/>
      <c r="AD1154" s="467"/>
      <c r="AE1154" s="486"/>
      <c r="AF1154" s="467"/>
      <c r="AG1154" s="470"/>
      <c r="AH1154" s="470"/>
      <c r="AI1154" s="473"/>
      <c r="AJ1154" s="467"/>
      <c r="AK1154" s="467"/>
      <c r="AL1154" s="467"/>
      <c r="AM1154" s="467"/>
      <c r="AN1154" s="470"/>
      <c r="AO1154" s="470"/>
      <c r="AP1154" s="470"/>
      <c r="AQ1154" s="473"/>
      <c r="AR1154" s="42"/>
      <c r="AS1154" s="14"/>
    </row>
    <row r="1155" spans="2:45" s="200" customFormat="1" ht="14.45" customHeight="1" x14ac:dyDescent="0.25">
      <c r="B1155" s="475"/>
      <c r="C1155" s="477"/>
      <c r="D1155" s="477"/>
      <c r="E1155" s="40"/>
      <c r="F1155" s="490"/>
      <c r="G1155" s="491"/>
      <c r="H1155" s="49"/>
      <c r="I1155" s="201" t="str">
        <f>IF(H1155=0,"",H1155/'2. Baseline'!$F$15)</f>
        <v/>
      </c>
      <c r="J1155" s="87" t="str">
        <f>IF(I1155="","",(I1155/'2. Baseline'!$F$71/'2. Baseline'!$F$67))</f>
        <v/>
      </c>
      <c r="K1155" s="73" t="str">
        <f t="shared" si="566"/>
        <v/>
      </c>
      <c r="L1155" s="73" t="str">
        <f t="shared" si="570"/>
        <v/>
      </c>
      <c r="M1155" s="81">
        <f t="shared" si="567"/>
        <v>285.71428571428572</v>
      </c>
      <c r="N1155" s="81" t="e">
        <f t="shared" si="568"/>
        <v>#VALUE!</v>
      </c>
      <c r="O1155" s="82" t="str">
        <f>IFERROR(ROUND(IF(H1155/'2. Baseline'!F$13=0,"",H1155/'2. Baseline'!F$13),0),"")</f>
        <v/>
      </c>
      <c r="P1155" s="83" t="str">
        <f>IFERROR(O1155/'2. Baseline'!F$14,"")</f>
        <v/>
      </c>
      <c r="Q1155" s="84" t="e">
        <f t="shared" si="569"/>
        <v>#VALUE!</v>
      </c>
      <c r="R1155" s="234" t="str">
        <f>IF(H1155="","",P1155/'2. Baseline'!$F$67)</f>
        <v/>
      </c>
      <c r="S1155" s="234" t="str">
        <f>IF(H1155="","",P1155/J1155/'2. Baseline'!$F$67)</f>
        <v/>
      </c>
      <c r="T1155" s="101"/>
      <c r="U1155" s="102"/>
      <c r="V1155" s="101"/>
      <c r="W1155" s="101"/>
      <c r="X1155" s="90" t="str">
        <f>IFERROR(S1155/W1155, "")</f>
        <v/>
      </c>
      <c r="Y1155" s="456"/>
      <c r="Z1155" s="450"/>
      <c r="AA1155" s="453"/>
      <c r="AB1155" s="480"/>
      <c r="AC1155" s="483"/>
      <c r="AD1155" s="467"/>
      <c r="AE1155" s="486"/>
      <c r="AF1155" s="467"/>
      <c r="AG1155" s="470"/>
      <c r="AH1155" s="470"/>
      <c r="AI1155" s="473"/>
      <c r="AJ1155" s="467"/>
      <c r="AK1155" s="467"/>
      <c r="AL1155" s="467"/>
      <c r="AM1155" s="467"/>
      <c r="AN1155" s="470"/>
      <c r="AO1155" s="470"/>
      <c r="AP1155" s="470"/>
      <c r="AQ1155" s="473"/>
      <c r="AR1155" s="42"/>
      <c r="AS1155" s="14"/>
    </row>
    <row r="1156" spans="2:45" s="200" customFormat="1" ht="14.45" customHeight="1" x14ac:dyDescent="0.25">
      <c r="B1156" s="475"/>
      <c r="C1156" s="477"/>
      <c r="D1156" s="477"/>
      <c r="E1156" s="40"/>
      <c r="F1156" s="490"/>
      <c r="G1156" s="491"/>
      <c r="H1156" s="50"/>
      <c r="I1156" s="201" t="str">
        <f>IF(H1156=0,"",H1156/'2. Baseline'!$F$15)</f>
        <v/>
      </c>
      <c r="J1156" s="87" t="str">
        <f>IF(I1156="","",(I1156/'2. Baseline'!$F$71/'2. Baseline'!$F$67))</f>
        <v/>
      </c>
      <c r="K1156" s="73" t="str">
        <f t="shared" si="566"/>
        <v/>
      </c>
      <c r="L1156" s="73" t="str">
        <f t="shared" si="570"/>
        <v/>
      </c>
      <c r="M1156" s="81">
        <f t="shared" si="567"/>
        <v>285.71428571428572</v>
      </c>
      <c r="N1156" s="81" t="e">
        <f t="shared" si="568"/>
        <v>#VALUE!</v>
      </c>
      <c r="O1156" s="82" t="str">
        <f>IFERROR(ROUND(IF(H1156/'2. Baseline'!F$13=0,"",H1156/'2. Baseline'!F$13),0),"")</f>
        <v/>
      </c>
      <c r="P1156" s="83" t="str">
        <f>IFERROR(O1156/'2. Baseline'!F$14,"")</f>
        <v/>
      </c>
      <c r="Q1156" s="84" t="e">
        <f t="shared" si="569"/>
        <v>#VALUE!</v>
      </c>
      <c r="R1156" s="234" t="str">
        <f>IF(H1156="","",P1156/'2. Baseline'!$F$67)</f>
        <v/>
      </c>
      <c r="S1156" s="234" t="str">
        <f>IF(H1156="","",P1156/J1156/'2. Baseline'!$F$67)</f>
        <v/>
      </c>
      <c r="T1156" s="101"/>
      <c r="U1156" s="102"/>
      <c r="V1156" s="101"/>
      <c r="W1156" s="101"/>
      <c r="X1156" s="90" t="str">
        <f>IFERROR(S1156/W1156, "")</f>
        <v/>
      </c>
      <c r="Y1156" s="456"/>
      <c r="Z1156" s="450"/>
      <c r="AA1156" s="453"/>
      <c r="AB1156" s="480"/>
      <c r="AC1156" s="483"/>
      <c r="AD1156" s="467"/>
      <c r="AE1156" s="486"/>
      <c r="AF1156" s="467"/>
      <c r="AG1156" s="470"/>
      <c r="AH1156" s="470"/>
      <c r="AI1156" s="473"/>
      <c r="AJ1156" s="467"/>
      <c r="AK1156" s="467"/>
      <c r="AL1156" s="467"/>
      <c r="AM1156" s="467"/>
      <c r="AN1156" s="470"/>
      <c r="AO1156" s="470"/>
      <c r="AP1156" s="470"/>
      <c r="AQ1156" s="473"/>
      <c r="AR1156" s="42"/>
      <c r="AS1156" s="14"/>
    </row>
    <row r="1157" spans="2:45" s="200" customFormat="1" ht="14.45" customHeight="1" x14ac:dyDescent="0.25">
      <c r="B1157" s="475"/>
      <c r="C1157" s="477"/>
      <c r="D1157" s="477"/>
      <c r="E1157" s="40"/>
      <c r="F1157" s="490"/>
      <c r="G1157" s="491"/>
      <c r="H1157" s="50"/>
      <c r="I1157" s="201" t="str">
        <f>IF(H1157=0,"",H1157/'2. Baseline'!$F$15)</f>
        <v/>
      </c>
      <c r="J1157" s="87" t="str">
        <f>IF(I1157="","",(I1157/'2. Baseline'!$F$71/'2. Baseline'!$F$67))</f>
        <v/>
      </c>
      <c r="K1157" s="73" t="str">
        <f t="shared" si="566"/>
        <v/>
      </c>
      <c r="L1157" s="73" t="str">
        <f t="shared" si="570"/>
        <v/>
      </c>
      <c r="M1157" s="81">
        <f t="shared" si="567"/>
        <v>285.71428571428572</v>
      </c>
      <c r="N1157" s="81" t="e">
        <f t="shared" si="568"/>
        <v>#VALUE!</v>
      </c>
      <c r="O1157" s="82" t="str">
        <f>IFERROR(ROUND(IF(H1157/'2. Baseline'!F$13=0,"",H1157/'2. Baseline'!F$13),0),"")</f>
        <v/>
      </c>
      <c r="P1157" s="83" t="str">
        <f>IFERROR(O1157/'2. Baseline'!F$14,"")</f>
        <v/>
      </c>
      <c r="Q1157" s="84" t="e">
        <f t="shared" si="569"/>
        <v>#VALUE!</v>
      </c>
      <c r="R1157" s="234" t="str">
        <f>IF(H1157="","",P1157/'2. Baseline'!$F$67)</f>
        <v/>
      </c>
      <c r="S1157" s="234" t="str">
        <f>IF(H1157="","",P1157/J1157/'2. Baseline'!$F$67)</f>
        <v/>
      </c>
      <c r="T1157" s="101"/>
      <c r="U1157" s="102"/>
      <c r="V1157" s="101"/>
      <c r="W1157" s="101"/>
      <c r="X1157" s="90" t="str">
        <f>IFERROR(P1157/W1157, "")</f>
        <v/>
      </c>
      <c r="Y1157" s="456"/>
      <c r="Z1157" s="450"/>
      <c r="AA1157" s="453"/>
      <c r="AB1157" s="480"/>
      <c r="AC1157" s="483"/>
      <c r="AD1157" s="467"/>
      <c r="AE1157" s="486"/>
      <c r="AF1157" s="467"/>
      <c r="AG1157" s="470"/>
      <c r="AH1157" s="470"/>
      <c r="AI1157" s="473"/>
      <c r="AJ1157" s="467"/>
      <c r="AK1157" s="467"/>
      <c r="AL1157" s="467"/>
      <c r="AM1157" s="467"/>
      <c r="AN1157" s="470"/>
      <c r="AO1157" s="470"/>
      <c r="AP1157" s="470"/>
      <c r="AQ1157" s="473"/>
      <c r="AR1157" s="42"/>
      <c r="AS1157" s="14"/>
    </row>
    <row r="1158" spans="2:45" s="200" customFormat="1" ht="14.45" customHeight="1" x14ac:dyDescent="0.25">
      <c r="B1158" s="475"/>
      <c r="C1158" s="477"/>
      <c r="D1158" s="477"/>
      <c r="E1158" s="40"/>
      <c r="F1158" s="490"/>
      <c r="G1158" s="491"/>
      <c r="H1158" s="49"/>
      <c r="I1158" s="201" t="str">
        <f>IF(H1158=0,"",H1158/'2. Baseline'!$F$15)</f>
        <v/>
      </c>
      <c r="J1158" s="87" t="str">
        <f>IF(I1158="","",(I1158/'2. Baseline'!$F$71/'2. Baseline'!$F$67))</f>
        <v/>
      </c>
      <c r="K1158" s="73" t="str">
        <f t="shared" si="566"/>
        <v/>
      </c>
      <c r="L1158" s="73" t="str">
        <f t="shared" si="570"/>
        <v/>
      </c>
      <c r="M1158" s="81">
        <f t="shared" si="567"/>
        <v>285.71428571428572</v>
      </c>
      <c r="N1158" s="81" t="e">
        <f t="shared" si="568"/>
        <v>#VALUE!</v>
      </c>
      <c r="O1158" s="82" t="str">
        <f>IFERROR(ROUND(IF(H1158/'2. Baseline'!F$13=0,"",H1158/'2. Baseline'!F$13),0),"")</f>
        <v/>
      </c>
      <c r="P1158" s="83" t="str">
        <f>IFERROR(O1158/'2. Baseline'!F$14,"")</f>
        <v/>
      </c>
      <c r="Q1158" s="84" t="e">
        <f t="shared" si="569"/>
        <v>#VALUE!</v>
      </c>
      <c r="R1158" s="234" t="str">
        <f>IF(H1158="","",P1158/'2. Baseline'!$F$67)</f>
        <v/>
      </c>
      <c r="S1158" s="234" t="str">
        <f>IF(H1158="","",P1158/J1158/'2. Baseline'!$F$67)</f>
        <v/>
      </c>
      <c r="T1158" s="101"/>
      <c r="U1158" s="102"/>
      <c r="V1158" s="101"/>
      <c r="W1158" s="101"/>
      <c r="X1158" s="90" t="str">
        <f>IFERROR(P1158/W1158, "")</f>
        <v/>
      </c>
      <c r="Y1158" s="456"/>
      <c r="Z1158" s="450"/>
      <c r="AA1158" s="453"/>
      <c r="AB1158" s="480"/>
      <c r="AC1158" s="483"/>
      <c r="AD1158" s="467"/>
      <c r="AE1158" s="486"/>
      <c r="AF1158" s="467"/>
      <c r="AG1158" s="470"/>
      <c r="AH1158" s="470"/>
      <c r="AI1158" s="473"/>
      <c r="AJ1158" s="467"/>
      <c r="AK1158" s="467"/>
      <c r="AL1158" s="467"/>
      <c r="AM1158" s="467"/>
      <c r="AN1158" s="470"/>
      <c r="AO1158" s="470"/>
      <c r="AP1158" s="470"/>
      <c r="AQ1158" s="473"/>
      <c r="AR1158" s="42"/>
      <c r="AS1158" s="14"/>
    </row>
    <row r="1159" spans="2:45" s="200" customFormat="1" ht="14.45" customHeight="1" x14ac:dyDescent="0.25">
      <c r="B1159" s="475"/>
      <c r="C1159" s="477"/>
      <c r="D1159" s="477"/>
      <c r="E1159" s="40"/>
      <c r="F1159" s="490"/>
      <c r="G1159" s="491"/>
      <c r="H1159" s="49"/>
      <c r="I1159" s="201" t="str">
        <f>IF(H1159=0,"",H1159/'2. Baseline'!$F$15)</f>
        <v/>
      </c>
      <c r="J1159" s="87" t="str">
        <f>IF(I1159="","",(I1159/'2. Baseline'!$F$71/'2. Baseline'!$F$67))</f>
        <v/>
      </c>
      <c r="K1159" s="73" t="str">
        <f t="shared" si="566"/>
        <v/>
      </c>
      <c r="L1159" s="73" t="str">
        <f t="shared" si="570"/>
        <v/>
      </c>
      <c r="M1159" s="81">
        <f t="shared" si="567"/>
        <v>285.71428571428572</v>
      </c>
      <c r="N1159" s="81" t="e">
        <f t="shared" si="568"/>
        <v>#VALUE!</v>
      </c>
      <c r="O1159" s="82" t="str">
        <f>IFERROR(ROUND(IF(H1159/'2. Baseline'!F$13=0,"",H1159/'2. Baseline'!F$13),0),"")</f>
        <v/>
      </c>
      <c r="P1159" s="83" t="str">
        <f>IFERROR(O1159/'2. Baseline'!F$14,"")</f>
        <v/>
      </c>
      <c r="Q1159" s="84" t="e">
        <f t="shared" si="569"/>
        <v>#VALUE!</v>
      </c>
      <c r="R1159" s="234" t="str">
        <f>IF(H1159="","",P1159/'2. Baseline'!$F$67)</f>
        <v/>
      </c>
      <c r="S1159" s="234" t="str">
        <f>IF(H1159="","",P1159/J1159/'2. Baseline'!$F$67)</f>
        <v/>
      </c>
      <c r="T1159" s="101"/>
      <c r="U1159" s="102"/>
      <c r="V1159" s="101"/>
      <c r="W1159" s="101"/>
      <c r="X1159" s="90" t="str">
        <f>IFERROR(P1159/W1159, "")</f>
        <v/>
      </c>
      <c r="Y1159" s="456"/>
      <c r="Z1159" s="450"/>
      <c r="AA1159" s="453"/>
      <c r="AB1159" s="480"/>
      <c r="AC1159" s="483"/>
      <c r="AD1159" s="467"/>
      <c r="AE1159" s="486"/>
      <c r="AF1159" s="467"/>
      <c r="AG1159" s="470"/>
      <c r="AH1159" s="470"/>
      <c r="AI1159" s="473"/>
      <c r="AJ1159" s="467"/>
      <c r="AK1159" s="467"/>
      <c r="AL1159" s="467"/>
      <c r="AM1159" s="467"/>
      <c r="AN1159" s="470"/>
      <c r="AO1159" s="470"/>
      <c r="AP1159" s="470"/>
      <c r="AQ1159" s="473"/>
      <c r="AR1159" s="42"/>
      <c r="AS1159" s="14"/>
    </row>
    <row r="1160" spans="2:45" s="200" customFormat="1" ht="14.45" customHeight="1" x14ac:dyDescent="0.25">
      <c r="B1160" s="475"/>
      <c r="C1160" s="477"/>
      <c r="D1160" s="477"/>
      <c r="E1160" s="40"/>
      <c r="F1160" s="490"/>
      <c r="G1160" s="491"/>
      <c r="H1160" s="49"/>
      <c r="I1160" s="201" t="str">
        <f>IF(H1160=0,"",H1160/'2. Baseline'!$F$15)</f>
        <v/>
      </c>
      <c r="J1160" s="87" t="str">
        <f>IF(I1160="","",(I1160/'2. Baseline'!$F$71/'2. Baseline'!$F$67))</f>
        <v/>
      </c>
      <c r="K1160" s="73" t="str">
        <f t="shared" si="566"/>
        <v/>
      </c>
      <c r="L1160" s="73" t="str">
        <f t="shared" si="570"/>
        <v/>
      </c>
      <c r="M1160" s="81">
        <f t="shared" si="567"/>
        <v>285.71428571428572</v>
      </c>
      <c r="N1160" s="81" t="e">
        <f t="shared" si="568"/>
        <v>#VALUE!</v>
      </c>
      <c r="O1160" s="82" t="str">
        <f>IFERROR(ROUND(IF(H1160/'2. Baseline'!F$13=0,"",H1160/'2. Baseline'!F$13),0),"")</f>
        <v/>
      </c>
      <c r="P1160" s="83" t="str">
        <f>IFERROR(O1160/'2. Baseline'!F$14,"")</f>
        <v/>
      </c>
      <c r="Q1160" s="84" t="e">
        <f t="shared" si="569"/>
        <v>#VALUE!</v>
      </c>
      <c r="R1160" s="234" t="str">
        <f>IF(H1160="","",P1160/'2. Baseline'!$F$67)</f>
        <v/>
      </c>
      <c r="S1160" s="234" t="str">
        <f>IF(H1160="","",P1160/J1160/'2. Baseline'!$F$67)</f>
        <v/>
      </c>
      <c r="T1160" s="101"/>
      <c r="U1160" s="102"/>
      <c r="V1160" s="101"/>
      <c r="W1160" s="101"/>
      <c r="X1160" s="90" t="str">
        <f>IFERROR(P1160/W1160, "")</f>
        <v/>
      </c>
      <c r="Y1160" s="456"/>
      <c r="Z1160" s="450"/>
      <c r="AA1160" s="453"/>
      <c r="AB1160" s="480"/>
      <c r="AC1160" s="483"/>
      <c r="AD1160" s="467"/>
      <c r="AE1160" s="486"/>
      <c r="AF1160" s="467"/>
      <c r="AG1160" s="470"/>
      <c r="AH1160" s="470"/>
      <c r="AI1160" s="473"/>
      <c r="AJ1160" s="467"/>
      <c r="AK1160" s="467"/>
      <c r="AL1160" s="467"/>
      <c r="AM1160" s="467"/>
      <c r="AN1160" s="470"/>
      <c r="AO1160" s="470"/>
      <c r="AP1160" s="470"/>
      <c r="AQ1160" s="473"/>
      <c r="AR1160" s="42"/>
      <c r="AS1160" s="14"/>
    </row>
    <row r="1161" spans="2:45" s="200" customFormat="1" ht="14.45" customHeight="1" x14ac:dyDescent="0.25">
      <c r="B1161" s="476"/>
      <c r="C1161" s="478"/>
      <c r="D1161" s="478"/>
      <c r="E1161" s="40"/>
      <c r="F1161" s="490"/>
      <c r="G1161" s="491"/>
      <c r="H1161" s="49"/>
      <c r="I1161" s="201" t="str">
        <f>IF(H1161=0,"",H1161/'2. Baseline'!$F$15)</f>
        <v/>
      </c>
      <c r="J1161" s="87" t="str">
        <f>IF(I1161="","",(I1161/'2. Baseline'!$F$71/'2. Baseline'!$F$67))</f>
        <v/>
      </c>
      <c r="K1161" s="73" t="str">
        <f t="shared" si="566"/>
        <v/>
      </c>
      <c r="L1161" s="73" t="str">
        <f t="shared" si="570"/>
        <v/>
      </c>
      <c r="M1161" s="81">
        <f t="shared" si="567"/>
        <v>285.71428571428572</v>
      </c>
      <c r="N1161" s="81" t="e">
        <f>IF(M1161="","",I1161/M1161)</f>
        <v>#VALUE!</v>
      </c>
      <c r="O1161" s="82" t="str">
        <f>IFERROR(ROUND(IF(H1161/'2. Baseline'!F$13=0,"",H1161/'2. Baseline'!F$13),0),"")</f>
        <v/>
      </c>
      <c r="P1161" s="83" t="str">
        <f>IFERROR(O1161/'2. Baseline'!F$14,"")</f>
        <v/>
      </c>
      <c r="Q1161" s="85"/>
      <c r="R1161" s="82" t="str">
        <f>IF(H1161="","",P1161/'2. Baseline'!$F$67)</f>
        <v/>
      </c>
      <c r="S1161" s="82" t="str">
        <f>IF(H1161="","",P1161/J1161/'2. Baseline'!$F$67)</f>
        <v/>
      </c>
      <c r="T1161" s="101"/>
      <c r="U1161" s="102"/>
      <c r="V1161" s="101"/>
      <c r="W1161" s="101"/>
      <c r="X1161" s="90" t="str">
        <f>IFERROR(P1161/W1161, "")</f>
        <v/>
      </c>
      <c r="Y1161" s="457"/>
      <c r="Z1161" s="451"/>
      <c r="AA1161" s="454"/>
      <c r="AB1161" s="481"/>
      <c r="AC1161" s="484"/>
      <c r="AD1161" s="468"/>
      <c r="AE1161" s="487"/>
      <c r="AF1161" s="468"/>
      <c r="AG1161" s="471"/>
      <c r="AH1161" s="471"/>
      <c r="AI1161" s="474"/>
      <c r="AJ1161" s="468"/>
      <c r="AK1161" s="468"/>
      <c r="AL1161" s="468"/>
      <c r="AM1161" s="468"/>
      <c r="AN1161" s="471"/>
      <c r="AO1161" s="471"/>
      <c r="AP1161" s="471"/>
      <c r="AQ1161" s="474"/>
      <c r="AR1161" s="42"/>
      <c r="AS1161" s="14"/>
    </row>
    <row r="1162" spans="2:45" s="200" customFormat="1" ht="14.45" customHeight="1" x14ac:dyDescent="0.25">
      <c r="B1162" s="162"/>
      <c r="C1162" s="25" t="s">
        <v>35</v>
      </c>
      <c r="D1162" s="25"/>
      <c r="E1162" s="98">
        <f>COUNTA(E1152:E1161)</f>
        <v>0</v>
      </c>
      <c r="F1162" s="458"/>
      <c r="G1162" s="459"/>
      <c r="H1162" s="22">
        <f>SUM(H1152:H1161)</f>
        <v>0</v>
      </c>
      <c r="I1162" s="96">
        <f>SUM(I1152:I1161)</f>
        <v>0</v>
      </c>
      <c r="J1162" s="96">
        <f>SUM(J1152:J1161)</f>
        <v>0</v>
      </c>
      <c r="K1162" s="96">
        <f>SUM(K1152:K1161)</f>
        <v>0</v>
      </c>
      <c r="L1162" s="96">
        <f>SUM(L1152:L1161)</f>
        <v>0</v>
      </c>
      <c r="M1162" s="97"/>
      <c r="N1162" s="97" t="e">
        <f>SUM(N1152:N1161)</f>
        <v>#VALUE!</v>
      </c>
      <c r="O1162" s="23">
        <f>SUM(O1152:O1161)</f>
        <v>0</v>
      </c>
      <c r="P1162" s="53">
        <f>IFERROR(O1162/'2. Baseline'!F$14,"")</f>
        <v>0</v>
      </c>
      <c r="Q1162" s="52" t="e">
        <f>SUM(Q1152:Q1160)*7</f>
        <v>#VALUE!</v>
      </c>
      <c r="R1162" s="96">
        <f>SUM(R1152:R1161)</f>
        <v>0</v>
      </c>
      <c r="S1162" s="97" t="e">
        <f>IF(H1162="","",P1162/J1162/'2. Baseline'!$F$67)</f>
        <v>#DIV/0!</v>
      </c>
      <c r="T1162" s="103"/>
      <c r="U1162" s="103"/>
      <c r="V1162" s="104"/>
      <c r="W1162" s="104"/>
      <c r="X1162" s="74"/>
      <c r="Y1162" s="107"/>
      <c r="Z1162" s="104"/>
      <c r="AA1162" s="108"/>
      <c r="AB1162" s="53"/>
      <c r="AC1162" s="68">
        <f t="shared" ref="AC1162:AQ1162" si="571">SUM(AC1152:AC1161)</f>
        <v>0</v>
      </c>
      <c r="AD1162" s="68">
        <f t="shared" si="571"/>
        <v>0</v>
      </c>
      <c r="AE1162" s="296">
        <f t="shared" si="571"/>
        <v>0</v>
      </c>
      <c r="AF1162" s="93">
        <f t="shared" si="571"/>
        <v>0</v>
      </c>
      <c r="AG1162" s="93">
        <f t="shared" si="571"/>
        <v>0</v>
      </c>
      <c r="AH1162" s="93">
        <f t="shared" si="571"/>
        <v>0</v>
      </c>
      <c r="AI1162" s="93">
        <f t="shared" si="571"/>
        <v>0</v>
      </c>
      <c r="AJ1162" s="93">
        <f t="shared" si="571"/>
        <v>0</v>
      </c>
      <c r="AK1162" s="93">
        <f t="shared" si="571"/>
        <v>0</v>
      </c>
      <c r="AL1162" s="93">
        <f t="shared" si="571"/>
        <v>0</v>
      </c>
      <c r="AM1162" s="93">
        <f t="shared" si="571"/>
        <v>0</v>
      </c>
      <c r="AN1162" s="93">
        <f t="shared" si="571"/>
        <v>0</v>
      </c>
      <c r="AO1162" s="93">
        <f t="shared" si="571"/>
        <v>0</v>
      </c>
      <c r="AP1162" s="93">
        <f t="shared" si="571"/>
        <v>0</v>
      </c>
      <c r="AQ1162" s="93">
        <f t="shared" si="571"/>
        <v>0</v>
      </c>
      <c r="AR1162" s="26"/>
      <c r="AS1162" s="14"/>
    </row>
    <row r="1163" spans="2:45" s="200" customFormat="1" ht="14.45" customHeight="1" thickBot="1" x14ac:dyDescent="0.3">
      <c r="B1163" s="163"/>
      <c r="C1163" s="62"/>
      <c r="D1163" s="62"/>
      <c r="E1163" s="63"/>
      <c r="F1163" s="460"/>
      <c r="G1163" s="461"/>
      <c r="H1163" s="64"/>
      <c r="I1163" s="65" t="str">
        <f>IFERROR(IF(H1163/#REF!=0," ",H1163/#REF!),"")</f>
        <v/>
      </c>
      <c r="J1163" s="66"/>
      <c r="K1163" s="66"/>
      <c r="L1163" s="66"/>
      <c r="M1163" s="66"/>
      <c r="N1163" s="66"/>
      <c r="O1163" s="24"/>
      <c r="P1163" s="54"/>
      <c r="Q1163" s="55"/>
      <c r="R1163" s="56"/>
      <c r="S1163" s="56"/>
      <c r="T1163" s="105"/>
      <c r="U1163" s="105"/>
      <c r="V1163" s="106"/>
      <c r="W1163" s="106"/>
      <c r="X1163" s="75"/>
      <c r="Y1163" s="109"/>
      <c r="Z1163" s="106"/>
      <c r="AA1163" s="110"/>
      <c r="AB1163" s="54"/>
      <c r="AC1163" s="57"/>
      <c r="AD1163" s="67"/>
      <c r="AE1163" s="67"/>
      <c r="AF1163" s="67"/>
      <c r="AG1163" s="67"/>
      <c r="AH1163" s="67"/>
      <c r="AI1163" s="67"/>
      <c r="AJ1163" s="67"/>
      <c r="AK1163" s="67"/>
      <c r="AL1163" s="67"/>
      <c r="AM1163" s="67"/>
      <c r="AN1163" s="67"/>
      <c r="AO1163" s="67"/>
      <c r="AP1163" s="67"/>
      <c r="AQ1163" s="179"/>
      <c r="AR1163" s="60"/>
      <c r="AS1163" s="14"/>
    </row>
    <row r="1164" spans="2:45" s="200" customFormat="1" ht="14.45" customHeight="1" x14ac:dyDescent="0.25">
      <c r="B1164" s="475" t="str">
        <f>IF(C1164&lt;&gt;"",B1152+1,"")</f>
        <v/>
      </c>
      <c r="C1164" s="477"/>
      <c r="D1164" s="477"/>
      <c r="E1164" s="40"/>
      <c r="F1164" s="492"/>
      <c r="G1164" s="492"/>
      <c r="H1164" s="49"/>
      <c r="I1164" s="201" t="str">
        <f>IF(H1164=0,"",H1164/'2. Baseline'!$F$15)</f>
        <v/>
      </c>
      <c r="J1164" s="86" t="str">
        <f>IF(I1164="","",(I1164/'2. Baseline'!$F$71/'2. Baseline'!$F$67))</f>
        <v/>
      </c>
      <c r="K1164" s="72" t="str">
        <f t="shared" ref="K1164:K1173" si="572">IF(J1164="","",ROUNDUP(J1164,0))</f>
        <v/>
      </c>
      <c r="L1164" s="295" t="str">
        <f>J1164</f>
        <v/>
      </c>
      <c r="M1164" s="77">
        <f t="shared" ref="M1164:M1173" si="573">IF(I1164=0,"",$M$23*10)</f>
        <v>285.71428571428572</v>
      </c>
      <c r="N1164" s="77" t="e">
        <f t="shared" ref="N1164:N1172" si="574">I1164/M1164</f>
        <v>#VALUE!</v>
      </c>
      <c r="O1164" s="78" t="str">
        <f>IFERROR(ROUND(IF(H1164/'2. Baseline'!F$13=0,"",H1164/'2. Baseline'!F$13),0),"")</f>
        <v/>
      </c>
      <c r="P1164" s="79" t="str">
        <f>IFERROR(O1164/'2. Baseline'!F$14,"")</f>
        <v/>
      </c>
      <c r="Q1164" s="80" t="e">
        <f t="shared" ref="Q1164:Q1172" si="575">O1164/(J1164/2)/7</f>
        <v>#VALUE!</v>
      </c>
      <c r="R1164" s="233" t="str">
        <f>IF(H1164="","",P1164/'2. Baseline'!$F$67)</f>
        <v/>
      </c>
      <c r="S1164" s="233" t="str">
        <f>IF(H1164="","",P1164/J1164/'2. Baseline'!$F$67)</f>
        <v/>
      </c>
      <c r="T1164" s="99"/>
      <c r="U1164" s="100"/>
      <c r="V1164" s="101"/>
      <c r="W1164" s="101"/>
      <c r="X1164" s="89" t="str">
        <f>IFERROR(S1164/W1164, "n/a")</f>
        <v>n/a</v>
      </c>
      <c r="Y1164" s="455"/>
      <c r="Z1164" s="449"/>
      <c r="AA1164" s="452"/>
      <c r="AB1164" s="479" t="e">
        <f>P1174/AA1164</f>
        <v>#DIV/0!</v>
      </c>
      <c r="AC1164" s="482">
        <f>L1174</f>
        <v>0</v>
      </c>
      <c r="AD1164" s="466">
        <f>AC1174</f>
        <v>0</v>
      </c>
      <c r="AE1164" s="485">
        <f>AD1174/'2. Baseline'!$F$73</f>
        <v>0</v>
      </c>
      <c r="AF1164" s="466">
        <f>L1174*'2. Baseline'!$F$58</f>
        <v>0</v>
      </c>
      <c r="AG1164" s="469">
        <f>J1174*'2. Baseline'!$F$61</f>
        <v>0</v>
      </c>
      <c r="AH1164" s="469">
        <f>AE1174*'2. Baseline'!F$59*('2. Baseline'!F$50+'2. Baseline'!F$51)</f>
        <v>0</v>
      </c>
      <c r="AI1164" s="472">
        <f>IF(B1164&lt;&gt;"",'2. Baseline'!$F$60+1,0)</f>
        <v>0</v>
      </c>
      <c r="AJ1164" s="466">
        <f>2*(AC1174*('2. Baseline'!$F$67+'2. Baseline'!$F$68))</f>
        <v>0</v>
      </c>
      <c r="AK1164" s="466">
        <f>2*L1174</f>
        <v>0</v>
      </c>
      <c r="AL1164" s="466">
        <f>2*(J1174*2)</f>
        <v>0</v>
      </c>
      <c r="AM1164" s="466">
        <f>J1174*('2. Baseline'!F$67+'2. Baseline'!F$68)</f>
        <v>0</v>
      </c>
      <c r="AN1164" s="469">
        <f>J1174*'2. Baseline'!$F$80</f>
        <v>0</v>
      </c>
      <c r="AO1164" s="469">
        <f>2*J1174</f>
        <v>0</v>
      </c>
      <c r="AP1164" s="469">
        <f>AE1174*'2. Baseline'!F$78*('2. Baseline'!F$67+'2. Baseline'!F$68)</f>
        <v>0</v>
      </c>
      <c r="AQ1164" s="472">
        <f>IF(B1164&lt;&gt;"",'2. Baseline'!$F$60+1,0)</f>
        <v>0</v>
      </c>
      <c r="AR1164" s="41"/>
      <c r="AS1164" s="14"/>
    </row>
    <row r="1165" spans="2:45" s="200" customFormat="1" ht="14.45" customHeight="1" x14ac:dyDescent="0.25">
      <c r="B1165" s="475"/>
      <c r="C1165" s="477"/>
      <c r="D1165" s="477"/>
      <c r="E1165" s="40"/>
      <c r="F1165" s="489"/>
      <c r="G1165" s="489"/>
      <c r="H1165" s="49"/>
      <c r="I1165" s="201" t="str">
        <f>IF(H1165=0,"",H1165/'2. Baseline'!$F$15)</f>
        <v/>
      </c>
      <c r="J1165" s="87" t="str">
        <f>IF(I1165="","",(I1165/'2. Baseline'!$F$71/'2. Baseline'!$F$67))</f>
        <v/>
      </c>
      <c r="K1165" s="73" t="str">
        <f t="shared" si="572"/>
        <v/>
      </c>
      <c r="L1165" s="73" t="str">
        <f t="shared" ref="L1165:L1173" si="576">J1165</f>
        <v/>
      </c>
      <c r="M1165" s="81">
        <f t="shared" si="573"/>
        <v>285.71428571428572</v>
      </c>
      <c r="N1165" s="81" t="e">
        <f t="shared" si="574"/>
        <v>#VALUE!</v>
      </c>
      <c r="O1165" s="82" t="str">
        <f>IFERROR(ROUND(IF(H1165/'2. Baseline'!F$13=0,"",H1165/'2. Baseline'!F$13),0),"")</f>
        <v/>
      </c>
      <c r="P1165" s="83" t="str">
        <f>IFERROR(O1165/'2. Baseline'!F$14,"")</f>
        <v/>
      </c>
      <c r="Q1165" s="84" t="e">
        <f t="shared" si="575"/>
        <v>#VALUE!</v>
      </c>
      <c r="R1165" s="234" t="str">
        <f>IF(H1165="","",P1165/'2. Baseline'!$F$67)</f>
        <v/>
      </c>
      <c r="S1165" s="234" t="str">
        <f>IF(H1165="","",P1165/J1165/'2. Baseline'!$F$67)</f>
        <v/>
      </c>
      <c r="T1165" s="101"/>
      <c r="U1165" s="102"/>
      <c r="V1165" s="101"/>
      <c r="W1165" s="101"/>
      <c r="X1165" s="90" t="str">
        <f>IFERROR(S1165/W1165, "")</f>
        <v/>
      </c>
      <c r="Y1165" s="456"/>
      <c r="Z1165" s="450"/>
      <c r="AA1165" s="453"/>
      <c r="AB1165" s="480"/>
      <c r="AC1165" s="483"/>
      <c r="AD1165" s="467"/>
      <c r="AE1165" s="486"/>
      <c r="AF1165" s="467"/>
      <c r="AG1165" s="470"/>
      <c r="AH1165" s="470"/>
      <c r="AI1165" s="473"/>
      <c r="AJ1165" s="467"/>
      <c r="AK1165" s="467"/>
      <c r="AL1165" s="467"/>
      <c r="AM1165" s="467"/>
      <c r="AN1165" s="470"/>
      <c r="AO1165" s="470"/>
      <c r="AP1165" s="470"/>
      <c r="AQ1165" s="473"/>
      <c r="AR1165" s="42"/>
      <c r="AS1165" s="14"/>
    </row>
    <row r="1166" spans="2:45" s="200" customFormat="1" ht="14.45" customHeight="1" x14ac:dyDescent="0.25">
      <c r="B1166" s="475"/>
      <c r="C1166" s="477"/>
      <c r="D1166" s="477"/>
      <c r="E1166" s="40"/>
      <c r="F1166" s="489"/>
      <c r="G1166" s="489"/>
      <c r="H1166" s="49"/>
      <c r="I1166" s="201" t="str">
        <f>IF(H1166=0,"",H1166/'2. Baseline'!$F$15)</f>
        <v/>
      </c>
      <c r="J1166" s="88" t="str">
        <f>IF(I1166="","",(I1166/'2. Baseline'!$F$71/'2. Baseline'!$F$67))</f>
        <v/>
      </c>
      <c r="K1166" s="91" t="str">
        <f t="shared" si="572"/>
        <v/>
      </c>
      <c r="L1166" s="91" t="str">
        <f t="shared" si="576"/>
        <v/>
      </c>
      <c r="M1166" s="92">
        <f t="shared" si="573"/>
        <v>285.71428571428572</v>
      </c>
      <c r="N1166" s="92" t="e">
        <f t="shared" si="574"/>
        <v>#VALUE!</v>
      </c>
      <c r="O1166" s="82" t="str">
        <f>IFERROR(ROUND(IF(H1166/'2. Baseline'!F$13=0,"",H1166/'2. Baseline'!F$13),0),"")</f>
        <v/>
      </c>
      <c r="P1166" s="83" t="str">
        <f>IFERROR(O1166/'2. Baseline'!F$14,"")</f>
        <v/>
      </c>
      <c r="Q1166" s="84" t="e">
        <f t="shared" si="575"/>
        <v>#VALUE!</v>
      </c>
      <c r="R1166" s="234" t="str">
        <f>IF(H1166="","",P1166/'2. Baseline'!$F$67)</f>
        <v/>
      </c>
      <c r="S1166" s="234" t="str">
        <f>IF(H1166="","",P1166/J1166/'2. Baseline'!$F$67)</f>
        <v/>
      </c>
      <c r="T1166" s="101"/>
      <c r="U1166" s="102"/>
      <c r="V1166" s="101"/>
      <c r="W1166" s="101"/>
      <c r="X1166" s="90" t="str">
        <f>IFERROR(S1166/W1166, "")</f>
        <v/>
      </c>
      <c r="Y1166" s="456"/>
      <c r="Z1166" s="450"/>
      <c r="AA1166" s="453"/>
      <c r="AB1166" s="480"/>
      <c r="AC1166" s="483"/>
      <c r="AD1166" s="467"/>
      <c r="AE1166" s="486"/>
      <c r="AF1166" s="467"/>
      <c r="AG1166" s="470"/>
      <c r="AH1166" s="470"/>
      <c r="AI1166" s="473"/>
      <c r="AJ1166" s="467"/>
      <c r="AK1166" s="467"/>
      <c r="AL1166" s="467"/>
      <c r="AM1166" s="467"/>
      <c r="AN1166" s="470"/>
      <c r="AO1166" s="470"/>
      <c r="AP1166" s="470"/>
      <c r="AQ1166" s="473"/>
      <c r="AR1166" s="42"/>
      <c r="AS1166" s="14"/>
    </row>
    <row r="1167" spans="2:45" s="200" customFormat="1" ht="14.45" customHeight="1" x14ac:dyDescent="0.25">
      <c r="B1167" s="475"/>
      <c r="C1167" s="477"/>
      <c r="D1167" s="477"/>
      <c r="E1167" s="40"/>
      <c r="F1167" s="489"/>
      <c r="G1167" s="489"/>
      <c r="H1167" s="49"/>
      <c r="I1167" s="201" t="str">
        <f>IF(H1167=0,"",H1167/'2. Baseline'!$F$15)</f>
        <v/>
      </c>
      <c r="J1167" s="87" t="str">
        <f>IF(I1167="","",(I1167/'2. Baseline'!$F$71/'2. Baseline'!$F$67))</f>
        <v/>
      </c>
      <c r="K1167" s="73" t="str">
        <f t="shared" si="572"/>
        <v/>
      </c>
      <c r="L1167" s="73" t="str">
        <f t="shared" si="576"/>
        <v/>
      </c>
      <c r="M1167" s="81">
        <f t="shared" si="573"/>
        <v>285.71428571428572</v>
      </c>
      <c r="N1167" s="81" t="e">
        <f t="shared" si="574"/>
        <v>#VALUE!</v>
      </c>
      <c r="O1167" s="82" t="str">
        <f>IFERROR(ROUND(IF(H1167/'2. Baseline'!F$13=0,"",H1167/'2. Baseline'!F$13),0),"")</f>
        <v/>
      </c>
      <c r="P1167" s="83" t="str">
        <f>IFERROR(O1167/'2. Baseline'!F$14,"")</f>
        <v/>
      </c>
      <c r="Q1167" s="84" t="e">
        <f t="shared" si="575"/>
        <v>#VALUE!</v>
      </c>
      <c r="R1167" s="234" t="str">
        <f>IF(H1167="","",P1167/'2. Baseline'!$F$67)</f>
        <v/>
      </c>
      <c r="S1167" s="234" t="str">
        <f>IF(H1167="","",P1167/J1167/'2. Baseline'!$F$67)</f>
        <v/>
      </c>
      <c r="T1167" s="101"/>
      <c r="U1167" s="102"/>
      <c r="V1167" s="101"/>
      <c r="W1167" s="101"/>
      <c r="X1167" s="90" t="str">
        <f>IFERROR(S1167/W1167, "")</f>
        <v/>
      </c>
      <c r="Y1167" s="456"/>
      <c r="Z1167" s="450"/>
      <c r="AA1167" s="453"/>
      <c r="AB1167" s="480"/>
      <c r="AC1167" s="483"/>
      <c r="AD1167" s="467"/>
      <c r="AE1167" s="486"/>
      <c r="AF1167" s="467"/>
      <c r="AG1167" s="470"/>
      <c r="AH1167" s="470"/>
      <c r="AI1167" s="473"/>
      <c r="AJ1167" s="467"/>
      <c r="AK1167" s="467"/>
      <c r="AL1167" s="467"/>
      <c r="AM1167" s="467"/>
      <c r="AN1167" s="470"/>
      <c r="AO1167" s="470"/>
      <c r="AP1167" s="470"/>
      <c r="AQ1167" s="473"/>
      <c r="AR1167" s="42"/>
      <c r="AS1167" s="14"/>
    </row>
    <row r="1168" spans="2:45" s="200" customFormat="1" ht="14.45" customHeight="1" x14ac:dyDescent="0.25">
      <c r="B1168" s="475"/>
      <c r="C1168" s="477"/>
      <c r="D1168" s="477"/>
      <c r="E1168" s="40"/>
      <c r="F1168" s="489"/>
      <c r="G1168" s="489"/>
      <c r="H1168" s="50"/>
      <c r="I1168" s="201" t="str">
        <f>IF(H1168=0,"",H1168/'2. Baseline'!$F$15)</f>
        <v/>
      </c>
      <c r="J1168" s="87" t="str">
        <f>IF(I1168="","",(I1168/'2. Baseline'!$F$71/'2. Baseline'!$F$67))</f>
        <v/>
      </c>
      <c r="K1168" s="73" t="str">
        <f t="shared" si="572"/>
        <v/>
      </c>
      <c r="L1168" s="73" t="str">
        <f t="shared" si="576"/>
        <v/>
      </c>
      <c r="M1168" s="81">
        <f t="shared" si="573"/>
        <v>285.71428571428572</v>
      </c>
      <c r="N1168" s="81" t="e">
        <f t="shared" si="574"/>
        <v>#VALUE!</v>
      </c>
      <c r="O1168" s="82" t="str">
        <f>IFERROR(ROUND(IF(H1168/'2. Baseline'!F$13=0,"",H1168/'2. Baseline'!F$13),0),"")</f>
        <v/>
      </c>
      <c r="P1168" s="83" t="str">
        <f>IFERROR(O1168/'2. Baseline'!F$14,"")</f>
        <v/>
      </c>
      <c r="Q1168" s="84" t="e">
        <f t="shared" si="575"/>
        <v>#VALUE!</v>
      </c>
      <c r="R1168" s="234" t="str">
        <f>IF(H1168="","",P1168/'2. Baseline'!$F$67)</f>
        <v/>
      </c>
      <c r="S1168" s="234" t="str">
        <f>IF(H1168="","",P1168/J1168/'2. Baseline'!$F$67)</f>
        <v/>
      </c>
      <c r="T1168" s="101"/>
      <c r="U1168" s="102"/>
      <c r="V1168" s="101"/>
      <c r="W1168" s="101"/>
      <c r="X1168" s="90" t="str">
        <f>IFERROR(S1168/W1168, "")</f>
        <v/>
      </c>
      <c r="Y1168" s="456"/>
      <c r="Z1168" s="450"/>
      <c r="AA1168" s="453"/>
      <c r="AB1168" s="480"/>
      <c r="AC1168" s="483"/>
      <c r="AD1168" s="467"/>
      <c r="AE1168" s="486"/>
      <c r="AF1168" s="467"/>
      <c r="AG1168" s="470"/>
      <c r="AH1168" s="470"/>
      <c r="AI1168" s="473"/>
      <c r="AJ1168" s="467"/>
      <c r="AK1168" s="467"/>
      <c r="AL1168" s="467"/>
      <c r="AM1168" s="467"/>
      <c r="AN1168" s="470"/>
      <c r="AO1168" s="470"/>
      <c r="AP1168" s="470"/>
      <c r="AQ1168" s="473"/>
      <c r="AR1168" s="42"/>
      <c r="AS1168" s="14"/>
    </row>
    <row r="1169" spans="2:45" s="200" customFormat="1" ht="14.45" customHeight="1" x14ac:dyDescent="0.25">
      <c r="B1169" s="475"/>
      <c r="C1169" s="477"/>
      <c r="D1169" s="477"/>
      <c r="E1169" s="40"/>
      <c r="F1169" s="489"/>
      <c r="G1169" s="489"/>
      <c r="H1169" s="50"/>
      <c r="I1169" s="201" t="str">
        <f>IF(H1169=0,"",H1169/'2. Baseline'!$F$15)</f>
        <v/>
      </c>
      <c r="J1169" s="87" t="str">
        <f>IF(I1169="","",(I1169/'2. Baseline'!$F$71/'2. Baseline'!$F$67))</f>
        <v/>
      </c>
      <c r="K1169" s="73" t="str">
        <f t="shared" si="572"/>
        <v/>
      </c>
      <c r="L1169" s="73" t="str">
        <f t="shared" si="576"/>
        <v/>
      </c>
      <c r="M1169" s="81">
        <f t="shared" si="573"/>
        <v>285.71428571428572</v>
      </c>
      <c r="N1169" s="81" t="e">
        <f t="shared" si="574"/>
        <v>#VALUE!</v>
      </c>
      <c r="O1169" s="82" t="str">
        <f>IFERROR(ROUND(IF(H1169/'2. Baseline'!F$13=0,"",H1169/'2. Baseline'!F$13),0),"")</f>
        <v/>
      </c>
      <c r="P1169" s="83" t="str">
        <f>IFERROR(O1169/'2. Baseline'!F$14,"")</f>
        <v/>
      </c>
      <c r="Q1169" s="84" t="e">
        <f t="shared" si="575"/>
        <v>#VALUE!</v>
      </c>
      <c r="R1169" s="234" t="str">
        <f>IF(H1169="","",P1169/'2. Baseline'!$F$67)</f>
        <v/>
      </c>
      <c r="S1169" s="234" t="str">
        <f>IF(H1169="","",P1169/J1169/'2. Baseline'!$F$67)</f>
        <v/>
      </c>
      <c r="T1169" s="101"/>
      <c r="U1169" s="102"/>
      <c r="V1169" s="101"/>
      <c r="W1169" s="101"/>
      <c r="X1169" s="90" t="str">
        <f>IFERROR(P1169/W1169, "")</f>
        <v/>
      </c>
      <c r="Y1169" s="456"/>
      <c r="Z1169" s="450"/>
      <c r="AA1169" s="453"/>
      <c r="AB1169" s="480"/>
      <c r="AC1169" s="483"/>
      <c r="AD1169" s="467"/>
      <c r="AE1169" s="486"/>
      <c r="AF1169" s="467"/>
      <c r="AG1169" s="470"/>
      <c r="AH1169" s="470"/>
      <c r="AI1169" s="473"/>
      <c r="AJ1169" s="467"/>
      <c r="AK1169" s="467"/>
      <c r="AL1169" s="467"/>
      <c r="AM1169" s="467"/>
      <c r="AN1169" s="470"/>
      <c r="AO1169" s="470"/>
      <c r="AP1169" s="470"/>
      <c r="AQ1169" s="473"/>
      <c r="AR1169" s="42"/>
      <c r="AS1169" s="14"/>
    </row>
    <row r="1170" spans="2:45" s="200" customFormat="1" ht="14.45" customHeight="1" x14ac:dyDescent="0.25">
      <c r="B1170" s="475"/>
      <c r="C1170" s="477"/>
      <c r="D1170" s="477"/>
      <c r="E1170" s="40"/>
      <c r="F1170" s="489"/>
      <c r="G1170" s="489"/>
      <c r="H1170" s="50"/>
      <c r="I1170" s="201" t="str">
        <f>IF(H1170=0,"",H1170/'2. Baseline'!$F$15)</f>
        <v/>
      </c>
      <c r="J1170" s="87" t="str">
        <f>IF(I1170="","",(I1170/'2. Baseline'!$F$71/'2. Baseline'!$F$67))</f>
        <v/>
      </c>
      <c r="K1170" s="73" t="str">
        <f t="shared" si="572"/>
        <v/>
      </c>
      <c r="L1170" s="73" t="str">
        <f t="shared" si="576"/>
        <v/>
      </c>
      <c r="M1170" s="81">
        <f t="shared" si="573"/>
        <v>285.71428571428572</v>
      </c>
      <c r="N1170" s="81" t="e">
        <f t="shared" si="574"/>
        <v>#VALUE!</v>
      </c>
      <c r="O1170" s="82" t="str">
        <f>IFERROR(ROUND(IF(H1170/'2. Baseline'!F$13=0,"",H1170/'2. Baseline'!F$13),0),"")</f>
        <v/>
      </c>
      <c r="P1170" s="83" t="str">
        <f>IFERROR(O1170/'2. Baseline'!F$14,"")</f>
        <v/>
      </c>
      <c r="Q1170" s="84" t="e">
        <f t="shared" si="575"/>
        <v>#VALUE!</v>
      </c>
      <c r="R1170" s="234" t="str">
        <f>IF(H1170="","",P1170/'2. Baseline'!$F$67)</f>
        <v/>
      </c>
      <c r="S1170" s="234" t="str">
        <f>IF(H1170="","",P1170/J1170/'2. Baseline'!$F$67)</f>
        <v/>
      </c>
      <c r="T1170" s="101"/>
      <c r="U1170" s="102"/>
      <c r="V1170" s="101"/>
      <c r="W1170" s="101"/>
      <c r="X1170" s="90" t="str">
        <f>IFERROR(P1170/W1170, "")</f>
        <v/>
      </c>
      <c r="Y1170" s="456"/>
      <c r="Z1170" s="450"/>
      <c r="AA1170" s="453"/>
      <c r="AB1170" s="480"/>
      <c r="AC1170" s="483"/>
      <c r="AD1170" s="467"/>
      <c r="AE1170" s="486"/>
      <c r="AF1170" s="467"/>
      <c r="AG1170" s="470"/>
      <c r="AH1170" s="470"/>
      <c r="AI1170" s="473"/>
      <c r="AJ1170" s="467"/>
      <c r="AK1170" s="467"/>
      <c r="AL1170" s="467"/>
      <c r="AM1170" s="467"/>
      <c r="AN1170" s="470"/>
      <c r="AO1170" s="470"/>
      <c r="AP1170" s="470"/>
      <c r="AQ1170" s="473"/>
      <c r="AR1170" s="42"/>
      <c r="AS1170" s="14"/>
    </row>
    <row r="1171" spans="2:45" s="200" customFormat="1" ht="14.45" customHeight="1" x14ac:dyDescent="0.25">
      <c r="B1171" s="475"/>
      <c r="C1171" s="477"/>
      <c r="D1171" s="477"/>
      <c r="E1171" s="40"/>
      <c r="F1171" s="489"/>
      <c r="G1171" s="489"/>
      <c r="H1171" s="50"/>
      <c r="I1171" s="201" t="str">
        <f>IF(H1171=0,"",H1171/'2. Baseline'!$F$15)</f>
        <v/>
      </c>
      <c r="J1171" s="87" t="str">
        <f>IF(I1171="","",(I1171/'2. Baseline'!$F$71/'2. Baseline'!$F$67))</f>
        <v/>
      </c>
      <c r="K1171" s="73" t="str">
        <f t="shared" si="572"/>
        <v/>
      </c>
      <c r="L1171" s="73" t="str">
        <f t="shared" si="576"/>
        <v/>
      </c>
      <c r="M1171" s="81">
        <f t="shared" si="573"/>
        <v>285.71428571428572</v>
      </c>
      <c r="N1171" s="81" t="e">
        <f t="shared" si="574"/>
        <v>#VALUE!</v>
      </c>
      <c r="O1171" s="82" t="str">
        <f>IFERROR(ROUND(IF(H1171/'2. Baseline'!F$13=0,"",H1171/'2. Baseline'!F$13),0),"")</f>
        <v/>
      </c>
      <c r="P1171" s="83" t="str">
        <f>IFERROR(O1171/'2. Baseline'!F$14,"")</f>
        <v/>
      </c>
      <c r="Q1171" s="84" t="e">
        <f t="shared" si="575"/>
        <v>#VALUE!</v>
      </c>
      <c r="R1171" s="234" t="str">
        <f>IF(H1171="","",P1171/'2. Baseline'!$F$67)</f>
        <v/>
      </c>
      <c r="S1171" s="234" t="str">
        <f>IF(H1171="","",P1171/J1171/'2. Baseline'!$F$67)</f>
        <v/>
      </c>
      <c r="T1171" s="101"/>
      <c r="U1171" s="102"/>
      <c r="V1171" s="101"/>
      <c r="W1171" s="101"/>
      <c r="X1171" s="90" t="str">
        <f>IFERROR(P1171/W1171, "")</f>
        <v/>
      </c>
      <c r="Y1171" s="456"/>
      <c r="Z1171" s="450"/>
      <c r="AA1171" s="453"/>
      <c r="AB1171" s="480"/>
      <c r="AC1171" s="483"/>
      <c r="AD1171" s="467"/>
      <c r="AE1171" s="486"/>
      <c r="AF1171" s="467"/>
      <c r="AG1171" s="470"/>
      <c r="AH1171" s="470"/>
      <c r="AI1171" s="473"/>
      <c r="AJ1171" s="467"/>
      <c r="AK1171" s="467"/>
      <c r="AL1171" s="467"/>
      <c r="AM1171" s="467"/>
      <c r="AN1171" s="470"/>
      <c r="AO1171" s="470"/>
      <c r="AP1171" s="470"/>
      <c r="AQ1171" s="473"/>
      <c r="AR1171" s="42"/>
      <c r="AS1171" s="14"/>
    </row>
    <row r="1172" spans="2:45" s="200" customFormat="1" ht="14.45" customHeight="1" x14ac:dyDescent="0.25">
      <c r="B1172" s="475"/>
      <c r="C1172" s="477"/>
      <c r="D1172" s="477"/>
      <c r="E1172" s="40"/>
      <c r="F1172" s="489"/>
      <c r="G1172" s="489"/>
      <c r="H1172" s="50"/>
      <c r="I1172" s="201" t="str">
        <f>IF(H1172=0,"",H1172/'2. Baseline'!$F$15)</f>
        <v/>
      </c>
      <c r="J1172" s="87" t="str">
        <f>IF(I1172="","",(I1172/'2. Baseline'!$F$71/'2. Baseline'!$F$67))</f>
        <v/>
      </c>
      <c r="K1172" s="73" t="str">
        <f t="shared" si="572"/>
        <v/>
      </c>
      <c r="L1172" s="73" t="str">
        <f t="shared" si="576"/>
        <v/>
      </c>
      <c r="M1172" s="81">
        <f t="shared" si="573"/>
        <v>285.71428571428572</v>
      </c>
      <c r="N1172" s="81" t="e">
        <f t="shared" si="574"/>
        <v>#VALUE!</v>
      </c>
      <c r="O1172" s="82" t="str">
        <f>IFERROR(ROUND(IF(H1172/'2. Baseline'!F$13=0,"",H1172/'2. Baseline'!F$13),0),"")</f>
        <v/>
      </c>
      <c r="P1172" s="83" t="str">
        <f>IFERROR(O1172/'2. Baseline'!F$14,"")</f>
        <v/>
      </c>
      <c r="Q1172" s="84" t="e">
        <f t="shared" si="575"/>
        <v>#VALUE!</v>
      </c>
      <c r="R1172" s="234" t="str">
        <f>IF(H1172="","",P1172/'2. Baseline'!$F$67)</f>
        <v/>
      </c>
      <c r="S1172" s="234" t="str">
        <f>IF(H1172="","",P1172/J1172/'2. Baseline'!$F$67)</f>
        <v/>
      </c>
      <c r="T1172" s="101"/>
      <c r="U1172" s="102"/>
      <c r="V1172" s="101"/>
      <c r="W1172" s="101"/>
      <c r="X1172" s="90" t="str">
        <f>IFERROR(P1172/W1172, "")</f>
        <v/>
      </c>
      <c r="Y1172" s="456"/>
      <c r="Z1172" s="450"/>
      <c r="AA1172" s="453"/>
      <c r="AB1172" s="480"/>
      <c r="AC1172" s="483"/>
      <c r="AD1172" s="467"/>
      <c r="AE1172" s="486"/>
      <c r="AF1172" s="467"/>
      <c r="AG1172" s="470"/>
      <c r="AH1172" s="470"/>
      <c r="AI1172" s="473"/>
      <c r="AJ1172" s="467"/>
      <c r="AK1172" s="467"/>
      <c r="AL1172" s="467"/>
      <c r="AM1172" s="467"/>
      <c r="AN1172" s="470"/>
      <c r="AO1172" s="470"/>
      <c r="AP1172" s="470"/>
      <c r="AQ1172" s="473"/>
      <c r="AR1172" s="42"/>
      <c r="AS1172" s="14"/>
    </row>
    <row r="1173" spans="2:45" s="200" customFormat="1" ht="14.45" customHeight="1" x14ac:dyDescent="0.25">
      <c r="B1173" s="476"/>
      <c r="C1173" s="478"/>
      <c r="D1173" s="478"/>
      <c r="E1173" s="40"/>
      <c r="F1173" s="489"/>
      <c r="G1173" s="489"/>
      <c r="H1173" s="50"/>
      <c r="I1173" s="201" t="str">
        <f>IF(H1173=0,"",H1173/'2. Baseline'!$F$15)</f>
        <v/>
      </c>
      <c r="J1173" s="87" t="str">
        <f>IF(I1173="","",(I1173/'2. Baseline'!$F$71/'2. Baseline'!$F$67))</f>
        <v/>
      </c>
      <c r="K1173" s="73" t="str">
        <f t="shared" si="572"/>
        <v/>
      </c>
      <c r="L1173" s="73" t="str">
        <f t="shared" si="576"/>
        <v/>
      </c>
      <c r="M1173" s="81">
        <f t="shared" si="573"/>
        <v>285.71428571428572</v>
      </c>
      <c r="N1173" s="81" t="e">
        <f>IF(M1173="","",I1173/M1173)</f>
        <v>#VALUE!</v>
      </c>
      <c r="O1173" s="82" t="str">
        <f>IFERROR(ROUND(IF(H1173/'2. Baseline'!F$13=0,"",H1173/'2. Baseline'!F$13),0),"")</f>
        <v/>
      </c>
      <c r="P1173" s="83" t="str">
        <f>IFERROR(O1173/'2. Baseline'!F$14,"")</f>
        <v/>
      </c>
      <c r="Q1173" s="85"/>
      <c r="R1173" s="82" t="str">
        <f>IF(H1173="","",P1173/'2. Baseline'!$F$67)</f>
        <v/>
      </c>
      <c r="S1173" s="82" t="str">
        <f>IF(H1173="","",P1173/J1173/'2. Baseline'!$F$67)</f>
        <v/>
      </c>
      <c r="T1173" s="101"/>
      <c r="U1173" s="102"/>
      <c r="V1173" s="101"/>
      <c r="W1173" s="101"/>
      <c r="X1173" s="90" t="str">
        <f>IFERROR(P1173/W1173, "")</f>
        <v/>
      </c>
      <c r="Y1173" s="457"/>
      <c r="Z1173" s="451"/>
      <c r="AA1173" s="454"/>
      <c r="AB1173" s="481"/>
      <c r="AC1173" s="484"/>
      <c r="AD1173" s="468"/>
      <c r="AE1173" s="487"/>
      <c r="AF1173" s="468"/>
      <c r="AG1173" s="471"/>
      <c r="AH1173" s="471"/>
      <c r="AI1173" s="474"/>
      <c r="AJ1173" s="468"/>
      <c r="AK1173" s="468"/>
      <c r="AL1173" s="468"/>
      <c r="AM1173" s="468"/>
      <c r="AN1173" s="471"/>
      <c r="AO1173" s="471"/>
      <c r="AP1173" s="471"/>
      <c r="AQ1173" s="474"/>
      <c r="AR1173" s="42"/>
      <c r="AS1173" s="14"/>
    </row>
    <row r="1174" spans="2:45" s="200" customFormat="1" ht="14.45" customHeight="1" x14ac:dyDescent="0.25">
      <c r="B1174" s="162"/>
      <c r="C1174" s="25" t="s">
        <v>35</v>
      </c>
      <c r="D1174" s="25"/>
      <c r="E1174" s="98">
        <f>COUNTA(E1164:E1173)</f>
        <v>0</v>
      </c>
      <c r="F1174" s="458"/>
      <c r="G1174" s="459"/>
      <c r="H1174" s="22">
        <f>SUM(H1164:H1173)</f>
        <v>0</v>
      </c>
      <c r="I1174" s="96">
        <f>SUM(I1164:I1173)</f>
        <v>0</v>
      </c>
      <c r="J1174" s="96">
        <f>SUM(J1164:J1173)</f>
        <v>0</v>
      </c>
      <c r="K1174" s="96">
        <f>SUM(K1164:K1173)</f>
        <v>0</v>
      </c>
      <c r="L1174" s="96">
        <f>SUM(L1164:L1173)</f>
        <v>0</v>
      </c>
      <c r="M1174" s="97"/>
      <c r="N1174" s="97" t="e">
        <f>SUM(N1164:N1173)</f>
        <v>#VALUE!</v>
      </c>
      <c r="O1174" s="23">
        <f>SUM(O1164:O1173)</f>
        <v>0</v>
      </c>
      <c r="P1174" s="53">
        <f>IFERROR(O1174/'2. Baseline'!F$14,"")</f>
        <v>0</v>
      </c>
      <c r="Q1174" s="52" t="e">
        <f>SUM(Q1164:Q1172)*7</f>
        <v>#VALUE!</v>
      </c>
      <c r="R1174" s="96">
        <f>SUM(R1164:R1173)</f>
        <v>0</v>
      </c>
      <c r="S1174" s="97" t="e">
        <f>IF(H1174="","",P1174/J1174/'2. Baseline'!$F$67)</f>
        <v>#DIV/0!</v>
      </c>
      <c r="T1174" s="103"/>
      <c r="U1174" s="103"/>
      <c r="V1174" s="104"/>
      <c r="W1174" s="104"/>
      <c r="X1174" s="74"/>
      <c r="Y1174" s="107"/>
      <c r="Z1174" s="104"/>
      <c r="AA1174" s="108"/>
      <c r="AB1174" s="53"/>
      <c r="AC1174" s="68">
        <f t="shared" ref="AC1174:AQ1174" si="577">SUM(AC1164:AC1173)</f>
        <v>0</v>
      </c>
      <c r="AD1174" s="68">
        <f t="shared" si="577"/>
        <v>0</v>
      </c>
      <c r="AE1174" s="296">
        <f t="shared" si="577"/>
        <v>0</v>
      </c>
      <c r="AF1174" s="93">
        <f t="shared" si="577"/>
        <v>0</v>
      </c>
      <c r="AG1174" s="93">
        <f t="shared" si="577"/>
        <v>0</v>
      </c>
      <c r="AH1174" s="93">
        <f t="shared" si="577"/>
        <v>0</v>
      </c>
      <c r="AI1174" s="93">
        <f t="shared" si="577"/>
        <v>0</v>
      </c>
      <c r="AJ1174" s="93">
        <f t="shared" si="577"/>
        <v>0</v>
      </c>
      <c r="AK1174" s="93">
        <f t="shared" si="577"/>
        <v>0</v>
      </c>
      <c r="AL1174" s="93">
        <f t="shared" si="577"/>
        <v>0</v>
      </c>
      <c r="AM1174" s="93">
        <f t="shared" si="577"/>
        <v>0</v>
      </c>
      <c r="AN1174" s="93">
        <f t="shared" si="577"/>
        <v>0</v>
      </c>
      <c r="AO1174" s="93">
        <f t="shared" si="577"/>
        <v>0</v>
      </c>
      <c r="AP1174" s="93">
        <f t="shared" si="577"/>
        <v>0</v>
      </c>
      <c r="AQ1174" s="93">
        <f t="shared" si="577"/>
        <v>0</v>
      </c>
      <c r="AR1174" s="26"/>
      <c r="AS1174" s="14"/>
    </row>
    <row r="1175" spans="2:45" s="200" customFormat="1" ht="14.45" customHeight="1" thickBot="1" x14ac:dyDescent="0.3">
      <c r="B1175" s="163"/>
      <c r="C1175" s="62"/>
      <c r="D1175" s="62"/>
      <c r="E1175" s="63"/>
      <c r="F1175" s="460"/>
      <c r="G1175" s="461"/>
      <c r="H1175" s="64"/>
      <c r="I1175" s="65" t="str">
        <f>IFERROR(IF(H1175/#REF!=0," ",H1175/#REF!),"")</f>
        <v/>
      </c>
      <c r="J1175" s="66"/>
      <c r="K1175" s="66"/>
      <c r="L1175" s="66"/>
      <c r="M1175" s="66"/>
      <c r="N1175" s="66"/>
      <c r="O1175" s="24"/>
      <c r="P1175" s="54"/>
      <c r="Q1175" s="55"/>
      <c r="R1175" s="56"/>
      <c r="S1175" s="56"/>
      <c r="T1175" s="105"/>
      <c r="U1175" s="105"/>
      <c r="V1175" s="106"/>
      <c r="W1175" s="106"/>
      <c r="X1175" s="75"/>
      <c r="Y1175" s="109"/>
      <c r="Z1175" s="106"/>
      <c r="AA1175" s="110"/>
      <c r="AB1175" s="54"/>
      <c r="AC1175" s="57"/>
      <c r="AD1175" s="67"/>
      <c r="AE1175" s="67"/>
      <c r="AF1175" s="67"/>
      <c r="AG1175" s="67"/>
      <c r="AH1175" s="67"/>
      <c r="AI1175" s="67"/>
      <c r="AJ1175" s="67"/>
      <c r="AK1175" s="67"/>
      <c r="AL1175" s="67"/>
      <c r="AM1175" s="67"/>
      <c r="AN1175" s="67"/>
      <c r="AO1175" s="67"/>
      <c r="AP1175" s="67"/>
      <c r="AQ1175" s="179"/>
      <c r="AR1175" s="60"/>
      <c r="AS1175" s="14"/>
    </row>
    <row r="1176" spans="2:45" s="200" customFormat="1" ht="14.45" customHeight="1" x14ac:dyDescent="0.25">
      <c r="B1176" s="475" t="str">
        <f>IF(C1176&lt;&gt;"",B1164+1,"")</f>
        <v/>
      </c>
      <c r="C1176" s="477"/>
      <c r="D1176" s="477"/>
      <c r="E1176" s="40"/>
      <c r="F1176" s="492"/>
      <c r="G1176" s="492"/>
      <c r="H1176" s="49"/>
      <c r="I1176" s="201" t="str">
        <f>IF(H1176=0,"",H1176/'2. Baseline'!$F$15)</f>
        <v/>
      </c>
      <c r="J1176" s="86" t="str">
        <f>IF(I1176="","",(I1176/'2. Baseline'!$F$71/'2. Baseline'!$F$67))</f>
        <v/>
      </c>
      <c r="K1176" s="72" t="str">
        <f t="shared" ref="K1176:K1185" si="578">IF(J1176="","",ROUNDUP(J1176,0))</f>
        <v/>
      </c>
      <c r="L1176" s="295" t="str">
        <f>J1176</f>
        <v/>
      </c>
      <c r="M1176" s="77">
        <f t="shared" ref="M1176:M1185" si="579">IF(I1176=0,"",$M$23*10)</f>
        <v>285.71428571428572</v>
      </c>
      <c r="N1176" s="77" t="e">
        <f t="shared" ref="N1176:N1184" si="580">I1176/M1176</f>
        <v>#VALUE!</v>
      </c>
      <c r="O1176" s="78" t="str">
        <f>IFERROR(ROUND(IF(H1176/'2. Baseline'!F$13=0,"",H1176/'2. Baseline'!F$13),0),"")</f>
        <v/>
      </c>
      <c r="P1176" s="79" t="str">
        <f>IFERROR(O1176/'2. Baseline'!F$14,"")</f>
        <v/>
      </c>
      <c r="Q1176" s="80" t="e">
        <f t="shared" ref="Q1176:Q1184" si="581">O1176/(J1176/2)/7</f>
        <v>#VALUE!</v>
      </c>
      <c r="R1176" s="233" t="str">
        <f>IF(H1176="","",P1176/'2. Baseline'!$F$67)</f>
        <v/>
      </c>
      <c r="S1176" s="233" t="str">
        <f>IF(H1176="","",P1176/J1176/'2. Baseline'!$F$67)</f>
        <v/>
      </c>
      <c r="T1176" s="99"/>
      <c r="U1176" s="100"/>
      <c r="V1176" s="101"/>
      <c r="W1176" s="101"/>
      <c r="X1176" s="89" t="str">
        <f>IFERROR(S1176/W1176, "n/a")</f>
        <v>n/a</v>
      </c>
      <c r="Y1176" s="455"/>
      <c r="Z1176" s="449"/>
      <c r="AA1176" s="452"/>
      <c r="AB1176" s="479" t="e">
        <f>P1186/AA1176</f>
        <v>#DIV/0!</v>
      </c>
      <c r="AC1176" s="482">
        <f>L1186</f>
        <v>0</v>
      </c>
      <c r="AD1176" s="466">
        <f>AC1186</f>
        <v>0</v>
      </c>
      <c r="AE1176" s="485">
        <f>AD1186/'2. Baseline'!$F$73</f>
        <v>0</v>
      </c>
      <c r="AF1176" s="466">
        <f>L1186*'2. Baseline'!$F$58</f>
        <v>0</v>
      </c>
      <c r="AG1176" s="469">
        <f>J1186*'2. Baseline'!$F$61</f>
        <v>0</v>
      </c>
      <c r="AH1176" s="469">
        <f>AE1186*'2. Baseline'!F$59*('2. Baseline'!F$50+'2. Baseline'!F$51)</f>
        <v>0</v>
      </c>
      <c r="AI1176" s="472">
        <f>IF(B1176&lt;&gt;"",'2. Baseline'!$F$60+1,0)</f>
        <v>0</v>
      </c>
      <c r="AJ1176" s="466">
        <f>2*(AC1186*('2. Baseline'!$F$67+'2. Baseline'!$F$68))</f>
        <v>0</v>
      </c>
      <c r="AK1176" s="466">
        <f>2*L1186</f>
        <v>0</v>
      </c>
      <c r="AL1176" s="466">
        <f>2*(J1186*2)</f>
        <v>0</v>
      </c>
      <c r="AM1176" s="466">
        <f>J1186*('2. Baseline'!F$67+'2. Baseline'!F$68)</f>
        <v>0</v>
      </c>
      <c r="AN1176" s="469">
        <f>J1186*'2. Baseline'!$F$80</f>
        <v>0</v>
      </c>
      <c r="AO1176" s="469">
        <f>2*J1186</f>
        <v>0</v>
      </c>
      <c r="AP1176" s="469">
        <f>AE1186*'2. Baseline'!F$78*('2. Baseline'!F$67+'2. Baseline'!F$68)</f>
        <v>0</v>
      </c>
      <c r="AQ1176" s="472">
        <f>IF(B1176&lt;&gt;"",'2. Baseline'!$F$60+1,0)</f>
        <v>0</v>
      </c>
      <c r="AR1176" s="41"/>
      <c r="AS1176" s="14"/>
    </row>
    <row r="1177" spans="2:45" s="200" customFormat="1" ht="14.45" customHeight="1" x14ac:dyDescent="0.25">
      <c r="B1177" s="475"/>
      <c r="C1177" s="477"/>
      <c r="D1177" s="477"/>
      <c r="E1177" s="40"/>
      <c r="F1177" s="489"/>
      <c r="G1177" s="489"/>
      <c r="H1177" s="49"/>
      <c r="I1177" s="201" t="str">
        <f>IF(H1177=0,"",H1177/'2. Baseline'!$F$15)</f>
        <v/>
      </c>
      <c r="J1177" s="87" t="str">
        <f>IF(I1177="","",(I1177/'2. Baseline'!$F$71/'2. Baseline'!$F$67))</f>
        <v/>
      </c>
      <c r="K1177" s="73" t="str">
        <f t="shared" si="578"/>
        <v/>
      </c>
      <c r="L1177" s="73" t="str">
        <f t="shared" ref="L1177:L1185" si="582">J1177</f>
        <v/>
      </c>
      <c r="M1177" s="81">
        <f t="shared" si="579"/>
        <v>285.71428571428572</v>
      </c>
      <c r="N1177" s="81" t="e">
        <f t="shared" si="580"/>
        <v>#VALUE!</v>
      </c>
      <c r="O1177" s="82" t="str">
        <f>IFERROR(ROUND(IF(H1177/'2. Baseline'!F$13=0,"",H1177/'2. Baseline'!F$13),0),"")</f>
        <v/>
      </c>
      <c r="P1177" s="83" t="str">
        <f>IFERROR(O1177/'2. Baseline'!F$14,"")</f>
        <v/>
      </c>
      <c r="Q1177" s="84" t="e">
        <f t="shared" si="581"/>
        <v>#VALUE!</v>
      </c>
      <c r="R1177" s="234" t="str">
        <f>IF(H1177="","",P1177/'2. Baseline'!$F$67)</f>
        <v/>
      </c>
      <c r="S1177" s="234" t="str">
        <f>IF(H1177="","",P1177/J1177/'2. Baseline'!$F$67)</f>
        <v/>
      </c>
      <c r="T1177" s="101"/>
      <c r="U1177" s="102"/>
      <c r="V1177" s="101"/>
      <c r="W1177" s="101"/>
      <c r="X1177" s="90" t="str">
        <f>IFERROR(S1177/W1177, "")</f>
        <v/>
      </c>
      <c r="Y1177" s="456"/>
      <c r="Z1177" s="450"/>
      <c r="AA1177" s="453"/>
      <c r="AB1177" s="480"/>
      <c r="AC1177" s="483"/>
      <c r="AD1177" s="467"/>
      <c r="AE1177" s="486"/>
      <c r="AF1177" s="467"/>
      <c r="AG1177" s="470"/>
      <c r="AH1177" s="470"/>
      <c r="AI1177" s="473"/>
      <c r="AJ1177" s="467"/>
      <c r="AK1177" s="467"/>
      <c r="AL1177" s="467"/>
      <c r="AM1177" s="467"/>
      <c r="AN1177" s="470"/>
      <c r="AO1177" s="470"/>
      <c r="AP1177" s="470"/>
      <c r="AQ1177" s="473"/>
      <c r="AR1177" s="42"/>
      <c r="AS1177" s="14"/>
    </row>
    <row r="1178" spans="2:45" s="200" customFormat="1" ht="14.45" customHeight="1" x14ac:dyDescent="0.25">
      <c r="B1178" s="475"/>
      <c r="C1178" s="477"/>
      <c r="D1178" s="477"/>
      <c r="E1178" s="40"/>
      <c r="F1178" s="489"/>
      <c r="G1178" s="489"/>
      <c r="H1178" s="49"/>
      <c r="I1178" s="201" t="str">
        <f>IF(H1178=0,"",H1178/'2. Baseline'!$F$15)</f>
        <v/>
      </c>
      <c r="J1178" s="88" t="str">
        <f>IF(I1178="","",(I1178/'2. Baseline'!$F$71/'2. Baseline'!$F$67))</f>
        <v/>
      </c>
      <c r="K1178" s="91" t="str">
        <f t="shared" si="578"/>
        <v/>
      </c>
      <c r="L1178" s="91" t="str">
        <f t="shared" si="582"/>
        <v/>
      </c>
      <c r="M1178" s="92">
        <f t="shared" si="579"/>
        <v>285.71428571428572</v>
      </c>
      <c r="N1178" s="92" t="e">
        <f t="shared" si="580"/>
        <v>#VALUE!</v>
      </c>
      <c r="O1178" s="82" t="str">
        <f>IFERROR(ROUND(IF(H1178/'2. Baseline'!F$13=0,"",H1178/'2. Baseline'!F$13),0),"")</f>
        <v/>
      </c>
      <c r="P1178" s="83" t="str">
        <f>IFERROR(O1178/'2. Baseline'!F$14,"")</f>
        <v/>
      </c>
      <c r="Q1178" s="84" t="e">
        <f t="shared" si="581"/>
        <v>#VALUE!</v>
      </c>
      <c r="R1178" s="234" t="str">
        <f>IF(H1178="","",P1178/'2. Baseline'!$F$67)</f>
        <v/>
      </c>
      <c r="S1178" s="234" t="str">
        <f>IF(H1178="","",P1178/J1178/'2. Baseline'!$F$67)</f>
        <v/>
      </c>
      <c r="T1178" s="101"/>
      <c r="U1178" s="102"/>
      <c r="V1178" s="101"/>
      <c r="W1178" s="101"/>
      <c r="X1178" s="90" t="str">
        <f>IFERROR(S1178/W1178, "")</f>
        <v/>
      </c>
      <c r="Y1178" s="456"/>
      <c r="Z1178" s="450"/>
      <c r="AA1178" s="453"/>
      <c r="AB1178" s="480"/>
      <c r="AC1178" s="483"/>
      <c r="AD1178" s="467"/>
      <c r="AE1178" s="486"/>
      <c r="AF1178" s="467"/>
      <c r="AG1178" s="470"/>
      <c r="AH1178" s="470"/>
      <c r="AI1178" s="473"/>
      <c r="AJ1178" s="467"/>
      <c r="AK1178" s="467"/>
      <c r="AL1178" s="467"/>
      <c r="AM1178" s="467"/>
      <c r="AN1178" s="470"/>
      <c r="AO1178" s="470"/>
      <c r="AP1178" s="470"/>
      <c r="AQ1178" s="473"/>
      <c r="AR1178" s="42"/>
      <c r="AS1178" s="14"/>
    </row>
    <row r="1179" spans="2:45" s="200" customFormat="1" ht="14.45" customHeight="1" x14ac:dyDescent="0.25">
      <c r="B1179" s="475"/>
      <c r="C1179" s="477"/>
      <c r="D1179" s="477"/>
      <c r="E1179" s="40"/>
      <c r="F1179" s="489"/>
      <c r="G1179" s="489"/>
      <c r="H1179" s="49"/>
      <c r="I1179" s="201" t="str">
        <f>IF(H1179=0,"",H1179/'2. Baseline'!$F$15)</f>
        <v/>
      </c>
      <c r="J1179" s="87" t="str">
        <f>IF(I1179="","",(I1179/'2. Baseline'!$F$71/'2. Baseline'!$F$67))</f>
        <v/>
      </c>
      <c r="K1179" s="73" t="str">
        <f t="shared" si="578"/>
        <v/>
      </c>
      <c r="L1179" s="73" t="str">
        <f t="shared" si="582"/>
        <v/>
      </c>
      <c r="M1179" s="81">
        <f t="shared" si="579"/>
        <v>285.71428571428572</v>
      </c>
      <c r="N1179" s="81" t="e">
        <f t="shared" si="580"/>
        <v>#VALUE!</v>
      </c>
      <c r="O1179" s="82" t="str">
        <f>IFERROR(ROUND(IF(H1179/'2. Baseline'!F$13=0,"",H1179/'2. Baseline'!F$13),0),"")</f>
        <v/>
      </c>
      <c r="P1179" s="83" t="str">
        <f>IFERROR(O1179/'2. Baseline'!F$14,"")</f>
        <v/>
      </c>
      <c r="Q1179" s="84" t="e">
        <f t="shared" si="581"/>
        <v>#VALUE!</v>
      </c>
      <c r="R1179" s="234" t="str">
        <f>IF(H1179="","",P1179/'2. Baseline'!$F$67)</f>
        <v/>
      </c>
      <c r="S1179" s="234" t="str">
        <f>IF(H1179="","",P1179/J1179/'2. Baseline'!$F$67)</f>
        <v/>
      </c>
      <c r="T1179" s="101"/>
      <c r="U1179" s="102"/>
      <c r="V1179" s="101"/>
      <c r="W1179" s="101"/>
      <c r="X1179" s="90" t="str">
        <f>IFERROR(S1179/W1179, "")</f>
        <v/>
      </c>
      <c r="Y1179" s="456"/>
      <c r="Z1179" s="450"/>
      <c r="AA1179" s="453"/>
      <c r="AB1179" s="480"/>
      <c r="AC1179" s="483"/>
      <c r="AD1179" s="467"/>
      <c r="AE1179" s="486"/>
      <c r="AF1179" s="467"/>
      <c r="AG1179" s="470"/>
      <c r="AH1179" s="470"/>
      <c r="AI1179" s="473"/>
      <c r="AJ1179" s="467"/>
      <c r="AK1179" s="467"/>
      <c r="AL1179" s="467"/>
      <c r="AM1179" s="467"/>
      <c r="AN1179" s="470"/>
      <c r="AO1179" s="470"/>
      <c r="AP1179" s="470"/>
      <c r="AQ1179" s="473"/>
      <c r="AR1179" s="42"/>
      <c r="AS1179" s="14"/>
    </row>
    <row r="1180" spans="2:45" s="200" customFormat="1" ht="14.45" customHeight="1" x14ac:dyDescent="0.25">
      <c r="B1180" s="475"/>
      <c r="C1180" s="477"/>
      <c r="D1180" s="477"/>
      <c r="E1180" s="40"/>
      <c r="F1180" s="489"/>
      <c r="G1180" s="489"/>
      <c r="H1180" s="50"/>
      <c r="I1180" s="201" t="str">
        <f>IF(H1180=0,"",H1180/'2. Baseline'!$F$15)</f>
        <v/>
      </c>
      <c r="J1180" s="87" t="str">
        <f>IF(I1180="","",(I1180/'2. Baseline'!$F$71/'2. Baseline'!$F$67))</f>
        <v/>
      </c>
      <c r="K1180" s="73" t="str">
        <f t="shared" si="578"/>
        <v/>
      </c>
      <c r="L1180" s="73" t="str">
        <f t="shared" si="582"/>
        <v/>
      </c>
      <c r="M1180" s="81">
        <f t="shared" si="579"/>
        <v>285.71428571428572</v>
      </c>
      <c r="N1180" s="81" t="e">
        <f t="shared" si="580"/>
        <v>#VALUE!</v>
      </c>
      <c r="O1180" s="82" t="str">
        <f>IFERROR(ROUND(IF(H1180/'2. Baseline'!F$13=0,"",H1180/'2. Baseline'!F$13),0),"")</f>
        <v/>
      </c>
      <c r="P1180" s="83" t="str">
        <f>IFERROR(O1180/'2. Baseline'!F$14,"")</f>
        <v/>
      </c>
      <c r="Q1180" s="84" t="e">
        <f t="shared" si="581"/>
        <v>#VALUE!</v>
      </c>
      <c r="R1180" s="234" t="str">
        <f>IF(H1180="","",P1180/'2. Baseline'!$F$67)</f>
        <v/>
      </c>
      <c r="S1180" s="234" t="str">
        <f>IF(H1180="","",P1180/J1180/'2. Baseline'!$F$67)</f>
        <v/>
      </c>
      <c r="T1180" s="101"/>
      <c r="U1180" s="102"/>
      <c r="V1180" s="101"/>
      <c r="W1180" s="101"/>
      <c r="X1180" s="90" t="str">
        <f>IFERROR(S1180/W1180, "")</f>
        <v/>
      </c>
      <c r="Y1180" s="456"/>
      <c r="Z1180" s="450"/>
      <c r="AA1180" s="453"/>
      <c r="AB1180" s="480"/>
      <c r="AC1180" s="483"/>
      <c r="AD1180" s="467"/>
      <c r="AE1180" s="486"/>
      <c r="AF1180" s="467"/>
      <c r="AG1180" s="470"/>
      <c r="AH1180" s="470"/>
      <c r="AI1180" s="473"/>
      <c r="AJ1180" s="467"/>
      <c r="AK1180" s="467"/>
      <c r="AL1180" s="467"/>
      <c r="AM1180" s="467"/>
      <c r="AN1180" s="470"/>
      <c r="AO1180" s="470"/>
      <c r="AP1180" s="470"/>
      <c r="AQ1180" s="473"/>
      <c r="AR1180" s="42"/>
      <c r="AS1180" s="14"/>
    </row>
    <row r="1181" spans="2:45" s="200" customFormat="1" ht="14.45" customHeight="1" x14ac:dyDescent="0.25">
      <c r="B1181" s="475"/>
      <c r="C1181" s="477"/>
      <c r="D1181" s="477"/>
      <c r="E1181" s="40"/>
      <c r="F1181" s="489"/>
      <c r="G1181" s="489"/>
      <c r="H1181" s="50"/>
      <c r="I1181" s="201" t="str">
        <f>IF(H1181=0,"",H1181/'2. Baseline'!$F$15)</f>
        <v/>
      </c>
      <c r="J1181" s="87" t="str">
        <f>IF(I1181="","",(I1181/'2. Baseline'!$F$71/'2. Baseline'!$F$67))</f>
        <v/>
      </c>
      <c r="K1181" s="73" t="str">
        <f t="shared" si="578"/>
        <v/>
      </c>
      <c r="L1181" s="73" t="str">
        <f t="shared" si="582"/>
        <v/>
      </c>
      <c r="M1181" s="81">
        <f t="shared" si="579"/>
        <v>285.71428571428572</v>
      </c>
      <c r="N1181" s="81" t="e">
        <f t="shared" si="580"/>
        <v>#VALUE!</v>
      </c>
      <c r="O1181" s="82" t="str">
        <f>IFERROR(ROUND(IF(H1181/'2. Baseline'!F$13=0,"",H1181/'2. Baseline'!F$13),0),"")</f>
        <v/>
      </c>
      <c r="P1181" s="83" t="str">
        <f>IFERROR(O1181/'2. Baseline'!F$14,"")</f>
        <v/>
      </c>
      <c r="Q1181" s="84" t="e">
        <f t="shared" si="581"/>
        <v>#VALUE!</v>
      </c>
      <c r="R1181" s="234" t="str">
        <f>IF(H1181="","",P1181/'2. Baseline'!$F$67)</f>
        <v/>
      </c>
      <c r="S1181" s="234" t="str">
        <f>IF(H1181="","",P1181/J1181/'2. Baseline'!$F$67)</f>
        <v/>
      </c>
      <c r="T1181" s="101"/>
      <c r="U1181" s="102"/>
      <c r="V1181" s="101"/>
      <c r="W1181" s="101"/>
      <c r="X1181" s="90" t="str">
        <f>IFERROR(P1181/W1181, "")</f>
        <v/>
      </c>
      <c r="Y1181" s="456"/>
      <c r="Z1181" s="450"/>
      <c r="AA1181" s="453"/>
      <c r="AB1181" s="480"/>
      <c r="AC1181" s="483"/>
      <c r="AD1181" s="467"/>
      <c r="AE1181" s="486"/>
      <c r="AF1181" s="467"/>
      <c r="AG1181" s="470"/>
      <c r="AH1181" s="470"/>
      <c r="AI1181" s="473"/>
      <c r="AJ1181" s="467"/>
      <c r="AK1181" s="467"/>
      <c r="AL1181" s="467"/>
      <c r="AM1181" s="467"/>
      <c r="AN1181" s="470"/>
      <c r="AO1181" s="470"/>
      <c r="AP1181" s="470"/>
      <c r="AQ1181" s="473"/>
      <c r="AR1181" s="42"/>
      <c r="AS1181" s="14"/>
    </row>
    <row r="1182" spans="2:45" s="200" customFormat="1" ht="14.45" customHeight="1" x14ac:dyDescent="0.25">
      <c r="B1182" s="475"/>
      <c r="C1182" s="477"/>
      <c r="D1182" s="477"/>
      <c r="E1182" s="40"/>
      <c r="F1182" s="489"/>
      <c r="G1182" s="489"/>
      <c r="H1182" s="50"/>
      <c r="I1182" s="201" t="str">
        <f>IF(H1182=0,"",H1182/'2. Baseline'!$F$15)</f>
        <v/>
      </c>
      <c r="J1182" s="87" t="str">
        <f>IF(I1182="","",(I1182/'2. Baseline'!$F$71/'2. Baseline'!$F$67))</f>
        <v/>
      </c>
      <c r="K1182" s="73" t="str">
        <f t="shared" si="578"/>
        <v/>
      </c>
      <c r="L1182" s="73" t="str">
        <f t="shared" si="582"/>
        <v/>
      </c>
      <c r="M1182" s="81">
        <f t="shared" si="579"/>
        <v>285.71428571428572</v>
      </c>
      <c r="N1182" s="81" t="e">
        <f t="shared" si="580"/>
        <v>#VALUE!</v>
      </c>
      <c r="O1182" s="82" t="str">
        <f>IFERROR(ROUND(IF(H1182/'2. Baseline'!F$13=0,"",H1182/'2. Baseline'!F$13),0),"")</f>
        <v/>
      </c>
      <c r="P1182" s="83" t="str">
        <f>IFERROR(O1182/'2. Baseline'!F$14,"")</f>
        <v/>
      </c>
      <c r="Q1182" s="84" t="e">
        <f t="shared" si="581"/>
        <v>#VALUE!</v>
      </c>
      <c r="R1182" s="234" t="str">
        <f>IF(H1182="","",P1182/'2. Baseline'!$F$67)</f>
        <v/>
      </c>
      <c r="S1182" s="234" t="str">
        <f>IF(H1182="","",P1182/J1182/'2. Baseline'!$F$67)</f>
        <v/>
      </c>
      <c r="T1182" s="101"/>
      <c r="U1182" s="102"/>
      <c r="V1182" s="101"/>
      <c r="W1182" s="101"/>
      <c r="X1182" s="90" t="str">
        <f>IFERROR(P1182/W1182, "")</f>
        <v/>
      </c>
      <c r="Y1182" s="456"/>
      <c r="Z1182" s="450"/>
      <c r="AA1182" s="453"/>
      <c r="AB1182" s="480"/>
      <c r="AC1182" s="483"/>
      <c r="AD1182" s="467"/>
      <c r="AE1182" s="486"/>
      <c r="AF1182" s="467"/>
      <c r="AG1182" s="470"/>
      <c r="AH1182" s="470"/>
      <c r="AI1182" s="473"/>
      <c r="AJ1182" s="467"/>
      <c r="AK1182" s="467"/>
      <c r="AL1182" s="467"/>
      <c r="AM1182" s="467"/>
      <c r="AN1182" s="470"/>
      <c r="AO1182" s="470"/>
      <c r="AP1182" s="470"/>
      <c r="AQ1182" s="473"/>
      <c r="AR1182" s="42"/>
      <c r="AS1182" s="14"/>
    </row>
    <row r="1183" spans="2:45" s="200" customFormat="1" ht="14.45" customHeight="1" x14ac:dyDescent="0.25">
      <c r="B1183" s="475"/>
      <c r="C1183" s="477"/>
      <c r="D1183" s="477"/>
      <c r="E1183" s="40"/>
      <c r="F1183" s="489"/>
      <c r="G1183" s="489"/>
      <c r="H1183" s="50"/>
      <c r="I1183" s="201" t="str">
        <f>IF(H1183=0,"",H1183/'2. Baseline'!$F$15)</f>
        <v/>
      </c>
      <c r="J1183" s="87" t="str">
        <f>IF(I1183="","",(I1183/'2. Baseline'!$F$71/'2. Baseline'!$F$67))</f>
        <v/>
      </c>
      <c r="K1183" s="73" t="str">
        <f t="shared" si="578"/>
        <v/>
      </c>
      <c r="L1183" s="73" t="str">
        <f t="shared" si="582"/>
        <v/>
      </c>
      <c r="M1183" s="81">
        <f t="shared" si="579"/>
        <v>285.71428571428572</v>
      </c>
      <c r="N1183" s="81" t="e">
        <f t="shared" si="580"/>
        <v>#VALUE!</v>
      </c>
      <c r="O1183" s="82" t="str">
        <f>IFERROR(ROUND(IF(H1183/'2. Baseline'!F$13=0,"",H1183/'2. Baseline'!F$13),0),"")</f>
        <v/>
      </c>
      <c r="P1183" s="83" t="str">
        <f>IFERROR(O1183/'2. Baseline'!F$14,"")</f>
        <v/>
      </c>
      <c r="Q1183" s="84" t="e">
        <f t="shared" si="581"/>
        <v>#VALUE!</v>
      </c>
      <c r="R1183" s="234" t="str">
        <f>IF(H1183="","",P1183/'2. Baseline'!$F$67)</f>
        <v/>
      </c>
      <c r="S1183" s="234" t="str">
        <f>IF(H1183="","",P1183/J1183/'2. Baseline'!$F$67)</f>
        <v/>
      </c>
      <c r="T1183" s="101"/>
      <c r="U1183" s="102"/>
      <c r="V1183" s="101"/>
      <c r="W1183" s="101"/>
      <c r="X1183" s="90" t="str">
        <f>IFERROR(P1183/W1183, "")</f>
        <v/>
      </c>
      <c r="Y1183" s="456"/>
      <c r="Z1183" s="450"/>
      <c r="AA1183" s="453"/>
      <c r="AB1183" s="480"/>
      <c r="AC1183" s="483"/>
      <c r="AD1183" s="467"/>
      <c r="AE1183" s="486"/>
      <c r="AF1183" s="467"/>
      <c r="AG1183" s="470"/>
      <c r="AH1183" s="470"/>
      <c r="AI1183" s="473"/>
      <c r="AJ1183" s="467"/>
      <c r="AK1183" s="467"/>
      <c r="AL1183" s="467"/>
      <c r="AM1183" s="467"/>
      <c r="AN1183" s="470"/>
      <c r="AO1183" s="470"/>
      <c r="AP1183" s="470"/>
      <c r="AQ1183" s="473"/>
      <c r="AR1183" s="42"/>
      <c r="AS1183" s="14"/>
    </row>
    <row r="1184" spans="2:45" s="200" customFormat="1" ht="14.45" customHeight="1" x14ac:dyDescent="0.25">
      <c r="B1184" s="475"/>
      <c r="C1184" s="477"/>
      <c r="D1184" s="477"/>
      <c r="E1184" s="40"/>
      <c r="F1184" s="489"/>
      <c r="G1184" s="489"/>
      <c r="H1184" s="50"/>
      <c r="I1184" s="201" t="str">
        <f>IF(H1184=0,"",H1184/'2. Baseline'!$F$15)</f>
        <v/>
      </c>
      <c r="J1184" s="87" t="str">
        <f>IF(I1184="","",(I1184/'2. Baseline'!$F$71/'2. Baseline'!$F$67))</f>
        <v/>
      </c>
      <c r="K1184" s="73" t="str">
        <f t="shared" si="578"/>
        <v/>
      </c>
      <c r="L1184" s="73" t="str">
        <f t="shared" si="582"/>
        <v/>
      </c>
      <c r="M1184" s="81">
        <f t="shared" si="579"/>
        <v>285.71428571428572</v>
      </c>
      <c r="N1184" s="81" t="e">
        <f t="shared" si="580"/>
        <v>#VALUE!</v>
      </c>
      <c r="O1184" s="82" t="str">
        <f>IFERROR(ROUND(IF(H1184/'2. Baseline'!F$13=0,"",H1184/'2. Baseline'!F$13),0),"")</f>
        <v/>
      </c>
      <c r="P1184" s="83" t="str">
        <f>IFERROR(O1184/'2. Baseline'!F$14,"")</f>
        <v/>
      </c>
      <c r="Q1184" s="84" t="e">
        <f t="shared" si="581"/>
        <v>#VALUE!</v>
      </c>
      <c r="R1184" s="234" t="str">
        <f>IF(H1184="","",P1184/'2. Baseline'!$F$67)</f>
        <v/>
      </c>
      <c r="S1184" s="234" t="str">
        <f>IF(H1184="","",P1184/J1184/'2. Baseline'!$F$67)</f>
        <v/>
      </c>
      <c r="T1184" s="101"/>
      <c r="U1184" s="102"/>
      <c r="V1184" s="101"/>
      <c r="W1184" s="101"/>
      <c r="X1184" s="90" t="str">
        <f>IFERROR(P1184/W1184, "")</f>
        <v/>
      </c>
      <c r="Y1184" s="456"/>
      <c r="Z1184" s="450"/>
      <c r="AA1184" s="453"/>
      <c r="AB1184" s="480"/>
      <c r="AC1184" s="483"/>
      <c r="AD1184" s="467"/>
      <c r="AE1184" s="486"/>
      <c r="AF1184" s="467"/>
      <c r="AG1184" s="470"/>
      <c r="AH1184" s="470"/>
      <c r="AI1184" s="473"/>
      <c r="AJ1184" s="467"/>
      <c r="AK1184" s="467"/>
      <c r="AL1184" s="467"/>
      <c r="AM1184" s="467"/>
      <c r="AN1184" s="470"/>
      <c r="AO1184" s="470"/>
      <c r="AP1184" s="470"/>
      <c r="AQ1184" s="473"/>
      <c r="AR1184" s="42"/>
      <c r="AS1184" s="14"/>
    </row>
    <row r="1185" spans="2:45" s="200" customFormat="1" ht="14.45" customHeight="1" x14ac:dyDescent="0.25">
      <c r="B1185" s="476"/>
      <c r="C1185" s="478"/>
      <c r="D1185" s="478"/>
      <c r="E1185" s="40"/>
      <c r="F1185" s="489"/>
      <c r="G1185" s="489"/>
      <c r="H1185" s="50"/>
      <c r="I1185" s="201" t="str">
        <f>IF(H1185=0,"",H1185/'2. Baseline'!$F$15)</f>
        <v/>
      </c>
      <c r="J1185" s="87" t="str">
        <f>IF(I1185="","",(I1185/'2. Baseline'!$F$71/'2. Baseline'!$F$67))</f>
        <v/>
      </c>
      <c r="K1185" s="73" t="str">
        <f t="shared" si="578"/>
        <v/>
      </c>
      <c r="L1185" s="73" t="str">
        <f t="shared" si="582"/>
        <v/>
      </c>
      <c r="M1185" s="81">
        <f t="shared" si="579"/>
        <v>285.71428571428572</v>
      </c>
      <c r="N1185" s="81" t="e">
        <f>IF(M1185="","",I1185/M1185)</f>
        <v>#VALUE!</v>
      </c>
      <c r="O1185" s="82" t="str">
        <f>IFERROR(ROUND(IF(H1185/'2. Baseline'!F$13=0,"",H1185/'2. Baseline'!F$13),0),"")</f>
        <v/>
      </c>
      <c r="P1185" s="83" t="str">
        <f>IFERROR(O1185/'2. Baseline'!F$14,"")</f>
        <v/>
      </c>
      <c r="Q1185" s="85"/>
      <c r="R1185" s="82" t="str">
        <f>IF(H1185="","",P1185/'2. Baseline'!$F$67)</f>
        <v/>
      </c>
      <c r="S1185" s="82" t="str">
        <f>IF(H1185="","",P1185/J1185/'2. Baseline'!$F$67)</f>
        <v/>
      </c>
      <c r="T1185" s="101"/>
      <c r="U1185" s="102"/>
      <c r="V1185" s="101"/>
      <c r="W1185" s="101"/>
      <c r="X1185" s="90" t="str">
        <f>IFERROR(P1185/W1185, "")</f>
        <v/>
      </c>
      <c r="Y1185" s="457"/>
      <c r="Z1185" s="451"/>
      <c r="AA1185" s="454"/>
      <c r="AB1185" s="481"/>
      <c r="AC1185" s="484"/>
      <c r="AD1185" s="468"/>
      <c r="AE1185" s="487"/>
      <c r="AF1185" s="468"/>
      <c r="AG1185" s="471"/>
      <c r="AH1185" s="471"/>
      <c r="AI1185" s="474"/>
      <c r="AJ1185" s="468"/>
      <c r="AK1185" s="468"/>
      <c r="AL1185" s="468"/>
      <c r="AM1185" s="468"/>
      <c r="AN1185" s="471"/>
      <c r="AO1185" s="471"/>
      <c r="AP1185" s="471"/>
      <c r="AQ1185" s="474"/>
      <c r="AR1185" s="42"/>
      <c r="AS1185" s="14"/>
    </row>
    <row r="1186" spans="2:45" s="200" customFormat="1" ht="14.45" customHeight="1" x14ac:dyDescent="0.25">
      <c r="B1186" s="162"/>
      <c r="C1186" s="25" t="s">
        <v>35</v>
      </c>
      <c r="D1186" s="25"/>
      <c r="E1186" s="98">
        <f>COUNTA(E1176:E1185)</f>
        <v>0</v>
      </c>
      <c r="F1186" s="458"/>
      <c r="G1186" s="459"/>
      <c r="H1186" s="22">
        <f>SUM(H1176:H1185)</f>
        <v>0</v>
      </c>
      <c r="I1186" s="96">
        <f>SUM(I1176:I1185)</f>
        <v>0</v>
      </c>
      <c r="J1186" s="96">
        <f>SUM(J1176:J1185)</f>
        <v>0</v>
      </c>
      <c r="K1186" s="96">
        <f>SUM(K1176:K1185)</f>
        <v>0</v>
      </c>
      <c r="L1186" s="96">
        <f>SUM(L1176:L1185)</f>
        <v>0</v>
      </c>
      <c r="M1186" s="97"/>
      <c r="N1186" s="97" t="e">
        <f>SUM(N1176:N1185)</f>
        <v>#VALUE!</v>
      </c>
      <c r="O1186" s="23">
        <f>SUM(O1176:O1185)</f>
        <v>0</v>
      </c>
      <c r="P1186" s="53">
        <f>IFERROR(O1186/'2. Baseline'!F$14,"")</f>
        <v>0</v>
      </c>
      <c r="Q1186" s="52" t="e">
        <f>SUM(Q1176:Q1184)*7</f>
        <v>#VALUE!</v>
      </c>
      <c r="R1186" s="96">
        <f>SUM(R1176:R1185)</f>
        <v>0</v>
      </c>
      <c r="S1186" s="97" t="e">
        <f>IF(H1186="","",P1186/J1186/'2. Baseline'!$F$67)</f>
        <v>#DIV/0!</v>
      </c>
      <c r="T1186" s="103"/>
      <c r="U1186" s="103"/>
      <c r="V1186" s="104"/>
      <c r="W1186" s="104"/>
      <c r="X1186" s="74"/>
      <c r="Y1186" s="107"/>
      <c r="Z1186" s="104"/>
      <c r="AA1186" s="108"/>
      <c r="AB1186" s="53"/>
      <c r="AC1186" s="68">
        <f t="shared" ref="AC1186:AQ1186" si="583">SUM(AC1176:AC1185)</f>
        <v>0</v>
      </c>
      <c r="AD1186" s="68">
        <f t="shared" si="583"/>
        <v>0</v>
      </c>
      <c r="AE1186" s="296">
        <f t="shared" si="583"/>
        <v>0</v>
      </c>
      <c r="AF1186" s="93">
        <f t="shared" si="583"/>
        <v>0</v>
      </c>
      <c r="AG1186" s="93">
        <f t="shared" si="583"/>
        <v>0</v>
      </c>
      <c r="AH1186" s="93">
        <f t="shared" si="583"/>
        <v>0</v>
      </c>
      <c r="AI1186" s="93">
        <f t="shared" si="583"/>
        <v>0</v>
      </c>
      <c r="AJ1186" s="93">
        <f t="shared" si="583"/>
        <v>0</v>
      </c>
      <c r="AK1186" s="93">
        <f t="shared" si="583"/>
        <v>0</v>
      </c>
      <c r="AL1186" s="93">
        <f t="shared" si="583"/>
        <v>0</v>
      </c>
      <c r="AM1186" s="93">
        <f t="shared" si="583"/>
        <v>0</v>
      </c>
      <c r="AN1186" s="93">
        <f t="shared" si="583"/>
        <v>0</v>
      </c>
      <c r="AO1186" s="93">
        <f t="shared" si="583"/>
        <v>0</v>
      </c>
      <c r="AP1186" s="93">
        <f t="shared" si="583"/>
        <v>0</v>
      </c>
      <c r="AQ1186" s="93">
        <f t="shared" si="583"/>
        <v>0</v>
      </c>
      <c r="AR1186" s="26"/>
      <c r="AS1186" s="14"/>
    </row>
    <row r="1187" spans="2:45" s="200" customFormat="1" ht="14.45" customHeight="1" thickBot="1" x14ac:dyDescent="0.3">
      <c r="B1187" s="163"/>
      <c r="C1187" s="62"/>
      <c r="D1187" s="62"/>
      <c r="E1187" s="63"/>
      <c r="F1187" s="460"/>
      <c r="G1187" s="461"/>
      <c r="H1187" s="64"/>
      <c r="I1187" s="65" t="str">
        <f>IFERROR(IF(H1187/#REF!=0," ",H1187/#REF!),"")</f>
        <v/>
      </c>
      <c r="J1187" s="66"/>
      <c r="K1187" s="66"/>
      <c r="L1187" s="66"/>
      <c r="M1187" s="66"/>
      <c r="N1187" s="66"/>
      <c r="O1187" s="24"/>
      <c r="P1187" s="54"/>
      <c r="Q1187" s="55"/>
      <c r="R1187" s="56"/>
      <c r="S1187" s="56"/>
      <c r="T1187" s="105"/>
      <c r="U1187" s="105"/>
      <c r="V1187" s="106"/>
      <c r="W1187" s="106"/>
      <c r="X1187" s="75"/>
      <c r="Y1187" s="109"/>
      <c r="Z1187" s="106"/>
      <c r="AA1187" s="110"/>
      <c r="AB1187" s="54"/>
      <c r="AC1187" s="57"/>
      <c r="AD1187" s="67"/>
      <c r="AE1187" s="67"/>
      <c r="AF1187" s="67"/>
      <c r="AG1187" s="67"/>
      <c r="AH1187" s="67"/>
      <c r="AI1187" s="67"/>
      <c r="AJ1187" s="67"/>
      <c r="AK1187" s="67"/>
      <c r="AL1187" s="67"/>
      <c r="AM1187" s="67"/>
      <c r="AN1187" s="67"/>
      <c r="AO1187" s="67"/>
      <c r="AP1187" s="67"/>
      <c r="AQ1187" s="179"/>
      <c r="AR1187" s="60"/>
      <c r="AS1187" s="14"/>
    </row>
    <row r="1188" spans="2:45" s="200" customFormat="1" ht="14.45" customHeight="1" x14ac:dyDescent="0.25">
      <c r="B1188" s="475" t="str">
        <f>IF(C1188&lt;&gt;"",B1176+1,"")</f>
        <v/>
      </c>
      <c r="C1188" s="488"/>
      <c r="D1188" s="488"/>
      <c r="E1188" s="40"/>
      <c r="F1188" s="493"/>
      <c r="G1188" s="494"/>
      <c r="H1188" s="49"/>
      <c r="I1188" s="201" t="str">
        <f>IF(H1188=0,"",H1188/'2. Baseline'!$F$15)</f>
        <v/>
      </c>
      <c r="J1188" s="86" t="str">
        <f>IF(I1188="","",(I1188/'2. Baseline'!$F$71/'2. Baseline'!$F$67))</f>
        <v/>
      </c>
      <c r="K1188" s="72" t="str">
        <f t="shared" ref="K1188:K1197" si="584">IF(J1188="","",ROUNDUP(J1188,0))</f>
        <v/>
      </c>
      <c r="L1188" s="295" t="str">
        <f>J1188</f>
        <v/>
      </c>
      <c r="M1188" s="77">
        <f t="shared" ref="M1188:M1197" si="585">IF(I1188=0,"",$M$23*10)</f>
        <v>285.71428571428572</v>
      </c>
      <c r="N1188" s="77" t="e">
        <f t="shared" ref="N1188:N1196" si="586">I1188/M1188</f>
        <v>#VALUE!</v>
      </c>
      <c r="O1188" s="78" t="str">
        <f>IFERROR(ROUND(IF(H1188/'2. Baseline'!F$13=0,"",H1188/'2. Baseline'!F$13),0),"")</f>
        <v/>
      </c>
      <c r="P1188" s="79" t="str">
        <f>IFERROR(O1188/'2. Baseline'!F$14,"")</f>
        <v/>
      </c>
      <c r="Q1188" s="80" t="e">
        <f t="shared" ref="Q1188:Q1196" si="587">O1188/(J1188/2)/7</f>
        <v>#VALUE!</v>
      </c>
      <c r="R1188" s="233" t="str">
        <f>IF(H1188="","",P1188/'2. Baseline'!$F$67)</f>
        <v/>
      </c>
      <c r="S1188" s="233" t="str">
        <f>IF(H1188="","",P1188/J1188/'2. Baseline'!$F$67)</f>
        <v/>
      </c>
      <c r="T1188" s="99"/>
      <c r="U1188" s="100"/>
      <c r="V1188" s="101"/>
      <c r="W1188" s="101"/>
      <c r="X1188" s="89" t="str">
        <f>IFERROR(S1188/W1188, "n/a")</f>
        <v>n/a</v>
      </c>
      <c r="Y1188" s="455"/>
      <c r="Z1188" s="449"/>
      <c r="AA1188" s="452"/>
      <c r="AB1188" s="479" t="e">
        <f>P1198/AA1188</f>
        <v>#DIV/0!</v>
      </c>
      <c r="AC1188" s="482">
        <f>L1198</f>
        <v>0</v>
      </c>
      <c r="AD1188" s="466">
        <f>AC1198</f>
        <v>0</v>
      </c>
      <c r="AE1188" s="485">
        <f>AD1198/'2. Baseline'!$F$73</f>
        <v>0</v>
      </c>
      <c r="AF1188" s="466">
        <f>L1198*'2. Baseline'!$F$58</f>
        <v>0</v>
      </c>
      <c r="AG1188" s="469">
        <f>J1198*'2. Baseline'!$F$61</f>
        <v>0</v>
      </c>
      <c r="AH1188" s="469">
        <f>AE1198*'2. Baseline'!F$59*('2. Baseline'!F$50+'2. Baseline'!F$51)</f>
        <v>0</v>
      </c>
      <c r="AI1188" s="472">
        <f>IF(B1188&lt;&gt;"",'2. Baseline'!$F$60+1,0)</f>
        <v>0</v>
      </c>
      <c r="AJ1188" s="466">
        <f>2*(AC1198*('2. Baseline'!$F$67+'2. Baseline'!$F$68))</f>
        <v>0</v>
      </c>
      <c r="AK1188" s="466">
        <f>2*L1198</f>
        <v>0</v>
      </c>
      <c r="AL1188" s="466">
        <f>2*(J1198*2)</f>
        <v>0</v>
      </c>
      <c r="AM1188" s="466">
        <f>J1198*('2. Baseline'!F$67+'2. Baseline'!F$68)</f>
        <v>0</v>
      </c>
      <c r="AN1188" s="469">
        <f>J1198*'2. Baseline'!$F$80</f>
        <v>0</v>
      </c>
      <c r="AO1188" s="469">
        <f>2*J1198</f>
        <v>0</v>
      </c>
      <c r="AP1188" s="469">
        <f>AE1198*'2. Baseline'!F$78*('2. Baseline'!F$67+'2. Baseline'!F$68)</f>
        <v>0</v>
      </c>
      <c r="AQ1188" s="472">
        <f>IF(B1188&lt;&gt;"",'2. Baseline'!$F$60+1,0)</f>
        <v>0</v>
      </c>
      <c r="AR1188" s="41"/>
      <c r="AS1188" s="14"/>
    </row>
    <row r="1189" spans="2:45" s="200" customFormat="1" ht="14.45" customHeight="1" x14ac:dyDescent="0.25">
      <c r="B1189" s="475"/>
      <c r="C1189" s="477"/>
      <c r="D1189" s="477"/>
      <c r="E1189" s="40"/>
      <c r="F1189" s="490"/>
      <c r="G1189" s="491"/>
      <c r="H1189" s="49"/>
      <c r="I1189" s="201" t="str">
        <f>IF(H1189=0,"",H1189/'2. Baseline'!$F$15)</f>
        <v/>
      </c>
      <c r="J1189" s="87" t="str">
        <f>IF(I1189="","",(I1189/'2. Baseline'!$F$71/'2. Baseline'!$F$67))</f>
        <v/>
      </c>
      <c r="K1189" s="73" t="str">
        <f t="shared" si="584"/>
        <v/>
      </c>
      <c r="L1189" s="73" t="str">
        <f t="shared" ref="L1189:L1197" si="588">J1189</f>
        <v/>
      </c>
      <c r="M1189" s="81">
        <f t="shared" si="585"/>
        <v>285.71428571428572</v>
      </c>
      <c r="N1189" s="81" t="e">
        <f t="shared" si="586"/>
        <v>#VALUE!</v>
      </c>
      <c r="O1189" s="82" t="str">
        <f>IFERROR(ROUND(IF(H1189/'2. Baseline'!F$13=0,"",H1189/'2. Baseline'!F$13),0),"")</f>
        <v/>
      </c>
      <c r="P1189" s="83" t="str">
        <f>IFERROR(O1189/'2. Baseline'!F$14,"")</f>
        <v/>
      </c>
      <c r="Q1189" s="84" t="e">
        <f t="shared" si="587"/>
        <v>#VALUE!</v>
      </c>
      <c r="R1189" s="234" t="str">
        <f>IF(H1189="","",P1189/'2. Baseline'!$F$67)</f>
        <v/>
      </c>
      <c r="S1189" s="234" t="str">
        <f>IF(H1189="","",P1189/J1189/'2. Baseline'!$F$67)</f>
        <v/>
      </c>
      <c r="T1189" s="101"/>
      <c r="U1189" s="102"/>
      <c r="V1189" s="101"/>
      <c r="W1189" s="101"/>
      <c r="X1189" s="90" t="str">
        <f>IFERROR(S1189/W1189, "")</f>
        <v/>
      </c>
      <c r="Y1189" s="456"/>
      <c r="Z1189" s="450"/>
      <c r="AA1189" s="453"/>
      <c r="AB1189" s="480"/>
      <c r="AC1189" s="483"/>
      <c r="AD1189" s="467"/>
      <c r="AE1189" s="486"/>
      <c r="AF1189" s="467"/>
      <c r="AG1189" s="470"/>
      <c r="AH1189" s="470"/>
      <c r="AI1189" s="473"/>
      <c r="AJ1189" s="467"/>
      <c r="AK1189" s="467"/>
      <c r="AL1189" s="467"/>
      <c r="AM1189" s="467"/>
      <c r="AN1189" s="470"/>
      <c r="AO1189" s="470"/>
      <c r="AP1189" s="470"/>
      <c r="AQ1189" s="473"/>
      <c r="AR1189" s="42"/>
      <c r="AS1189" s="14"/>
    </row>
    <row r="1190" spans="2:45" s="200" customFormat="1" ht="14.45" customHeight="1" x14ac:dyDescent="0.25">
      <c r="B1190" s="475"/>
      <c r="C1190" s="477"/>
      <c r="D1190" s="477"/>
      <c r="E1190" s="40"/>
      <c r="F1190" s="490"/>
      <c r="G1190" s="491"/>
      <c r="H1190" s="49"/>
      <c r="I1190" s="201" t="str">
        <f>IF(H1190=0,"",H1190/'2. Baseline'!$F$15)</f>
        <v/>
      </c>
      <c r="J1190" s="87" t="str">
        <f>IF(I1190="","",(I1190/'2. Baseline'!$F$71/'2. Baseline'!$F$67))</f>
        <v/>
      </c>
      <c r="K1190" s="91" t="str">
        <f t="shared" si="584"/>
        <v/>
      </c>
      <c r="L1190" s="91" t="str">
        <f t="shared" si="588"/>
        <v/>
      </c>
      <c r="M1190" s="92">
        <f t="shared" si="585"/>
        <v>285.71428571428572</v>
      </c>
      <c r="N1190" s="92" t="e">
        <f t="shared" si="586"/>
        <v>#VALUE!</v>
      </c>
      <c r="O1190" s="82" t="str">
        <f>IFERROR(ROUND(IF(H1190/'2. Baseline'!F$13=0,"",H1190/'2. Baseline'!F$13),0),"")</f>
        <v/>
      </c>
      <c r="P1190" s="83" t="str">
        <f>IFERROR(O1190/'2. Baseline'!F$14,"")</f>
        <v/>
      </c>
      <c r="Q1190" s="84" t="e">
        <f t="shared" si="587"/>
        <v>#VALUE!</v>
      </c>
      <c r="R1190" s="234" t="str">
        <f>IF(H1190="","",P1190/'2. Baseline'!$F$67)</f>
        <v/>
      </c>
      <c r="S1190" s="234" t="str">
        <f>IF(H1190="","",P1190/J1190/'2. Baseline'!$F$67)</f>
        <v/>
      </c>
      <c r="T1190" s="101"/>
      <c r="U1190" s="102"/>
      <c r="V1190" s="101"/>
      <c r="W1190" s="101"/>
      <c r="X1190" s="90" t="str">
        <f>IFERROR(S1190/W1190, "")</f>
        <v/>
      </c>
      <c r="Y1190" s="456"/>
      <c r="Z1190" s="450"/>
      <c r="AA1190" s="453"/>
      <c r="AB1190" s="480"/>
      <c r="AC1190" s="483"/>
      <c r="AD1190" s="467"/>
      <c r="AE1190" s="486"/>
      <c r="AF1190" s="467"/>
      <c r="AG1190" s="470"/>
      <c r="AH1190" s="470"/>
      <c r="AI1190" s="473"/>
      <c r="AJ1190" s="467"/>
      <c r="AK1190" s="467"/>
      <c r="AL1190" s="467"/>
      <c r="AM1190" s="467"/>
      <c r="AN1190" s="470"/>
      <c r="AO1190" s="470"/>
      <c r="AP1190" s="470"/>
      <c r="AQ1190" s="473"/>
      <c r="AR1190" s="42"/>
      <c r="AS1190" s="14"/>
    </row>
    <row r="1191" spans="2:45" s="200" customFormat="1" ht="14.45" customHeight="1" x14ac:dyDescent="0.25">
      <c r="B1191" s="475"/>
      <c r="C1191" s="477"/>
      <c r="D1191" s="477"/>
      <c r="E1191" s="40"/>
      <c r="F1191" s="490"/>
      <c r="G1191" s="491"/>
      <c r="H1191" s="49"/>
      <c r="I1191" s="201" t="str">
        <f>IF(H1191=0,"",H1191/'2. Baseline'!$F$15)</f>
        <v/>
      </c>
      <c r="J1191" s="87" t="str">
        <f>IF(I1191="","",(I1191/'2. Baseline'!$F$71/'2. Baseline'!$F$67))</f>
        <v/>
      </c>
      <c r="K1191" s="73" t="str">
        <f t="shared" si="584"/>
        <v/>
      </c>
      <c r="L1191" s="73" t="str">
        <f t="shared" si="588"/>
        <v/>
      </c>
      <c r="M1191" s="81">
        <f t="shared" si="585"/>
        <v>285.71428571428572</v>
      </c>
      <c r="N1191" s="81" t="e">
        <f t="shared" si="586"/>
        <v>#VALUE!</v>
      </c>
      <c r="O1191" s="82" t="str">
        <f>IFERROR(ROUND(IF(H1191/'2. Baseline'!F$13=0,"",H1191/'2. Baseline'!F$13),0),"")</f>
        <v/>
      </c>
      <c r="P1191" s="83" t="str">
        <f>IFERROR(O1191/'2. Baseline'!F$14,"")</f>
        <v/>
      </c>
      <c r="Q1191" s="84" t="e">
        <f t="shared" si="587"/>
        <v>#VALUE!</v>
      </c>
      <c r="R1191" s="234" t="str">
        <f>IF(H1191="","",P1191/'2. Baseline'!$F$67)</f>
        <v/>
      </c>
      <c r="S1191" s="234" t="str">
        <f>IF(H1191="","",P1191/J1191/'2. Baseline'!$F$67)</f>
        <v/>
      </c>
      <c r="T1191" s="101"/>
      <c r="U1191" s="102"/>
      <c r="V1191" s="101"/>
      <c r="W1191" s="101"/>
      <c r="X1191" s="90" t="str">
        <f>IFERROR(S1191/W1191, "")</f>
        <v/>
      </c>
      <c r="Y1191" s="456"/>
      <c r="Z1191" s="450"/>
      <c r="AA1191" s="453"/>
      <c r="AB1191" s="480"/>
      <c r="AC1191" s="483"/>
      <c r="AD1191" s="467"/>
      <c r="AE1191" s="486"/>
      <c r="AF1191" s="467"/>
      <c r="AG1191" s="470"/>
      <c r="AH1191" s="470"/>
      <c r="AI1191" s="473"/>
      <c r="AJ1191" s="467"/>
      <c r="AK1191" s="467"/>
      <c r="AL1191" s="467"/>
      <c r="AM1191" s="467"/>
      <c r="AN1191" s="470"/>
      <c r="AO1191" s="470"/>
      <c r="AP1191" s="470"/>
      <c r="AQ1191" s="473"/>
      <c r="AR1191" s="42"/>
      <c r="AS1191" s="14"/>
    </row>
    <row r="1192" spans="2:45" s="200" customFormat="1" ht="14.45" customHeight="1" x14ac:dyDescent="0.25">
      <c r="B1192" s="475"/>
      <c r="C1192" s="477"/>
      <c r="D1192" s="477"/>
      <c r="E1192" s="40"/>
      <c r="F1192" s="490"/>
      <c r="G1192" s="491"/>
      <c r="H1192" s="50"/>
      <c r="I1192" s="201" t="str">
        <f>IF(H1192=0,"",H1192/'2. Baseline'!$F$15)</f>
        <v/>
      </c>
      <c r="J1192" s="87" t="str">
        <f>IF(I1192="","",(I1192/'2. Baseline'!$F$71/'2. Baseline'!$F$67))</f>
        <v/>
      </c>
      <c r="K1192" s="73" t="str">
        <f t="shared" si="584"/>
        <v/>
      </c>
      <c r="L1192" s="73" t="str">
        <f t="shared" si="588"/>
        <v/>
      </c>
      <c r="M1192" s="81">
        <f t="shared" si="585"/>
        <v>285.71428571428572</v>
      </c>
      <c r="N1192" s="81" t="e">
        <f t="shared" si="586"/>
        <v>#VALUE!</v>
      </c>
      <c r="O1192" s="82" t="str">
        <f>IFERROR(ROUND(IF(H1192/'2. Baseline'!F$13=0,"",H1192/'2. Baseline'!F$13),0),"")</f>
        <v/>
      </c>
      <c r="P1192" s="83" t="str">
        <f>IFERROR(O1192/'2. Baseline'!F$14,"")</f>
        <v/>
      </c>
      <c r="Q1192" s="84" t="e">
        <f t="shared" si="587"/>
        <v>#VALUE!</v>
      </c>
      <c r="R1192" s="234" t="str">
        <f>IF(H1192="","",P1192/'2. Baseline'!$F$67)</f>
        <v/>
      </c>
      <c r="S1192" s="234" t="str">
        <f>IF(H1192="","",P1192/J1192/'2. Baseline'!$F$67)</f>
        <v/>
      </c>
      <c r="T1192" s="101"/>
      <c r="U1192" s="102"/>
      <c r="V1192" s="101"/>
      <c r="W1192" s="101"/>
      <c r="X1192" s="90" t="str">
        <f>IFERROR(S1192/W1192, "")</f>
        <v/>
      </c>
      <c r="Y1192" s="456"/>
      <c r="Z1192" s="450"/>
      <c r="AA1192" s="453"/>
      <c r="AB1192" s="480"/>
      <c r="AC1192" s="483"/>
      <c r="AD1192" s="467"/>
      <c r="AE1192" s="486"/>
      <c r="AF1192" s="467"/>
      <c r="AG1192" s="470"/>
      <c r="AH1192" s="470"/>
      <c r="AI1192" s="473"/>
      <c r="AJ1192" s="467"/>
      <c r="AK1192" s="467"/>
      <c r="AL1192" s="467"/>
      <c r="AM1192" s="467"/>
      <c r="AN1192" s="470"/>
      <c r="AO1192" s="470"/>
      <c r="AP1192" s="470"/>
      <c r="AQ1192" s="473"/>
      <c r="AR1192" s="42"/>
      <c r="AS1192" s="14"/>
    </row>
    <row r="1193" spans="2:45" s="200" customFormat="1" ht="14.45" customHeight="1" x14ac:dyDescent="0.25">
      <c r="B1193" s="475"/>
      <c r="C1193" s="477"/>
      <c r="D1193" s="477"/>
      <c r="E1193" s="40"/>
      <c r="F1193" s="490"/>
      <c r="G1193" s="491"/>
      <c r="H1193" s="50"/>
      <c r="I1193" s="201" t="str">
        <f>IF(H1193=0,"",H1193/'2. Baseline'!$F$15)</f>
        <v/>
      </c>
      <c r="J1193" s="87" t="str">
        <f>IF(I1193="","",(I1193/'2. Baseline'!$F$71/'2. Baseline'!$F$67))</f>
        <v/>
      </c>
      <c r="K1193" s="73" t="str">
        <f t="shared" si="584"/>
        <v/>
      </c>
      <c r="L1193" s="73" t="str">
        <f t="shared" si="588"/>
        <v/>
      </c>
      <c r="M1193" s="81">
        <f t="shared" si="585"/>
        <v>285.71428571428572</v>
      </c>
      <c r="N1193" s="81" t="e">
        <f t="shared" si="586"/>
        <v>#VALUE!</v>
      </c>
      <c r="O1193" s="82" t="str">
        <f>IFERROR(ROUND(IF(H1193/'2. Baseline'!F$13=0,"",H1193/'2. Baseline'!F$13),0),"")</f>
        <v/>
      </c>
      <c r="P1193" s="83" t="str">
        <f>IFERROR(O1193/'2. Baseline'!F$14,"")</f>
        <v/>
      </c>
      <c r="Q1193" s="84" t="e">
        <f t="shared" si="587"/>
        <v>#VALUE!</v>
      </c>
      <c r="R1193" s="234" t="str">
        <f>IF(H1193="","",P1193/'2. Baseline'!$F$67)</f>
        <v/>
      </c>
      <c r="S1193" s="234" t="str">
        <f>IF(H1193="","",P1193/J1193/'2. Baseline'!$F$67)</f>
        <v/>
      </c>
      <c r="T1193" s="101"/>
      <c r="U1193" s="102"/>
      <c r="V1193" s="101"/>
      <c r="W1193" s="101"/>
      <c r="X1193" s="90" t="str">
        <f>IFERROR(P1193/W1193, "")</f>
        <v/>
      </c>
      <c r="Y1193" s="456"/>
      <c r="Z1193" s="450"/>
      <c r="AA1193" s="453"/>
      <c r="AB1193" s="480"/>
      <c r="AC1193" s="483"/>
      <c r="AD1193" s="467"/>
      <c r="AE1193" s="486"/>
      <c r="AF1193" s="467"/>
      <c r="AG1193" s="470"/>
      <c r="AH1193" s="470"/>
      <c r="AI1193" s="473"/>
      <c r="AJ1193" s="467"/>
      <c r="AK1193" s="467"/>
      <c r="AL1193" s="467"/>
      <c r="AM1193" s="467"/>
      <c r="AN1193" s="470"/>
      <c r="AO1193" s="470"/>
      <c r="AP1193" s="470"/>
      <c r="AQ1193" s="473"/>
      <c r="AR1193" s="42"/>
      <c r="AS1193" s="14"/>
    </row>
    <row r="1194" spans="2:45" s="200" customFormat="1" ht="14.45" customHeight="1" x14ac:dyDescent="0.25">
      <c r="B1194" s="475"/>
      <c r="C1194" s="477"/>
      <c r="D1194" s="477"/>
      <c r="E1194" s="40"/>
      <c r="F1194" s="490"/>
      <c r="G1194" s="491"/>
      <c r="H1194" s="49"/>
      <c r="I1194" s="201" t="str">
        <f>IF(H1194=0,"",H1194/'2. Baseline'!$F$15)</f>
        <v/>
      </c>
      <c r="J1194" s="87" t="str">
        <f>IF(I1194="","",(I1194/'2. Baseline'!$F$71/'2. Baseline'!$F$67))</f>
        <v/>
      </c>
      <c r="K1194" s="73" t="str">
        <f t="shared" si="584"/>
        <v/>
      </c>
      <c r="L1194" s="73" t="str">
        <f t="shared" si="588"/>
        <v/>
      </c>
      <c r="M1194" s="81">
        <f t="shared" si="585"/>
        <v>285.71428571428572</v>
      </c>
      <c r="N1194" s="81" t="e">
        <f t="shared" si="586"/>
        <v>#VALUE!</v>
      </c>
      <c r="O1194" s="82" t="str">
        <f>IFERROR(ROUND(IF(H1194/'2. Baseline'!F$13=0,"",H1194/'2. Baseline'!F$13),0),"")</f>
        <v/>
      </c>
      <c r="P1194" s="83" t="str">
        <f>IFERROR(O1194/'2. Baseline'!F$14,"")</f>
        <v/>
      </c>
      <c r="Q1194" s="84" t="e">
        <f t="shared" si="587"/>
        <v>#VALUE!</v>
      </c>
      <c r="R1194" s="234" t="str">
        <f>IF(H1194="","",P1194/'2. Baseline'!$F$67)</f>
        <v/>
      </c>
      <c r="S1194" s="234" t="str">
        <f>IF(H1194="","",P1194/J1194/'2. Baseline'!$F$67)</f>
        <v/>
      </c>
      <c r="T1194" s="101"/>
      <c r="U1194" s="102"/>
      <c r="V1194" s="101"/>
      <c r="W1194" s="101"/>
      <c r="X1194" s="90" t="str">
        <f>IFERROR(P1194/W1194, "")</f>
        <v/>
      </c>
      <c r="Y1194" s="456"/>
      <c r="Z1194" s="450"/>
      <c r="AA1194" s="453"/>
      <c r="AB1194" s="480"/>
      <c r="AC1194" s="483"/>
      <c r="AD1194" s="467"/>
      <c r="AE1194" s="486"/>
      <c r="AF1194" s="467"/>
      <c r="AG1194" s="470"/>
      <c r="AH1194" s="470"/>
      <c r="AI1194" s="473"/>
      <c r="AJ1194" s="467"/>
      <c r="AK1194" s="467"/>
      <c r="AL1194" s="467"/>
      <c r="AM1194" s="467"/>
      <c r="AN1194" s="470"/>
      <c r="AO1194" s="470"/>
      <c r="AP1194" s="470"/>
      <c r="AQ1194" s="473"/>
      <c r="AR1194" s="42"/>
      <c r="AS1194" s="14"/>
    </row>
    <row r="1195" spans="2:45" s="200" customFormat="1" ht="14.45" customHeight="1" x14ac:dyDescent="0.25">
      <c r="B1195" s="475"/>
      <c r="C1195" s="477"/>
      <c r="D1195" s="477"/>
      <c r="E1195" s="40"/>
      <c r="F1195" s="490"/>
      <c r="G1195" s="491"/>
      <c r="H1195" s="49"/>
      <c r="I1195" s="201" t="str">
        <f>IF(H1195=0,"",H1195/'2. Baseline'!$F$15)</f>
        <v/>
      </c>
      <c r="J1195" s="87" t="str">
        <f>IF(I1195="","",(I1195/'2. Baseline'!$F$71/'2. Baseline'!$F$67))</f>
        <v/>
      </c>
      <c r="K1195" s="73" t="str">
        <f t="shared" si="584"/>
        <v/>
      </c>
      <c r="L1195" s="73" t="str">
        <f t="shared" si="588"/>
        <v/>
      </c>
      <c r="M1195" s="81">
        <f t="shared" si="585"/>
        <v>285.71428571428572</v>
      </c>
      <c r="N1195" s="81" t="e">
        <f t="shared" si="586"/>
        <v>#VALUE!</v>
      </c>
      <c r="O1195" s="82" t="str">
        <f>IFERROR(ROUND(IF(H1195/'2. Baseline'!F$13=0,"",H1195/'2. Baseline'!F$13),0),"")</f>
        <v/>
      </c>
      <c r="P1195" s="83" t="str">
        <f>IFERROR(O1195/'2. Baseline'!F$14,"")</f>
        <v/>
      </c>
      <c r="Q1195" s="84" t="e">
        <f t="shared" si="587"/>
        <v>#VALUE!</v>
      </c>
      <c r="R1195" s="234" t="str">
        <f>IF(H1195="","",P1195/'2. Baseline'!$F$67)</f>
        <v/>
      </c>
      <c r="S1195" s="234" t="str">
        <f>IF(H1195="","",P1195/J1195/'2. Baseline'!$F$67)</f>
        <v/>
      </c>
      <c r="T1195" s="101"/>
      <c r="U1195" s="102"/>
      <c r="V1195" s="101"/>
      <c r="W1195" s="101"/>
      <c r="X1195" s="90" t="str">
        <f>IFERROR(P1195/W1195, "")</f>
        <v/>
      </c>
      <c r="Y1195" s="456"/>
      <c r="Z1195" s="450"/>
      <c r="AA1195" s="453"/>
      <c r="AB1195" s="480"/>
      <c r="AC1195" s="483"/>
      <c r="AD1195" s="467"/>
      <c r="AE1195" s="486"/>
      <c r="AF1195" s="467"/>
      <c r="AG1195" s="470"/>
      <c r="AH1195" s="470"/>
      <c r="AI1195" s="473"/>
      <c r="AJ1195" s="467"/>
      <c r="AK1195" s="467"/>
      <c r="AL1195" s="467"/>
      <c r="AM1195" s="467"/>
      <c r="AN1195" s="470"/>
      <c r="AO1195" s="470"/>
      <c r="AP1195" s="470"/>
      <c r="AQ1195" s="473"/>
      <c r="AR1195" s="42"/>
      <c r="AS1195" s="14"/>
    </row>
    <row r="1196" spans="2:45" s="200" customFormat="1" ht="14.45" customHeight="1" x14ac:dyDescent="0.25">
      <c r="B1196" s="475"/>
      <c r="C1196" s="477"/>
      <c r="D1196" s="477"/>
      <c r="E1196" s="40"/>
      <c r="F1196" s="490"/>
      <c r="G1196" s="491"/>
      <c r="H1196" s="49"/>
      <c r="I1196" s="201" t="str">
        <f>IF(H1196=0,"",H1196/'2. Baseline'!$F$15)</f>
        <v/>
      </c>
      <c r="J1196" s="87" t="str">
        <f>IF(I1196="","",(I1196/'2. Baseline'!$F$71/'2. Baseline'!$F$67))</f>
        <v/>
      </c>
      <c r="K1196" s="73" t="str">
        <f t="shared" si="584"/>
        <v/>
      </c>
      <c r="L1196" s="73" t="str">
        <f t="shared" si="588"/>
        <v/>
      </c>
      <c r="M1196" s="81">
        <f t="shared" si="585"/>
        <v>285.71428571428572</v>
      </c>
      <c r="N1196" s="81" t="e">
        <f t="shared" si="586"/>
        <v>#VALUE!</v>
      </c>
      <c r="O1196" s="82" t="str">
        <f>IFERROR(ROUND(IF(H1196/'2. Baseline'!F$13=0,"",H1196/'2. Baseline'!F$13),0),"")</f>
        <v/>
      </c>
      <c r="P1196" s="83" t="str">
        <f>IFERROR(O1196/'2. Baseline'!F$14,"")</f>
        <v/>
      </c>
      <c r="Q1196" s="84" t="e">
        <f t="shared" si="587"/>
        <v>#VALUE!</v>
      </c>
      <c r="R1196" s="234" t="str">
        <f>IF(H1196="","",P1196/'2. Baseline'!$F$67)</f>
        <v/>
      </c>
      <c r="S1196" s="234" t="str">
        <f>IF(H1196="","",P1196/J1196/'2. Baseline'!$F$67)</f>
        <v/>
      </c>
      <c r="T1196" s="101"/>
      <c r="U1196" s="102"/>
      <c r="V1196" s="101"/>
      <c r="W1196" s="101"/>
      <c r="X1196" s="90" t="str">
        <f>IFERROR(P1196/W1196, "")</f>
        <v/>
      </c>
      <c r="Y1196" s="456"/>
      <c r="Z1196" s="450"/>
      <c r="AA1196" s="453"/>
      <c r="AB1196" s="480"/>
      <c r="AC1196" s="483"/>
      <c r="AD1196" s="467"/>
      <c r="AE1196" s="486"/>
      <c r="AF1196" s="467"/>
      <c r="AG1196" s="470"/>
      <c r="AH1196" s="470"/>
      <c r="AI1196" s="473"/>
      <c r="AJ1196" s="467"/>
      <c r="AK1196" s="467"/>
      <c r="AL1196" s="467"/>
      <c r="AM1196" s="467"/>
      <c r="AN1196" s="470"/>
      <c r="AO1196" s="470"/>
      <c r="AP1196" s="470"/>
      <c r="AQ1196" s="473"/>
      <c r="AR1196" s="42"/>
      <c r="AS1196" s="14"/>
    </row>
    <row r="1197" spans="2:45" s="200" customFormat="1" ht="14.45" customHeight="1" x14ac:dyDescent="0.25">
      <c r="B1197" s="476"/>
      <c r="C1197" s="478"/>
      <c r="D1197" s="478"/>
      <c r="E1197" s="40"/>
      <c r="F1197" s="490"/>
      <c r="G1197" s="491"/>
      <c r="H1197" s="49"/>
      <c r="I1197" s="201" t="str">
        <f>IF(H1197=0,"",H1197/'2. Baseline'!$F$15)</f>
        <v/>
      </c>
      <c r="J1197" s="87" t="str">
        <f>IF(I1197="","",(I1197/'2. Baseline'!$F$71/'2. Baseline'!$F$67))</f>
        <v/>
      </c>
      <c r="K1197" s="73" t="str">
        <f t="shared" si="584"/>
        <v/>
      </c>
      <c r="L1197" s="73" t="str">
        <f t="shared" si="588"/>
        <v/>
      </c>
      <c r="M1197" s="81">
        <f t="shared" si="585"/>
        <v>285.71428571428572</v>
      </c>
      <c r="N1197" s="81" t="e">
        <f>IF(M1197="","",I1197/M1197)</f>
        <v>#VALUE!</v>
      </c>
      <c r="O1197" s="82" t="str">
        <f>IFERROR(ROUND(IF(H1197/'2. Baseline'!F$13=0,"",H1197/'2. Baseline'!F$13),0),"")</f>
        <v/>
      </c>
      <c r="P1197" s="83" t="str">
        <f>IFERROR(O1197/'2. Baseline'!F$14,"")</f>
        <v/>
      </c>
      <c r="Q1197" s="85"/>
      <c r="R1197" s="82" t="str">
        <f>IF(H1197="","",P1197/'2. Baseline'!$F$67)</f>
        <v/>
      </c>
      <c r="S1197" s="82" t="str">
        <f>IF(H1197="","",P1197/J1197/'2. Baseline'!$F$67)</f>
        <v/>
      </c>
      <c r="T1197" s="101"/>
      <c r="U1197" s="102"/>
      <c r="V1197" s="101"/>
      <c r="W1197" s="101"/>
      <c r="X1197" s="90" t="str">
        <f>IFERROR(P1197/W1197, "")</f>
        <v/>
      </c>
      <c r="Y1197" s="457"/>
      <c r="Z1197" s="451"/>
      <c r="AA1197" s="454"/>
      <c r="AB1197" s="481"/>
      <c r="AC1197" s="484"/>
      <c r="AD1197" s="468"/>
      <c r="AE1197" s="487"/>
      <c r="AF1197" s="468"/>
      <c r="AG1197" s="471"/>
      <c r="AH1197" s="471"/>
      <c r="AI1197" s="474"/>
      <c r="AJ1197" s="468"/>
      <c r="AK1197" s="468"/>
      <c r="AL1197" s="468"/>
      <c r="AM1197" s="468"/>
      <c r="AN1197" s="471"/>
      <c r="AO1197" s="471"/>
      <c r="AP1197" s="471"/>
      <c r="AQ1197" s="474"/>
      <c r="AR1197" s="42"/>
      <c r="AS1197" s="14"/>
    </row>
    <row r="1198" spans="2:45" s="200" customFormat="1" ht="14.45" customHeight="1" x14ac:dyDescent="0.25">
      <c r="B1198" s="162"/>
      <c r="C1198" s="25" t="s">
        <v>35</v>
      </c>
      <c r="D1198" s="25"/>
      <c r="E1198" s="98">
        <f>COUNTA(E1188:E1197)</f>
        <v>0</v>
      </c>
      <c r="F1198" s="458"/>
      <c r="G1198" s="459"/>
      <c r="H1198" s="22">
        <f>SUM(H1188:H1197)</f>
        <v>0</v>
      </c>
      <c r="I1198" s="96">
        <f>SUM(I1188:I1197)</f>
        <v>0</v>
      </c>
      <c r="J1198" s="96">
        <f>SUM(J1188:J1197)</f>
        <v>0</v>
      </c>
      <c r="K1198" s="96">
        <f>SUM(K1188:K1197)</f>
        <v>0</v>
      </c>
      <c r="L1198" s="96">
        <f>SUM(L1188:L1197)</f>
        <v>0</v>
      </c>
      <c r="M1198" s="97"/>
      <c r="N1198" s="97" t="e">
        <f>SUM(N1188:N1197)</f>
        <v>#VALUE!</v>
      </c>
      <c r="O1198" s="23">
        <f>SUM(O1188:O1197)</f>
        <v>0</v>
      </c>
      <c r="P1198" s="53">
        <f>IFERROR(O1198/'2. Baseline'!F$14,"")</f>
        <v>0</v>
      </c>
      <c r="Q1198" s="52" t="e">
        <f>SUM(Q1188:Q1196)*7</f>
        <v>#VALUE!</v>
      </c>
      <c r="R1198" s="96">
        <f>SUM(R1188:R1197)</f>
        <v>0</v>
      </c>
      <c r="S1198" s="97" t="e">
        <f>IF(H1198="","",P1198/J1198/'2. Baseline'!$F$67)</f>
        <v>#DIV/0!</v>
      </c>
      <c r="T1198" s="103"/>
      <c r="U1198" s="103"/>
      <c r="V1198" s="104"/>
      <c r="W1198" s="104"/>
      <c r="X1198" s="74"/>
      <c r="Y1198" s="107"/>
      <c r="Z1198" s="104"/>
      <c r="AA1198" s="108"/>
      <c r="AB1198" s="53"/>
      <c r="AC1198" s="68">
        <f t="shared" ref="AC1198:AQ1198" si="589">SUM(AC1188:AC1197)</f>
        <v>0</v>
      </c>
      <c r="AD1198" s="68">
        <f t="shared" si="589"/>
        <v>0</v>
      </c>
      <c r="AE1198" s="296">
        <f t="shared" si="589"/>
        <v>0</v>
      </c>
      <c r="AF1198" s="93">
        <f t="shared" si="589"/>
        <v>0</v>
      </c>
      <c r="AG1198" s="93">
        <f t="shared" si="589"/>
        <v>0</v>
      </c>
      <c r="AH1198" s="93">
        <f t="shared" si="589"/>
        <v>0</v>
      </c>
      <c r="AI1198" s="93">
        <f t="shared" si="589"/>
        <v>0</v>
      </c>
      <c r="AJ1198" s="93">
        <f t="shared" si="589"/>
        <v>0</v>
      </c>
      <c r="AK1198" s="93">
        <f t="shared" si="589"/>
        <v>0</v>
      </c>
      <c r="AL1198" s="93">
        <f t="shared" si="589"/>
        <v>0</v>
      </c>
      <c r="AM1198" s="93">
        <f t="shared" si="589"/>
        <v>0</v>
      </c>
      <c r="AN1198" s="93">
        <f t="shared" si="589"/>
        <v>0</v>
      </c>
      <c r="AO1198" s="93">
        <f t="shared" si="589"/>
        <v>0</v>
      </c>
      <c r="AP1198" s="93">
        <f t="shared" si="589"/>
        <v>0</v>
      </c>
      <c r="AQ1198" s="93">
        <f t="shared" si="589"/>
        <v>0</v>
      </c>
      <c r="AR1198" s="26"/>
      <c r="AS1198" s="14"/>
    </row>
    <row r="1199" spans="2:45" s="200" customFormat="1" ht="14.45" customHeight="1" thickBot="1" x14ac:dyDescent="0.3">
      <c r="B1199" s="163"/>
      <c r="C1199" s="62"/>
      <c r="D1199" s="62"/>
      <c r="E1199" s="63"/>
      <c r="F1199" s="460"/>
      <c r="G1199" s="461"/>
      <c r="H1199" s="64"/>
      <c r="I1199" s="65" t="str">
        <f>IFERROR(IF(H1199/#REF!=0," ",H1199/#REF!),"")</f>
        <v/>
      </c>
      <c r="J1199" s="66"/>
      <c r="K1199" s="66"/>
      <c r="L1199" s="66"/>
      <c r="M1199" s="66"/>
      <c r="N1199" s="66"/>
      <c r="O1199" s="24"/>
      <c r="P1199" s="54"/>
      <c r="Q1199" s="55"/>
      <c r="R1199" s="56"/>
      <c r="S1199" s="56"/>
      <c r="T1199" s="105"/>
      <c r="U1199" s="105"/>
      <c r="V1199" s="106"/>
      <c r="W1199" s="106"/>
      <c r="X1199" s="75"/>
      <c r="Y1199" s="109"/>
      <c r="Z1199" s="106"/>
      <c r="AA1199" s="110"/>
      <c r="AB1199" s="54"/>
      <c r="AC1199" s="57"/>
      <c r="AD1199" s="67"/>
      <c r="AE1199" s="67"/>
      <c r="AF1199" s="67"/>
      <c r="AG1199" s="67"/>
      <c r="AH1199" s="67"/>
      <c r="AI1199" s="67"/>
      <c r="AJ1199" s="67"/>
      <c r="AK1199" s="67"/>
      <c r="AL1199" s="67"/>
      <c r="AM1199" s="67"/>
      <c r="AN1199" s="67"/>
      <c r="AO1199" s="67"/>
      <c r="AP1199" s="67"/>
      <c r="AQ1199" s="179"/>
      <c r="AR1199" s="60"/>
      <c r="AS1199" s="14"/>
    </row>
    <row r="1200" spans="2:45" s="200" customFormat="1" ht="14.45" customHeight="1" x14ac:dyDescent="0.25">
      <c r="B1200" s="475" t="str">
        <f>IF(C1200&lt;&gt;"",B1188+1,"")</f>
        <v/>
      </c>
      <c r="C1200" s="477"/>
      <c r="D1200" s="477"/>
      <c r="E1200" s="40"/>
      <c r="F1200" s="492"/>
      <c r="G1200" s="492"/>
      <c r="H1200" s="49"/>
      <c r="I1200" s="201" t="str">
        <f>IF(H1200=0,"",H1200/'2. Baseline'!$F$15)</f>
        <v/>
      </c>
      <c r="J1200" s="86" t="str">
        <f>IF(I1200="","",(I1200/'2. Baseline'!$F$71/'2. Baseline'!$F$67))</f>
        <v/>
      </c>
      <c r="K1200" s="72" t="str">
        <f t="shared" ref="K1200:K1209" si="590">IF(J1200="","",ROUNDUP(J1200,0))</f>
        <v/>
      </c>
      <c r="L1200" s="295" t="str">
        <f>J1200</f>
        <v/>
      </c>
      <c r="M1200" s="77">
        <f t="shared" ref="M1200:M1209" si="591">IF(I1200=0,"",$M$23*10)</f>
        <v>285.71428571428572</v>
      </c>
      <c r="N1200" s="77" t="e">
        <f t="shared" ref="N1200:N1208" si="592">I1200/M1200</f>
        <v>#VALUE!</v>
      </c>
      <c r="O1200" s="78" t="str">
        <f>IFERROR(ROUND(IF(H1200/'2. Baseline'!F$13=0,"",H1200/'2. Baseline'!F$13),0),"")</f>
        <v/>
      </c>
      <c r="P1200" s="79" t="str">
        <f>IFERROR(O1200/'2. Baseline'!F$14,"")</f>
        <v/>
      </c>
      <c r="Q1200" s="80" t="e">
        <f t="shared" ref="Q1200:Q1208" si="593">O1200/(J1200/2)/7</f>
        <v>#VALUE!</v>
      </c>
      <c r="R1200" s="233" t="str">
        <f>IF(H1200="","",P1200/'2. Baseline'!$F$67)</f>
        <v/>
      </c>
      <c r="S1200" s="233" t="str">
        <f>IF(H1200="","",P1200/J1200/'2. Baseline'!$F$67)</f>
        <v/>
      </c>
      <c r="T1200" s="99"/>
      <c r="U1200" s="100"/>
      <c r="V1200" s="101"/>
      <c r="W1200" s="101"/>
      <c r="X1200" s="89" t="str">
        <f>IFERROR(S1200/W1200, "n/a")</f>
        <v>n/a</v>
      </c>
      <c r="Y1200" s="455"/>
      <c r="Z1200" s="449"/>
      <c r="AA1200" s="452"/>
      <c r="AB1200" s="479" t="e">
        <f>P1210/AA1200</f>
        <v>#DIV/0!</v>
      </c>
      <c r="AC1200" s="482">
        <f>L1210</f>
        <v>0</v>
      </c>
      <c r="AD1200" s="466">
        <f>AC1210</f>
        <v>0</v>
      </c>
      <c r="AE1200" s="485">
        <f>AD1210/'2. Baseline'!$F$73</f>
        <v>0</v>
      </c>
      <c r="AF1200" s="466">
        <f>L1210*'2. Baseline'!$F$58</f>
        <v>0</v>
      </c>
      <c r="AG1200" s="469">
        <f>J1210*'2. Baseline'!$F$61</f>
        <v>0</v>
      </c>
      <c r="AH1200" s="469">
        <f>AE1210*'2. Baseline'!F$59*('2. Baseline'!F$50+'2. Baseline'!F$51)</f>
        <v>0</v>
      </c>
      <c r="AI1200" s="472">
        <f>IF(B1200&lt;&gt;"",'2. Baseline'!$F$60+1,0)</f>
        <v>0</v>
      </c>
      <c r="AJ1200" s="466">
        <f>2*(AC1210*('2. Baseline'!$F$67+'2. Baseline'!$F$68))</f>
        <v>0</v>
      </c>
      <c r="AK1200" s="466">
        <f>2*L1210</f>
        <v>0</v>
      </c>
      <c r="AL1200" s="466">
        <f>2*(J1210*2)</f>
        <v>0</v>
      </c>
      <c r="AM1200" s="466">
        <f>J1210*('2. Baseline'!F$67+'2. Baseline'!F$68)</f>
        <v>0</v>
      </c>
      <c r="AN1200" s="469">
        <f>J1210*'2. Baseline'!$F$80</f>
        <v>0</v>
      </c>
      <c r="AO1200" s="469">
        <f>2*J1210</f>
        <v>0</v>
      </c>
      <c r="AP1200" s="469">
        <f>AE1210*'2. Baseline'!F$78*('2. Baseline'!F$67+'2. Baseline'!F$68)</f>
        <v>0</v>
      </c>
      <c r="AQ1200" s="472">
        <f>IF(B1200&lt;&gt;"",'2. Baseline'!$F$60+1,0)</f>
        <v>0</v>
      </c>
      <c r="AR1200" s="41"/>
      <c r="AS1200" s="14"/>
    </row>
    <row r="1201" spans="2:45" s="200" customFormat="1" ht="14.45" customHeight="1" x14ac:dyDescent="0.25">
      <c r="B1201" s="475"/>
      <c r="C1201" s="477"/>
      <c r="D1201" s="477"/>
      <c r="E1201" s="40"/>
      <c r="F1201" s="489"/>
      <c r="G1201" s="489"/>
      <c r="H1201" s="49"/>
      <c r="I1201" s="201" t="str">
        <f>IF(H1201=0,"",H1201/'2. Baseline'!$F$15)</f>
        <v/>
      </c>
      <c r="J1201" s="87" t="str">
        <f>IF(I1201="","",(I1201/'2. Baseline'!$F$71/'2. Baseline'!$F$67))</f>
        <v/>
      </c>
      <c r="K1201" s="73" t="str">
        <f t="shared" si="590"/>
        <v/>
      </c>
      <c r="L1201" s="73" t="str">
        <f t="shared" ref="L1201:L1209" si="594">J1201</f>
        <v/>
      </c>
      <c r="M1201" s="81">
        <f t="shared" si="591"/>
        <v>285.71428571428572</v>
      </c>
      <c r="N1201" s="81" t="e">
        <f t="shared" si="592"/>
        <v>#VALUE!</v>
      </c>
      <c r="O1201" s="82" t="str">
        <f>IFERROR(ROUND(IF(H1201/'2. Baseline'!F$13=0,"",H1201/'2. Baseline'!F$13),0),"")</f>
        <v/>
      </c>
      <c r="P1201" s="83" t="str">
        <f>IFERROR(O1201/'2. Baseline'!F$14,"")</f>
        <v/>
      </c>
      <c r="Q1201" s="84" t="e">
        <f t="shared" si="593"/>
        <v>#VALUE!</v>
      </c>
      <c r="R1201" s="234" t="str">
        <f>IF(H1201="","",P1201/'2. Baseline'!$F$67)</f>
        <v/>
      </c>
      <c r="S1201" s="234" t="str">
        <f>IF(H1201="","",P1201/J1201/'2. Baseline'!$F$67)</f>
        <v/>
      </c>
      <c r="T1201" s="101"/>
      <c r="U1201" s="102"/>
      <c r="V1201" s="101"/>
      <c r="W1201" s="101"/>
      <c r="X1201" s="90" t="str">
        <f>IFERROR(S1201/W1201, "")</f>
        <v/>
      </c>
      <c r="Y1201" s="456"/>
      <c r="Z1201" s="450"/>
      <c r="AA1201" s="453"/>
      <c r="AB1201" s="480"/>
      <c r="AC1201" s="483"/>
      <c r="AD1201" s="467"/>
      <c r="AE1201" s="486"/>
      <c r="AF1201" s="467"/>
      <c r="AG1201" s="470"/>
      <c r="AH1201" s="470"/>
      <c r="AI1201" s="473"/>
      <c r="AJ1201" s="467"/>
      <c r="AK1201" s="467"/>
      <c r="AL1201" s="467"/>
      <c r="AM1201" s="467"/>
      <c r="AN1201" s="470"/>
      <c r="AO1201" s="470"/>
      <c r="AP1201" s="470"/>
      <c r="AQ1201" s="473"/>
      <c r="AR1201" s="42"/>
      <c r="AS1201" s="14"/>
    </row>
    <row r="1202" spans="2:45" s="200" customFormat="1" ht="14.45" customHeight="1" x14ac:dyDescent="0.25">
      <c r="B1202" s="475"/>
      <c r="C1202" s="477"/>
      <c r="D1202" s="477"/>
      <c r="E1202" s="40"/>
      <c r="F1202" s="489"/>
      <c r="G1202" s="489"/>
      <c r="H1202" s="49"/>
      <c r="I1202" s="201" t="str">
        <f>IF(H1202=0,"",H1202/'2. Baseline'!$F$15)</f>
        <v/>
      </c>
      <c r="J1202" s="88" t="str">
        <f>IF(I1202="","",(I1202/'2. Baseline'!$F$71/'2. Baseline'!$F$67))</f>
        <v/>
      </c>
      <c r="K1202" s="91" t="str">
        <f t="shared" si="590"/>
        <v/>
      </c>
      <c r="L1202" s="91" t="str">
        <f t="shared" si="594"/>
        <v/>
      </c>
      <c r="M1202" s="92">
        <f t="shared" si="591"/>
        <v>285.71428571428572</v>
      </c>
      <c r="N1202" s="92" t="e">
        <f t="shared" si="592"/>
        <v>#VALUE!</v>
      </c>
      <c r="O1202" s="82" t="str">
        <f>IFERROR(ROUND(IF(H1202/'2. Baseline'!F$13=0,"",H1202/'2. Baseline'!F$13),0),"")</f>
        <v/>
      </c>
      <c r="P1202" s="83" t="str">
        <f>IFERROR(O1202/'2. Baseline'!F$14,"")</f>
        <v/>
      </c>
      <c r="Q1202" s="84" t="e">
        <f t="shared" si="593"/>
        <v>#VALUE!</v>
      </c>
      <c r="R1202" s="234" t="str">
        <f>IF(H1202="","",P1202/'2. Baseline'!$F$67)</f>
        <v/>
      </c>
      <c r="S1202" s="234" t="str">
        <f>IF(H1202="","",P1202/J1202/'2. Baseline'!$F$67)</f>
        <v/>
      </c>
      <c r="T1202" s="101"/>
      <c r="U1202" s="102"/>
      <c r="V1202" s="101"/>
      <c r="W1202" s="101"/>
      <c r="X1202" s="90" t="str">
        <f>IFERROR(S1202/W1202, "")</f>
        <v/>
      </c>
      <c r="Y1202" s="456"/>
      <c r="Z1202" s="450"/>
      <c r="AA1202" s="453"/>
      <c r="AB1202" s="480"/>
      <c r="AC1202" s="483"/>
      <c r="AD1202" s="467"/>
      <c r="AE1202" s="486"/>
      <c r="AF1202" s="467"/>
      <c r="AG1202" s="470"/>
      <c r="AH1202" s="470"/>
      <c r="AI1202" s="473"/>
      <c r="AJ1202" s="467"/>
      <c r="AK1202" s="467"/>
      <c r="AL1202" s="467"/>
      <c r="AM1202" s="467"/>
      <c r="AN1202" s="470"/>
      <c r="AO1202" s="470"/>
      <c r="AP1202" s="470"/>
      <c r="AQ1202" s="473"/>
      <c r="AR1202" s="42"/>
      <c r="AS1202" s="14"/>
    </row>
    <row r="1203" spans="2:45" s="200" customFormat="1" ht="14.45" customHeight="1" x14ac:dyDescent="0.25">
      <c r="B1203" s="475"/>
      <c r="C1203" s="477"/>
      <c r="D1203" s="477"/>
      <c r="E1203" s="40"/>
      <c r="F1203" s="489"/>
      <c r="G1203" s="489"/>
      <c r="H1203" s="49"/>
      <c r="I1203" s="201" t="str">
        <f>IF(H1203=0,"",H1203/'2. Baseline'!$F$15)</f>
        <v/>
      </c>
      <c r="J1203" s="87" t="str">
        <f>IF(I1203="","",(I1203/'2. Baseline'!$F$71/'2. Baseline'!$F$67))</f>
        <v/>
      </c>
      <c r="K1203" s="73" t="str">
        <f t="shared" si="590"/>
        <v/>
      </c>
      <c r="L1203" s="73" t="str">
        <f t="shared" si="594"/>
        <v/>
      </c>
      <c r="M1203" s="81">
        <f t="shared" si="591"/>
        <v>285.71428571428572</v>
      </c>
      <c r="N1203" s="81" t="e">
        <f t="shared" si="592"/>
        <v>#VALUE!</v>
      </c>
      <c r="O1203" s="82" t="str">
        <f>IFERROR(ROUND(IF(H1203/'2. Baseline'!F$13=0,"",H1203/'2. Baseline'!F$13),0),"")</f>
        <v/>
      </c>
      <c r="P1203" s="83" t="str">
        <f>IFERROR(O1203/'2. Baseline'!F$14,"")</f>
        <v/>
      </c>
      <c r="Q1203" s="84" t="e">
        <f t="shared" si="593"/>
        <v>#VALUE!</v>
      </c>
      <c r="R1203" s="234" t="str">
        <f>IF(H1203="","",P1203/'2. Baseline'!$F$67)</f>
        <v/>
      </c>
      <c r="S1203" s="234" t="str">
        <f>IF(H1203="","",P1203/J1203/'2. Baseline'!$F$67)</f>
        <v/>
      </c>
      <c r="T1203" s="101"/>
      <c r="U1203" s="102"/>
      <c r="V1203" s="101"/>
      <c r="W1203" s="101"/>
      <c r="X1203" s="90" t="str">
        <f>IFERROR(S1203/W1203, "")</f>
        <v/>
      </c>
      <c r="Y1203" s="456"/>
      <c r="Z1203" s="450"/>
      <c r="AA1203" s="453"/>
      <c r="AB1203" s="480"/>
      <c r="AC1203" s="483"/>
      <c r="AD1203" s="467"/>
      <c r="AE1203" s="486"/>
      <c r="AF1203" s="467"/>
      <c r="AG1203" s="470"/>
      <c r="AH1203" s="470"/>
      <c r="AI1203" s="473"/>
      <c r="AJ1203" s="467"/>
      <c r="AK1203" s="467"/>
      <c r="AL1203" s="467"/>
      <c r="AM1203" s="467"/>
      <c r="AN1203" s="470"/>
      <c r="AO1203" s="470"/>
      <c r="AP1203" s="470"/>
      <c r="AQ1203" s="473"/>
      <c r="AR1203" s="42"/>
      <c r="AS1203" s="14"/>
    </row>
    <row r="1204" spans="2:45" s="200" customFormat="1" ht="14.45" customHeight="1" x14ac:dyDescent="0.25">
      <c r="B1204" s="475"/>
      <c r="C1204" s="477"/>
      <c r="D1204" s="477"/>
      <c r="E1204" s="40"/>
      <c r="F1204" s="489"/>
      <c r="G1204" s="489"/>
      <c r="H1204" s="50"/>
      <c r="I1204" s="201" t="str">
        <f>IF(H1204=0,"",H1204/'2. Baseline'!$F$15)</f>
        <v/>
      </c>
      <c r="J1204" s="87" t="str">
        <f>IF(I1204="","",(I1204/'2. Baseline'!$F$71/'2. Baseline'!$F$67))</f>
        <v/>
      </c>
      <c r="K1204" s="73" t="str">
        <f t="shared" si="590"/>
        <v/>
      </c>
      <c r="L1204" s="73" t="str">
        <f t="shared" si="594"/>
        <v/>
      </c>
      <c r="M1204" s="81">
        <f t="shared" si="591"/>
        <v>285.71428571428572</v>
      </c>
      <c r="N1204" s="81" t="e">
        <f t="shared" si="592"/>
        <v>#VALUE!</v>
      </c>
      <c r="O1204" s="82" t="str">
        <f>IFERROR(ROUND(IF(H1204/'2. Baseline'!F$13=0,"",H1204/'2. Baseline'!F$13),0),"")</f>
        <v/>
      </c>
      <c r="P1204" s="83" t="str">
        <f>IFERROR(O1204/'2. Baseline'!F$14,"")</f>
        <v/>
      </c>
      <c r="Q1204" s="84" t="e">
        <f t="shared" si="593"/>
        <v>#VALUE!</v>
      </c>
      <c r="R1204" s="234" t="str">
        <f>IF(H1204="","",P1204/'2. Baseline'!$F$67)</f>
        <v/>
      </c>
      <c r="S1204" s="234" t="str">
        <f>IF(H1204="","",P1204/J1204/'2. Baseline'!$F$67)</f>
        <v/>
      </c>
      <c r="T1204" s="101"/>
      <c r="U1204" s="102"/>
      <c r="V1204" s="101"/>
      <c r="W1204" s="101"/>
      <c r="X1204" s="90" t="str">
        <f>IFERROR(S1204/W1204, "")</f>
        <v/>
      </c>
      <c r="Y1204" s="456"/>
      <c r="Z1204" s="450"/>
      <c r="AA1204" s="453"/>
      <c r="AB1204" s="480"/>
      <c r="AC1204" s="483"/>
      <c r="AD1204" s="467"/>
      <c r="AE1204" s="486"/>
      <c r="AF1204" s="467"/>
      <c r="AG1204" s="470"/>
      <c r="AH1204" s="470"/>
      <c r="AI1204" s="473"/>
      <c r="AJ1204" s="467"/>
      <c r="AK1204" s="467"/>
      <c r="AL1204" s="467"/>
      <c r="AM1204" s="467"/>
      <c r="AN1204" s="470"/>
      <c r="AO1204" s="470"/>
      <c r="AP1204" s="470"/>
      <c r="AQ1204" s="473"/>
      <c r="AR1204" s="42"/>
      <c r="AS1204" s="14"/>
    </row>
    <row r="1205" spans="2:45" s="200" customFormat="1" ht="14.45" customHeight="1" x14ac:dyDescent="0.25">
      <c r="B1205" s="475"/>
      <c r="C1205" s="477"/>
      <c r="D1205" s="477"/>
      <c r="E1205" s="40"/>
      <c r="F1205" s="489"/>
      <c r="G1205" s="489"/>
      <c r="H1205" s="50"/>
      <c r="I1205" s="201" t="str">
        <f>IF(H1205=0,"",H1205/'2. Baseline'!$F$15)</f>
        <v/>
      </c>
      <c r="J1205" s="87" t="str">
        <f>IF(I1205="","",(I1205/'2. Baseline'!$F$71/'2. Baseline'!$F$67))</f>
        <v/>
      </c>
      <c r="K1205" s="73" t="str">
        <f t="shared" si="590"/>
        <v/>
      </c>
      <c r="L1205" s="73" t="str">
        <f t="shared" si="594"/>
        <v/>
      </c>
      <c r="M1205" s="81">
        <f t="shared" si="591"/>
        <v>285.71428571428572</v>
      </c>
      <c r="N1205" s="81" t="e">
        <f t="shared" si="592"/>
        <v>#VALUE!</v>
      </c>
      <c r="O1205" s="82" t="str">
        <f>IFERROR(ROUND(IF(H1205/'2. Baseline'!F$13=0,"",H1205/'2. Baseline'!F$13),0),"")</f>
        <v/>
      </c>
      <c r="P1205" s="83" t="str">
        <f>IFERROR(O1205/'2. Baseline'!F$14,"")</f>
        <v/>
      </c>
      <c r="Q1205" s="84" t="e">
        <f t="shared" si="593"/>
        <v>#VALUE!</v>
      </c>
      <c r="R1205" s="234" t="str">
        <f>IF(H1205="","",P1205/'2. Baseline'!$F$67)</f>
        <v/>
      </c>
      <c r="S1205" s="234" t="str">
        <f>IF(H1205="","",P1205/J1205/'2. Baseline'!$F$67)</f>
        <v/>
      </c>
      <c r="T1205" s="101"/>
      <c r="U1205" s="102"/>
      <c r="V1205" s="101"/>
      <c r="W1205" s="101"/>
      <c r="X1205" s="90" t="str">
        <f>IFERROR(P1205/W1205, "")</f>
        <v/>
      </c>
      <c r="Y1205" s="456"/>
      <c r="Z1205" s="450"/>
      <c r="AA1205" s="453"/>
      <c r="AB1205" s="480"/>
      <c r="AC1205" s="483"/>
      <c r="AD1205" s="467"/>
      <c r="AE1205" s="486"/>
      <c r="AF1205" s="467"/>
      <c r="AG1205" s="470"/>
      <c r="AH1205" s="470"/>
      <c r="AI1205" s="473"/>
      <c r="AJ1205" s="467"/>
      <c r="AK1205" s="467"/>
      <c r="AL1205" s="467"/>
      <c r="AM1205" s="467"/>
      <c r="AN1205" s="470"/>
      <c r="AO1205" s="470"/>
      <c r="AP1205" s="470"/>
      <c r="AQ1205" s="473"/>
      <c r="AR1205" s="42"/>
      <c r="AS1205" s="14"/>
    </row>
    <row r="1206" spans="2:45" s="200" customFormat="1" ht="14.45" customHeight="1" x14ac:dyDescent="0.25">
      <c r="B1206" s="475"/>
      <c r="C1206" s="477"/>
      <c r="D1206" s="477"/>
      <c r="E1206" s="40"/>
      <c r="F1206" s="489"/>
      <c r="G1206" s="489"/>
      <c r="H1206" s="50"/>
      <c r="I1206" s="201" t="str">
        <f>IF(H1206=0,"",H1206/'2. Baseline'!$F$15)</f>
        <v/>
      </c>
      <c r="J1206" s="87" t="str">
        <f>IF(I1206="","",(I1206/'2. Baseline'!$F$71/'2. Baseline'!$F$67))</f>
        <v/>
      </c>
      <c r="K1206" s="73" t="str">
        <f t="shared" si="590"/>
        <v/>
      </c>
      <c r="L1206" s="73" t="str">
        <f t="shared" si="594"/>
        <v/>
      </c>
      <c r="M1206" s="81">
        <f t="shared" si="591"/>
        <v>285.71428571428572</v>
      </c>
      <c r="N1206" s="81" t="e">
        <f t="shared" si="592"/>
        <v>#VALUE!</v>
      </c>
      <c r="O1206" s="82" t="str">
        <f>IFERROR(ROUND(IF(H1206/'2. Baseline'!F$13=0,"",H1206/'2. Baseline'!F$13),0),"")</f>
        <v/>
      </c>
      <c r="P1206" s="83" t="str">
        <f>IFERROR(O1206/'2. Baseline'!F$14,"")</f>
        <v/>
      </c>
      <c r="Q1206" s="84" t="e">
        <f t="shared" si="593"/>
        <v>#VALUE!</v>
      </c>
      <c r="R1206" s="234" t="str">
        <f>IF(H1206="","",P1206/'2. Baseline'!$F$67)</f>
        <v/>
      </c>
      <c r="S1206" s="234" t="str">
        <f>IF(H1206="","",P1206/J1206/'2. Baseline'!$F$67)</f>
        <v/>
      </c>
      <c r="T1206" s="101"/>
      <c r="U1206" s="102"/>
      <c r="V1206" s="101"/>
      <c r="W1206" s="101"/>
      <c r="X1206" s="90" t="str">
        <f>IFERROR(P1206/W1206, "")</f>
        <v/>
      </c>
      <c r="Y1206" s="456"/>
      <c r="Z1206" s="450"/>
      <c r="AA1206" s="453"/>
      <c r="AB1206" s="480"/>
      <c r="AC1206" s="483"/>
      <c r="AD1206" s="467"/>
      <c r="AE1206" s="486"/>
      <c r="AF1206" s="467"/>
      <c r="AG1206" s="470"/>
      <c r="AH1206" s="470"/>
      <c r="AI1206" s="473"/>
      <c r="AJ1206" s="467"/>
      <c r="AK1206" s="467"/>
      <c r="AL1206" s="467"/>
      <c r="AM1206" s="467"/>
      <c r="AN1206" s="470"/>
      <c r="AO1206" s="470"/>
      <c r="AP1206" s="470"/>
      <c r="AQ1206" s="473"/>
      <c r="AR1206" s="42"/>
      <c r="AS1206" s="14"/>
    </row>
    <row r="1207" spans="2:45" s="200" customFormat="1" ht="14.45" customHeight="1" x14ac:dyDescent="0.25">
      <c r="B1207" s="475"/>
      <c r="C1207" s="477"/>
      <c r="D1207" s="477"/>
      <c r="E1207" s="40"/>
      <c r="F1207" s="489"/>
      <c r="G1207" s="489"/>
      <c r="H1207" s="50"/>
      <c r="I1207" s="201" t="str">
        <f>IF(H1207=0,"",H1207/'2. Baseline'!$F$15)</f>
        <v/>
      </c>
      <c r="J1207" s="87" t="str">
        <f>IF(I1207="","",(I1207/'2. Baseline'!$F$71/'2. Baseline'!$F$67))</f>
        <v/>
      </c>
      <c r="K1207" s="73" t="str">
        <f t="shared" si="590"/>
        <v/>
      </c>
      <c r="L1207" s="73" t="str">
        <f t="shared" si="594"/>
        <v/>
      </c>
      <c r="M1207" s="81">
        <f t="shared" si="591"/>
        <v>285.71428571428572</v>
      </c>
      <c r="N1207" s="81" t="e">
        <f t="shared" si="592"/>
        <v>#VALUE!</v>
      </c>
      <c r="O1207" s="82" t="str">
        <f>IFERROR(ROUND(IF(H1207/'2. Baseline'!F$13=0,"",H1207/'2. Baseline'!F$13),0),"")</f>
        <v/>
      </c>
      <c r="P1207" s="83" t="str">
        <f>IFERROR(O1207/'2. Baseline'!F$14,"")</f>
        <v/>
      </c>
      <c r="Q1207" s="84" t="e">
        <f t="shared" si="593"/>
        <v>#VALUE!</v>
      </c>
      <c r="R1207" s="234" t="str">
        <f>IF(H1207="","",P1207/'2. Baseline'!$F$67)</f>
        <v/>
      </c>
      <c r="S1207" s="234" t="str">
        <f>IF(H1207="","",P1207/J1207/'2. Baseline'!$F$67)</f>
        <v/>
      </c>
      <c r="T1207" s="101"/>
      <c r="U1207" s="102"/>
      <c r="V1207" s="101"/>
      <c r="W1207" s="101"/>
      <c r="X1207" s="90" t="str">
        <f>IFERROR(P1207/W1207, "")</f>
        <v/>
      </c>
      <c r="Y1207" s="456"/>
      <c r="Z1207" s="450"/>
      <c r="AA1207" s="453"/>
      <c r="AB1207" s="480"/>
      <c r="AC1207" s="483"/>
      <c r="AD1207" s="467"/>
      <c r="AE1207" s="486"/>
      <c r="AF1207" s="467"/>
      <c r="AG1207" s="470"/>
      <c r="AH1207" s="470"/>
      <c r="AI1207" s="473"/>
      <c r="AJ1207" s="467"/>
      <c r="AK1207" s="467"/>
      <c r="AL1207" s="467"/>
      <c r="AM1207" s="467"/>
      <c r="AN1207" s="470"/>
      <c r="AO1207" s="470"/>
      <c r="AP1207" s="470"/>
      <c r="AQ1207" s="473"/>
      <c r="AR1207" s="42"/>
      <c r="AS1207" s="14"/>
    </row>
    <row r="1208" spans="2:45" s="200" customFormat="1" ht="14.45" customHeight="1" x14ac:dyDescent="0.25">
      <c r="B1208" s="475"/>
      <c r="C1208" s="477"/>
      <c r="D1208" s="477"/>
      <c r="E1208" s="40"/>
      <c r="F1208" s="489"/>
      <c r="G1208" s="489"/>
      <c r="H1208" s="50"/>
      <c r="I1208" s="201" t="str">
        <f>IF(H1208=0,"",H1208/'2. Baseline'!$F$15)</f>
        <v/>
      </c>
      <c r="J1208" s="87" t="str">
        <f>IF(I1208="","",(I1208/'2. Baseline'!$F$71/'2. Baseline'!$F$67))</f>
        <v/>
      </c>
      <c r="K1208" s="73" t="str">
        <f t="shared" si="590"/>
        <v/>
      </c>
      <c r="L1208" s="73" t="str">
        <f t="shared" si="594"/>
        <v/>
      </c>
      <c r="M1208" s="81">
        <f t="shared" si="591"/>
        <v>285.71428571428572</v>
      </c>
      <c r="N1208" s="81" t="e">
        <f t="shared" si="592"/>
        <v>#VALUE!</v>
      </c>
      <c r="O1208" s="82" t="str">
        <f>IFERROR(ROUND(IF(H1208/'2. Baseline'!F$13=0,"",H1208/'2. Baseline'!F$13),0),"")</f>
        <v/>
      </c>
      <c r="P1208" s="83" t="str">
        <f>IFERROR(O1208/'2. Baseline'!F$14,"")</f>
        <v/>
      </c>
      <c r="Q1208" s="84" t="e">
        <f t="shared" si="593"/>
        <v>#VALUE!</v>
      </c>
      <c r="R1208" s="234" t="str">
        <f>IF(H1208="","",P1208/'2. Baseline'!$F$67)</f>
        <v/>
      </c>
      <c r="S1208" s="234" t="str">
        <f>IF(H1208="","",P1208/J1208/'2. Baseline'!$F$67)</f>
        <v/>
      </c>
      <c r="T1208" s="101"/>
      <c r="U1208" s="102"/>
      <c r="V1208" s="101"/>
      <c r="W1208" s="101"/>
      <c r="X1208" s="90" t="str">
        <f>IFERROR(P1208/W1208, "")</f>
        <v/>
      </c>
      <c r="Y1208" s="456"/>
      <c r="Z1208" s="450"/>
      <c r="AA1208" s="453"/>
      <c r="AB1208" s="480"/>
      <c r="AC1208" s="483"/>
      <c r="AD1208" s="467"/>
      <c r="AE1208" s="486"/>
      <c r="AF1208" s="467"/>
      <c r="AG1208" s="470"/>
      <c r="AH1208" s="470"/>
      <c r="AI1208" s="473"/>
      <c r="AJ1208" s="467"/>
      <c r="AK1208" s="467"/>
      <c r="AL1208" s="467"/>
      <c r="AM1208" s="467"/>
      <c r="AN1208" s="470"/>
      <c r="AO1208" s="470"/>
      <c r="AP1208" s="470"/>
      <c r="AQ1208" s="473"/>
      <c r="AR1208" s="42"/>
      <c r="AS1208" s="14"/>
    </row>
    <row r="1209" spans="2:45" s="200" customFormat="1" ht="14.45" customHeight="1" x14ac:dyDescent="0.25">
      <c r="B1209" s="476"/>
      <c r="C1209" s="478"/>
      <c r="D1209" s="478"/>
      <c r="E1209" s="40"/>
      <c r="F1209" s="489"/>
      <c r="G1209" s="489"/>
      <c r="H1209" s="50"/>
      <c r="I1209" s="201" t="str">
        <f>IF(H1209=0,"",H1209/'2. Baseline'!$F$15)</f>
        <v/>
      </c>
      <c r="J1209" s="87" t="str">
        <f>IF(I1209="","",(I1209/'2. Baseline'!$F$71/'2. Baseline'!$F$67))</f>
        <v/>
      </c>
      <c r="K1209" s="73" t="str">
        <f t="shared" si="590"/>
        <v/>
      </c>
      <c r="L1209" s="73" t="str">
        <f t="shared" si="594"/>
        <v/>
      </c>
      <c r="M1209" s="81">
        <f t="shared" si="591"/>
        <v>285.71428571428572</v>
      </c>
      <c r="N1209" s="81" t="e">
        <f>IF(M1209="","",I1209/M1209)</f>
        <v>#VALUE!</v>
      </c>
      <c r="O1209" s="82" t="str">
        <f>IFERROR(ROUND(IF(H1209/'2. Baseline'!F$13=0,"",H1209/'2. Baseline'!F$13),0),"")</f>
        <v/>
      </c>
      <c r="P1209" s="83" t="str">
        <f>IFERROR(O1209/'2. Baseline'!F$14,"")</f>
        <v/>
      </c>
      <c r="Q1209" s="85"/>
      <c r="R1209" s="82" t="str">
        <f>IF(H1209="","",P1209/'2. Baseline'!$F$67)</f>
        <v/>
      </c>
      <c r="S1209" s="82" t="str">
        <f>IF(H1209="","",P1209/J1209/'2. Baseline'!$F$67)</f>
        <v/>
      </c>
      <c r="T1209" s="101"/>
      <c r="U1209" s="102"/>
      <c r="V1209" s="101"/>
      <c r="W1209" s="101"/>
      <c r="X1209" s="90" t="str">
        <f>IFERROR(P1209/W1209, "")</f>
        <v/>
      </c>
      <c r="Y1209" s="457"/>
      <c r="Z1209" s="451"/>
      <c r="AA1209" s="454"/>
      <c r="AB1209" s="481"/>
      <c r="AC1209" s="484"/>
      <c r="AD1209" s="468"/>
      <c r="AE1209" s="487"/>
      <c r="AF1209" s="468"/>
      <c r="AG1209" s="471"/>
      <c r="AH1209" s="471"/>
      <c r="AI1209" s="474"/>
      <c r="AJ1209" s="468"/>
      <c r="AK1209" s="468"/>
      <c r="AL1209" s="468"/>
      <c r="AM1209" s="468"/>
      <c r="AN1209" s="471"/>
      <c r="AO1209" s="471"/>
      <c r="AP1209" s="471"/>
      <c r="AQ1209" s="474"/>
      <c r="AR1209" s="42"/>
      <c r="AS1209" s="14"/>
    </row>
    <row r="1210" spans="2:45" s="200" customFormat="1" ht="14.45" customHeight="1" x14ac:dyDescent="0.25">
      <c r="B1210" s="162"/>
      <c r="C1210" s="25" t="s">
        <v>35</v>
      </c>
      <c r="D1210" s="25"/>
      <c r="E1210" s="98">
        <f>COUNTA(E1200:E1209)</f>
        <v>0</v>
      </c>
      <c r="F1210" s="458"/>
      <c r="G1210" s="459"/>
      <c r="H1210" s="22">
        <f>SUM(H1200:H1209)</f>
        <v>0</v>
      </c>
      <c r="I1210" s="96">
        <f>SUM(I1200:I1209)</f>
        <v>0</v>
      </c>
      <c r="J1210" s="96">
        <f>SUM(J1200:J1209)</f>
        <v>0</v>
      </c>
      <c r="K1210" s="96">
        <f>SUM(K1200:K1209)</f>
        <v>0</v>
      </c>
      <c r="L1210" s="96">
        <f>SUM(L1200:L1209)</f>
        <v>0</v>
      </c>
      <c r="M1210" s="97"/>
      <c r="N1210" s="97" t="e">
        <f>SUM(N1200:N1209)</f>
        <v>#VALUE!</v>
      </c>
      <c r="O1210" s="23">
        <f>SUM(O1200:O1209)</f>
        <v>0</v>
      </c>
      <c r="P1210" s="53">
        <f>IFERROR(O1210/'2. Baseline'!F$14,"")</f>
        <v>0</v>
      </c>
      <c r="Q1210" s="52" t="e">
        <f>SUM(Q1200:Q1208)*7</f>
        <v>#VALUE!</v>
      </c>
      <c r="R1210" s="96">
        <f>SUM(R1200:R1209)</f>
        <v>0</v>
      </c>
      <c r="S1210" s="97" t="e">
        <f>IF(H1210="","",P1210/J1210/'2. Baseline'!$F$67)</f>
        <v>#DIV/0!</v>
      </c>
      <c r="T1210" s="103"/>
      <c r="U1210" s="103"/>
      <c r="V1210" s="104"/>
      <c r="W1210" s="104"/>
      <c r="X1210" s="74"/>
      <c r="Y1210" s="107"/>
      <c r="Z1210" s="104"/>
      <c r="AA1210" s="108"/>
      <c r="AB1210" s="53"/>
      <c r="AC1210" s="68">
        <f t="shared" ref="AC1210:AQ1210" si="595">SUM(AC1200:AC1209)</f>
        <v>0</v>
      </c>
      <c r="AD1210" s="68">
        <f t="shared" si="595"/>
        <v>0</v>
      </c>
      <c r="AE1210" s="296">
        <f t="shared" si="595"/>
        <v>0</v>
      </c>
      <c r="AF1210" s="93">
        <f t="shared" si="595"/>
        <v>0</v>
      </c>
      <c r="AG1210" s="93">
        <f t="shared" si="595"/>
        <v>0</v>
      </c>
      <c r="AH1210" s="93">
        <f t="shared" si="595"/>
        <v>0</v>
      </c>
      <c r="AI1210" s="93">
        <f t="shared" si="595"/>
        <v>0</v>
      </c>
      <c r="AJ1210" s="93">
        <f t="shared" si="595"/>
        <v>0</v>
      </c>
      <c r="AK1210" s="93">
        <f t="shared" si="595"/>
        <v>0</v>
      </c>
      <c r="AL1210" s="93">
        <f t="shared" si="595"/>
        <v>0</v>
      </c>
      <c r="AM1210" s="93">
        <f t="shared" si="595"/>
        <v>0</v>
      </c>
      <c r="AN1210" s="93">
        <f t="shared" si="595"/>
        <v>0</v>
      </c>
      <c r="AO1210" s="93">
        <f t="shared" si="595"/>
        <v>0</v>
      </c>
      <c r="AP1210" s="93">
        <f t="shared" si="595"/>
        <v>0</v>
      </c>
      <c r="AQ1210" s="93">
        <f t="shared" si="595"/>
        <v>0</v>
      </c>
      <c r="AR1210" s="26"/>
      <c r="AS1210" s="14"/>
    </row>
    <row r="1211" spans="2:45" s="200" customFormat="1" ht="14.45" customHeight="1" thickBot="1" x14ac:dyDescent="0.3">
      <c r="B1211" s="163"/>
      <c r="C1211" s="62"/>
      <c r="D1211" s="62"/>
      <c r="E1211" s="63"/>
      <c r="F1211" s="460"/>
      <c r="G1211" s="461"/>
      <c r="H1211" s="64"/>
      <c r="I1211" s="65" t="str">
        <f>IFERROR(IF(H1211/#REF!=0," ",H1211/#REF!),"")</f>
        <v/>
      </c>
      <c r="J1211" s="66"/>
      <c r="K1211" s="66"/>
      <c r="L1211" s="66"/>
      <c r="M1211" s="66"/>
      <c r="N1211" s="66"/>
      <c r="O1211" s="24"/>
      <c r="P1211" s="54"/>
      <c r="Q1211" s="55"/>
      <c r="R1211" s="56"/>
      <c r="S1211" s="56"/>
      <c r="T1211" s="105"/>
      <c r="U1211" s="105"/>
      <c r="V1211" s="106"/>
      <c r="W1211" s="106"/>
      <c r="X1211" s="75"/>
      <c r="Y1211" s="109"/>
      <c r="Z1211" s="106"/>
      <c r="AA1211" s="110"/>
      <c r="AB1211" s="54"/>
      <c r="AC1211" s="57"/>
      <c r="AD1211" s="67"/>
      <c r="AE1211" s="67"/>
      <c r="AF1211" s="67"/>
      <c r="AG1211" s="67"/>
      <c r="AH1211" s="67"/>
      <c r="AI1211" s="67"/>
      <c r="AJ1211" s="67"/>
      <c r="AK1211" s="67"/>
      <c r="AL1211" s="67"/>
      <c r="AM1211" s="67"/>
      <c r="AN1211" s="67"/>
      <c r="AO1211" s="67"/>
      <c r="AP1211" s="67"/>
      <c r="AQ1211" s="179"/>
      <c r="AR1211" s="60"/>
      <c r="AS1211" s="14"/>
    </row>
    <row r="1212" spans="2:45" s="200" customFormat="1" ht="14.45" customHeight="1" x14ac:dyDescent="0.25">
      <c r="B1212" s="475" t="str">
        <f>IF(C1212&lt;&gt;"",B1200+1,"")</f>
        <v/>
      </c>
      <c r="C1212" s="477"/>
      <c r="D1212" s="477"/>
      <c r="E1212" s="40"/>
      <c r="F1212" s="492"/>
      <c r="G1212" s="492"/>
      <c r="H1212" s="49"/>
      <c r="I1212" s="201" t="str">
        <f>IF(H1212=0,"",H1212/'2. Baseline'!$F$15)</f>
        <v/>
      </c>
      <c r="J1212" s="86" t="str">
        <f>IF(I1212="","",(I1212/'2. Baseline'!$F$71/'2. Baseline'!$F$67))</f>
        <v/>
      </c>
      <c r="K1212" s="72" t="str">
        <f t="shared" ref="K1212:K1221" si="596">IF(J1212="","",ROUNDUP(J1212,0))</f>
        <v/>
      </c>
      <c r="L1212" s="295" t="str">
        <f>J1212</f>
        <v/>
      </c>
      <c r="M1212" s="77">
        <f t="shared" ref="M1212:M1221" si="597">IF(I1212=0,"",$M$23*10)</f>
        <v>285.71428571428572</v>
      </c>
      <c r="N1212" s="77" t="e">
        <f t="shared" ref="N1212:N1220" si="598">I1212/M1212</f>
        <v>#VALUE!</v>
      </c>
      <c r="O1212" s="78" t="str">
        <f>IFERROR(ROUND(IF(H1212/'2. Baseline'!F$13=0,"",H1212/'2. Baseline'!F$13),0),"")</f>
        <v/>
      </c>
      <c r="P1212" s="79" t="str">
        <f>IFERROR(O1212/'2. Baseline'!F$14,"")</f>
        <v/>
      </c>
      <c r="Q1212" s="80" t="e">
        <f t="shared" ref="Q1212:Q1220" si="599">O1212/(J1212/2)/7</f>
        <v>#VALUE!</v>
      </c>
      <c r="R1212" s="233" t="str">
        <f>IF(H1212="","",P1212/'2. Baseline'!$F$67)</f>
        <v/>
      </c>
      <c r="S1212" s="233" t="str">
        <f>IF(H1212="","",P1212/J1212/'2. Baseline'!$F$67)</f>
        <v/>
      </c>
      <c r="T1212" s="99"/>
      <c r="U1212" s="100"/>
      <c r="V1212" s="101"/>
      <c r="W1212" s="101"/>
      <c r="X1212" s="89" t="str">
        <f>IFERROR(S1212/W1212, "n/a")</f>
        <v>n/a</v>
      </c>
      <c r="Y1212" s="455"/>
      <c r="Z1212" s="449"/>
      <c r="AA1212" s="452"/>
      <c r="AB1212" s="479" t="e">
        <f>P1222/AA1212</f>
        <v>#DIV/0!</v>
      </c>
      <c r="AC1212" s="482">
        <f>L1222</f>
        <v>0</v>
      </c>
      <c r="AD1212" s="466">
        <f>AC1222</f>
        <v>0</v>
      </c>
      <c r="AE1212" s="485">
        <f>AD1222/'2. Baseline'!$F$73</f>
        <v>0</v>
      </c>
      <c r="AF1212" s="466">
        <f>L1222*'2. Baseline'!$F$58</f>
        <v>0</v>
      </c>
      <c r="AG1212" s="469">
        <f>J1222*'2. Baseline'!$F$61</f>
        <v>0</v>
      </c>
      <c r="AH1212" s="469">
        <f>AE1222*'2. Baseline'!F$59*('2. Baseline'!F$50+'2. Baseline'!F$51)</f>
        <v>0</v>
      </c>
      <c r="AI1212" s="472">
        <f>IF(B1212&lt;&gt;"",'2. Baseline'!$F$60+1,0)</f>
        <v>0</v>
      </c>
      <c r="AJ1212" s="466">
        <f>2*(AC1222*('2. Baseline'!$F$67+'2. Baseline'!$F$68))</f>
        <v>0</v>
      </c>
      <c r="AK1212" s="466">
        <f>2*L1222</f>
        <v>0</v>
      </c>
      <c r="AL1212" s="466">
        <f>2*(J1222*2)</f>
        <v>0</v>
      </c>
      <c r="AM1212" s="466">
        <f>J1222*('2. Baseline'!F$67+'2. Baseline'!F$68)</f>
        <v>0</v>
      </c>
      <c r="AN1212" s="469">
        <f>J1222*'2. Baseline'!$F$80</f>
        <v>0</v>
      </c>
      <c r="AO1212" s="469">
        <f>2*J1222</f>
        <v>0</v>
      </c>
      <c r="AP1212" s="469">
        <f>AE1222*'2. Baseline'!F$78*('2. Baseline'!F$67+'2. Baseline'!F$68)</f>
        <v>0</v>
      </c>
      <c r="AQ1212" s="472">
        <f>IF(B1212&lt;&gt;"",'2. Baseline'!$F$60+1,0)</f>
        <v>0</v>
      </c>
      <c r="AR1212" s="41"/>
      <c r="AS1212" s="14"/>
    </row>
    <row r="1213" spans="2:45" s="200" customFormat="1" ht="14.45" customHeight="1" x14ac:dyDescent="0.25">
      <c r="B1213" s="475"/>
      <c r="C1213" s="477"/>
      <c r="D1213" s="477"/>
      <c r="E1213" s="40"/>
      <c r="F1213" s="489"/>
      <c r="G1213" s="489"/>
      <c r="H1213" s="49"/>
      <c r="I1213" s="201" t="str">
        <f>IF(H1213=0,"",H1213/'2. Baseline'!$F$15)</f>
        <v/>
      </c>
      <c r="J1213" s="87" t="str">
        <f>IF(I1213="","",(I1213/'2. Baseline'!$F$71/'2. Baseline'!$F$67))</f>
        <v/>
      </c>
      <c r="K1213" s="73" t="str">
        <f t="shared" si="596"/>
        <v/>
      </c>
      <c r="L1213" s="73" t="str">
        <f t="shared" ref="L1213:L1221" si="600">J1213</f>
        <v/>
      </c>
      <c r="M1213" s="81">
        <f t="shared" si="597"/>
        <v>285.71428571428572</v>
      </c>
      <c r="N1213" s="81" t="e">
        <f t="shared" si="598"/>
        <v>#VALUE!</v>
      </c>
      <c r="O1213" s="82" t="str">
        <f>IFERROR(ROUND(IF(H1213/'2. Baseline'!F$13=0,"",H1213/'2. Baseline'!F$13),0),"")</f>
        <v/>
      </c>
      <c r="P1213" s="83" t="str">
        <f>IFERROR(O1213/'2. Baseline'!F$14,"")</f>
        <v/>
      </c>
      <c r="Q1213" s="84" t="e">
        <f t="shared" si="599"/>
        <v>#VALUE!</v>
      </c>
      <c r="R1213" s="234" t="str">
        <f>IF(H1213="","",P1213/'2. Baseline'!$F$67)</f>
        <v/>
      </c>
      <c r="S1213" s="234" t="str">
        <f>IF(H1213="","",P1213/J1213/'2. Baseline'!$F$67)</f>
        <v/>
      </c>
      <c r="T1213" s="101"/>
      <c r="U1213" s="102"/>
      <c r="V1213" s="101"/>
      <c r="W1213" s="101"/>
      <c r="X1213" s="90" t="str">
        <f>IFERROR(S1213/W1213, "")</f>
        <v/>
      </c>
      <c r="Y1213" s="456"/>
      <c r="Z1213" s="450"/>
      <c r="AA1213" s="453"/>
      <c r="AB1213" s="480"/>
      <c r="AC1213" s="483"/>
      <c r="AD1213" s="467"/>
      <c r="AE1213" s="486"/>
      <c r="AF1213" s="467"/>
      <c r="AG1213" s="470"/>
      <c r="AH1213" s="470"/>
      <c r="AI1213" s="473"/>
      <c r="AJ1213" s="467"/>
      <c r="AK1213" s="467"/>
      <c r="AL1213" s="467"/>
      <c r="AM1213" s="467"/>
      <c r="AN1213" s="470"/>
      <c r="AO1213" s="470"/>
      <c r="AP1213" s="470"/>
      <c r="AQ1213" s="473"/>
      <c r="AR1213" s="42"/>
      <c r="AS1213" s="14"/>
    </row>
    <row r="1214" spans="2:45" s="200" customFormat="1" ht="14.45" customHeight="1" x14ac:dyDescent="0.25">
      <c r="B1214" s="475"/>
      <c r="C1214" s="477"/>
      <c r="D1214" s="477"/>
      <c r="E1214" s="40"/>
      <c r="F1214" s="489"/>
      <c r="G1214" s="489"/>
      <c r="H1214" s="49"/>
      <c r="I1214" s="201" t="str">
        <f>IF(H1214=0,"",H1214/'2. Baseline'!$F$15)</f>
        <v/>
      </c>
      <c r="J1214" s="88" t="str">
        <f>IF(I1214="","",(I1214/'2. Baseline'!$F$71/'2. Baseline'!$F$67))</f>
        <v/>
      </c>
      <c r="K1214" s="91" t="str">
        <f t="shared" si="596"/>
        <v/>
      </c>
      <c r="L1214" s="91" t="str">
        <f t="shared" si="600"/>
        <v/>
      </c>
      <c r="M1214" s="92">
        <f t="shared" si="597"/>
        <v>285.71428571428572</v>
      </c>
      <c r="N1214" s="92" t="e">
        <f t="shared" si="598"/>
        <v>#VALUE!</v>
      </c>
      <c r="O1214" s="82" t="str">
        <f>IFERROR(ROUND(IF(H1214/'2. Baseline'!F$13=0,"",H1214/'2. Baseline'!F$13),0),"")</f>
        <v/>
      </c>
      <c r="P1214" s="83" t="str">
        <f>IFERROR(O1214/'2. Baseline'!F$14,"")</f>
        <v/>
      </c>
      <c r="Q1214" s="84" t="e">
        <f t="shared" si="599"/>
        <v>#VALUE!</v>
      </c>
      <c r="R1214" s="234" t="str">
        <f>IF(H1214="","",P1214/'2. Baseline'!$F$67)</f>
        <v/>
      </c>
      <c r="S1214" s="234" t="str">
        <f>IF(H1214="","",P1214/J1214/'2. Baseline'!$F$67)</f>
        <v/>
      </c>
      <c r="T1214" s="101"/>
      <c r="U1214" s="102"/>
      <c r="V1214" s="101"/>
      <c r="W1214" s="101"/>
      <c r="X1214" s="90" t="str">
        <f>IFERROR(S1214/W1214, "")</f>
        <v/>
      </c>
      <c r="Y1214" s="456"/>
      <c r="Z1214" s="450"/>
      <c r="AA1214" s="453"/>
      <c r="AB1214" s="480"/>
      <c r="AC1214" s="483"/>
      <c r="AD1214" s="467"/>
      <c r="AE1214" s="486"/>
      <c r="AF1214" s="467"/>
      <c r="AG1214" s="470"/>
      <c r="AH1214" s="470"/>
      <c r="AI1214" s="473"/>
      <c r="AJ1214" s="467"/>
      <c r="AK1214" s="467"/>
      <c r="AL1214" s="467"/>
      <c r="AM1214" s="467"/>
      <c r="AN1214" s="470"/>
      <c r="AO1214" s="470"/>
      <c r="AP1214" s="470"/>
      <c r="AQ1214" s="473"/>
      <c r="AR1214" s="42"/>
      <c r="AS1214" s="14"/>
    </row>
    <row r="1215" spans="2:45" s="200" customFormat="1" ht="14.45" customHeight="1" x14ac:dyDescent="0.25">
      <c r="B1215" s="475"/>
      <c r="C1215" s="477"/>
      <c r="D1215" s="477"/>
      <c r="E1215" s="40"/>
      <c r="F1215" s="489"/>
      <c r="G1215" s="489"/>
      <c r="H1215" s="49"/>
      <c r="I1215" s="201" t="str">
        <f>IF(H1215=0,"",H1215/'2. Baseline'!$F$15)</f>
        <v/>
      </c>
      <c r="J1215" s="87" t="str">
        <f>IF(I1215="","",(I1215/'2. Baseline'!$F$71/'2. Baseline'!$F$67))</f>
        <v/>
      </c>
      <c r="K1215" s="73" t="str">
        <f t="shared" si="596"/>
        <v/>
      </c>
      <c r="L1215" s="73" t="str">
        <f t="shared" si="600"/>
        <v/>
      </c>
      <c r="M1215" s="81">
        <f t="shared" si="597"/>
        <v>285.71428571428572</v>
      </c>
      <c r="N1215" s="81" t="e">
        <f t="shared" si="598"/>
        <v>#VALUE!</v>
      </c>
      <c r="O1215" s="82" t="str">
        <f>IFERROR(ROUND(IF(H1215/'2. Baseline'!F$13=0,"",H1215/'2. Baseline'!F$13),0),"")</f>
        <v/>
      </c>
      <c r="P1215" s="83" t="str">
        <f>IFERROR(O1215/'2. Baseline'!F$14,"")</f>
        <v/>
      </c>
      <c r="Q1215" s="84" t="e">
        <f t="shared" si="599"/>
        <v>#VALUE!</v>
      </c>
      <c r="R1215" s="234" t="str">
        <f>IF(H1215="","",P1215/'2. Baseline'!$F$67)</f>
        <v/>
      </c>
      <c r="S1215" s="234" t="str">
        <f>IF(H1215="","",P1215/J1215/'2. Baseline'!$F$67)</f>
        <v/>
      </c>
      <c r="T1215" s="101"/>
      <c r="U1215" s="102"/>
      <c r="V1215" s="101"/>
      <c r="W1215" s="101"/>
      <c r="X1215" s="90" t="str">
        <f>IFERROR(S1215/W1215, "")</f>
        <v/>
      </c>
      <c r="Y1215" s="456"/>
      <c r="Z1215" s="450"/>
      <c r="AA1215" s="453"/>
      <c r="AB1215" s="480"/>
      <c r="AC1215" s="483"/>
      <c r="AD1215" s="467"/>
      <c r="AE1215" s="486"/>
      <c r="AF1215" s="467"/>
      <c r="AG1215" s="470"/>
      <c r="AH1215" s="470"/>
      <c r="AI1215" s="473"/>
      <c r="AJ1215" s="467"/>
      <c r="AK1215" s="467"/>
      <c r="AL1215" s="467"/>
      <c r="AM1215" s="467"/>
      <c r="AN1215" s="470"/>
      <c r="AO1215" s="470"/>
      <c r="AP1215" s="470"/>
      <c r="AQ1215" s="473"/>
      <c r="AR1215" s="42"/>
      <c r="AS1215" s="14"/>
    </row>
    <row r="1216" spans="2:45" s="200" customFormat="1" ht="14.45" customHeight="1" x14ac:dyDescent="0.25">
      <c r="B1216" s="475"/>
      <c r="C1216" s="477"/>
      <c r="D1216" s="477"/>
      <c r="E1216" s="40"/>
      <c r="F1216" s="489"/>
      <c r="G1216" s="489"/>
      <c r="H1216" s="50"/>
      <c r="I1216" s="201" t="str">
        <f>IF(H1216=0,"",H1216/'2. Baseline'!$F$15)</f>
        <v/>
      </c>
      <c r="J1216" s="87" t="str">
        <f>IF(I1216="","",(I1216/'2. Baseline'!$F$71/'2. Baseline'!$F$67))</f>
        <v/>
      </c>
      <c r="K1216" s="73" t="str">
        <f t="shared" si="596"/>
        <v/>
      </c>
      <c r="L1216" s="73" t="str">
        <f t="shared" si="600"/>
        <v/>
      </c>
      <c r="M1216" s="81">
        <f t="shared" si="597"/>
        <v>285.71428571428572</v>
      </c>
      <c r="N1216" s="81" t="e">
        <f t="shared" si="598"/>
        <v>#VALUE!</v>
      </c>
      <c r="O1216" s="82" t="str">
        <f>IFERROR(ROUND(IF(H1216/'2. Baseline'!F$13=0,"",H1216/'2. Baseline'!F$13),0),"")</f>
        <v/>
      </c>
      <c r="P1216" s="83" t="str">
        <f>IFERROR(O1216/'2. Baseline'!F$14,"")</f>
        <v/>
      </c>
      <c r="Q1216" s="84" t="e">
        <f t="shared" si="599"/>
        <v>#VALUE!</v>
      </c>
      <c r="R1216" s="234" t="str">
        <f>IF(H1216="","",P1216/'2. Baseline'!$F$67)</f>
        <v/>
      </c>
      <c r="S1216" s="234" t="str">
        <f>IF(H1216="","",P1216/J1216/'2. Baseline'!$F$67)</f>
        <v/>
      </c>
      <c r="T1216" s="101"/>
      <c r="U1216" s="102"/>
      <c r="V1216" s="101"/>
      <c r="W1216" s="101"/>
      <c r="X1216" s="90" t="str">
        <f>IFERROR(S1216/W1216, "")</f>
        <v/>
      </c>
      <c r="Y1216" s="456"/>
      <c r="Z1216" s="450"/>
      <c r="AA1216" s="453"/>
      <c r="AB1216" s="480"/>
      <c r="AC1216" s="483"/>
      <c r="AD1216" s="467"/>
      <c r="AE1216" s="486"/>
      <c r="AF1216" s="467"/>
      <c r="AG1216" s="470"/>
      <c r="AH1216" s="470"/>
      <c r="AI1216" s="473"/>
      <c r="AJ1216" s="467"/>
      <c r="AK1216" s="467"/>
      <c r="AL1216" s="467"/>
      <c r="AM1216" s="467"/>
      <c r="AN1216" s="470"/>
      <c r="AO1216" s="470"/>
      <c r="AP1216" s="470"/>
      <c r="AQ1216" s="473"/>
      <c r="AR1216" s="42"/>
      <c r="AS1216" s="14"/>
    </row>
    <row r="1217" spans="2:45" s="200" customFormat="1" ht="14.45" customHeight="1" x14ac:dyDescent="0.25">
      <c r="B1217" s="475"/>
      <c r="C1217" s="477"/>
      <c r="D1217" s="477"/>
      <c r="E1217" s="40"/>
      <c r="F1217" s="489"/>
      <c r="G1217" s="489"/>
      <c r="H1217" s="50"/>
      <c r="I1217" s="201" t="str">
        <f>IF(H1217=0,"",H1217/'2. Baseline'!$F$15)</f>
        <v/>
      </c>
      <c r="J1217" s="87" t="str">
        <f>IF(I1217="","",(I1217/'2. Baseline'!$F$71/'2. Baseline'!$F$67))</f>
        <v/>
      </c>
      <c r="K1217" s="73" t="str">
        <f t="shared" si="596"/>
        <v/>
      </c>
      <c r="L1217" s="73" t="str">
        <f t="shared" si="600"/>
        <v/>
      </c>
      <c r="M1217" s="81">
        <f t="shared" si="597"/>
        <v>285.71428571428572</v>
      </c>
      <c r="N1217" s="81" t="e">
        <f t="shared" si="598"/>
        <v>#VALUE!</v>
      </c>
      <c r="O1217" s="82" t="str">
        <f>IFERROR(ROUND(IF(H1217/'2. Baseline'!F$13=0,"",H1217/'2. Baseline'!F$13),0),"")</f>
        <v/>
      </c>
      <c r="P1217" s="83" t="str">
        <f>IFERROR(O1217/'2. Baseline'!F$14,"")</f>
        <v/>
      </c>
      <c r="Q1217" s="84" t="e">
        <f t="shared" si="599"/>
        <v>#VALUE!</v>
      </c>
      <c r="R1217" s="234" t="str">
        <f>IF(H1217="","",P1217/'2. Baseline'!$F$67)</f>
        <v/>
      </c>
      <c r="S1217" s="234" t="str">
        <f>IF(H1217="","",P1217/J1217/'2. Baseline'!$F$67)</f>
        <v/>
      </c>
      <c r="T1217" s="101"/>
      <c r="U1217" s="102"/>
      <c r="V1217" s="101"/>
      <c r="W1217" s="101"/>
      <c r="X1217" s="90" t="str">
        <f>IFERROR(P1217/W1217, "")</f>
        <v/>
      </c>
      <c r="Y1217" s="456"/>
      <c r="Z1217" s="450"/>
      <c r="AA1217" s="453"/>
      <c r="AB1217" s="480"/>
      <c r="AC1217" s="483"/>
      <c r="AD1217" s="467"/>
      <c r="AE1217" s="486"/>
      <c r="AF1217" s="467"/>
      <c r="AG1217" s="470"/>
      <c r="AH1217" s="470"/>
      <c r="AI1217" s="473"/>
      <c r="AJ1217" s="467"/>
      <c r="AK1217" s="467"/>
      <c r="AL1217" s="467"/>
      <c r="AM1217" s="467"/>
      <c r="AN1217" s="470"/>
      <c r="AO1217" s="470"/>
      <c r="AP1217" s="470"/>
      <c r="AQ1217" s="473"/>
      <c r="AR1217" s="42"/>
      <c r="AS1217" s="14"/>
    </row>
    <row r="1218" spans="2:45" s="200" customFormat="1" ht="14.45" customHeight="1" x14ac:dyDescent="0.25">
      <c r="B1218" s="475"/>
      <c r="C1218" s="477"/>
      <c r="D1218" s="477"/>
      <c r="E1218" s="40"/>
      <c r="F1218" s="489"/>
      <c r="G1218" s="489"/>
      <c r="H1218" s="50"/>
      <c r="I1218" s="201" t="str">
        <f>IF(H1218=0,"",H1218/'2. Baseline'!$F$15)</f>
        <v/>
      </c>
      <c r="J1218" s="87" t="str">
        <f>IF(I1218="","",(I1218/'2. Baseline'!$F$71/'2. Baseline'!$F$67))</f>
        <v/>
      </c>
      <c r="K1218" s="73" t="str">
        <f t="shared" si="596"/>
        <v/>
      </c>
      <c r="L1218" s="73" t="str">
        <f t="shared" si="600"/>
        <v/>
      </c>
      <c r="M1218" s="81">
        <f t="shared" si="597"/>
        <v>285.71428571428572</v>
      </c>
      <c r="N1218" s="81" t="e">
        <f t="shared" si="598"/>
        <v>#VALUE!</v>
      </c>
      <c r="O1218" s="82" t="str">
        <f>IFERROR(ROUND(IF(H1218/'2. Baseline'!F$13=0,"",H1218/'2. Baseline'!F$13),0),"")</f>
        <v/>
      </c>
      <c r="P1218" s="83" t="str">
        <f>IFERROR(O1218/'2. Baseline'!F$14,"")</f>
        <v/>
      </c>
      <c r="Q1218" s="84" t="e">
        <f t="shared" si="599"/>
        <v>#VALUE!</v>
      </c>
      <c r="R1218" s="234" t="str">
        <f>IF(H1218="","",P1218/'2. Baseline'!$F$67)</f>
        <v/>
      </c>
      <c r="S1218" s="234" t="str">
        <f>IF(H1218="","",P1218/J1218/'2. Baseline'!$F$67)</f>
        <v/>
      </c>
      <c r="T1218" s="101"/>
      <c r="U1218" s="102"/>
      <c r="V1218" s="101"/>
      <c r="W1218" s="101"/>
      <c r="X1218" s="90" t="str">
        <f>IFERROR(P1218/W1218, "")</f>
        <v/>
      </c>
      <c r="Y1218" s="456"/>
      <c r="Z1218" s="450"/>
      <c r="AA1218" s="453"/>
      <c r="AB1218" s="480"/>
      <c r="AC1218" s="483"/>
      <c r="AD1218" s="467"/>
      <c r="AE1218" s="486"/>
      <c r="AF1218" s="467"/>
      <c r="AG1218" s="470"/>
      <c r="AH1218" s="470"/>
      <c r="AI1218" s="473"/>
      <c r="AJ1218" s="467"/>
      <c r="AK1218" s="467"/>
      <c r="AL1218" s="467"/>
      <c r="AM1218" s="467"/>
      <c r="AN1218" s="470"/>
      <c r="AO1218" s="470"/>
      <c r="AP1218" s="470"/>
      <c r="AQ1218" s="473"/>
      <c r="AR1218" s="42"/>
      <c r="AS1218" s="14"/>
    </row>
    <row r="1219" spans="2:45" s="200" customFormat="1" ht="14.45" customHeight="1" x14ac:dyDescent="0.25">
      <c r="B1219" s="475"/>
      <c r="C1219" s="477"/>
      <c r="D1219" s="477"/>
      <c r="E1219" s="40"/>
      <c r="F1219" s="489"/>
      <c r="G1219" s="489"/>
      <c r="H1219" s="50"/>
      <c r="I1219" s="201" t="str">
        <f>IF(H1219=0,"",H1219/'2. Baseline'!$F$15)</f>
        <v/>
      </c>
      <c r="J1219" s="87" t="str">
        <f>IF(I1219="","",(I1219/'2. Baseline'!$F$71/'2. Baseline'!$F$67))</f>
        <v/>
      </c>
      <c r="K1219" s="73" t="str">
        <f t="shared" si="596"/>
        <v/>
      </c>
      <c r="L1219" s="73" t="str">
        <f t="shared" si="600"/>
        <v/>
      </c>
      <c r="M1219" s="81">
        <f t="shared" si="597"/>
        <v>285.71428571428572</v>
      </c>
      <c r="N1219" s="81" t="e">
        <f t="shared" si="598"/>
        <v>#VALUE!</v>
      </c>
      <c r="O1219" s="82" t="str">
        <f>IFERROR(ROUND(IF(H1219/'2. Baseline'!F$13=0,"",H1219/'2. Baseline'!F$13),0),"")</f>
        <v/>
      </c>
      <c r="P1219" s="83" t="str">
        <f>IFERROR(O1219/'2. Baseline'!F$14,"")</f>
        <v/>
      </c>
      <c r="Q1219" s="84" t="e">
        <f t="shared" si="599"/>
        <v>#VALUE!</v>
      </c>
      <c r="R1219" s="234" t="str">
        <f>IF(H1219="","",P1219/'2. Baseline'!$F$67)</f>
        <v/>
      </c>
      <c r="S1219" s="234" t="str">
        <f>IF(H1219="","",P1219/J1219/'2. Baseline'!$F$67)</f>
        <v/>
      </c>
      <c r="T1219" s="101"/>
      <c r="U1219" s="102"/>
      <c r="V1219" s="101"/>
      <c r="W1219" s="101"/>
      <c r="X1219" s="90" t="str">
        <f>IFERROR(P1219/W1219, "")</f>
        <v/>
      </c>
      <c r="Y1219" s="456"/>
      <c r="Z1219" s="450"/>
      <c r="AA1219" s="453"/>
      <c r="AB1219" s="480"/>
      <c r="AC1219" s="483"/>
      <c r="AD1219" s="467"/>
      <c r="AE1219" s="486"/>
      <c r="AF1219" s="467"/>
      <c r="AG1219" s="470"/>
      <c r="AH1219" s="470"/>
      <c r="AI1219" s="473"/>
      <c r="AJ1219" s="467"/>
      <c r="AK1219" s="467"/>
      <c r="AL1219" s="467"/>
      <c r="AM1219" s="467"/>
      <c r="AN1219" s="470"/>
      <c r="AO1219" s="470"/>
      <c r="AP1219" s="470"/>
      <c r="AQ1219" s="473"/>
      <c r="AR1219" s="42"/>
      <c r="AS1219" s="14"/>
    </row>
    <row r="1220" spans="2:45" s="200" customFormat="1" ht="14.45" customHeight="1" x14ac:dyDescent="0.25">
      <c r="B1220" s="475"/>
      <c r="C1220" s="477"/>
      <c r="D1220" s="477"/>
      <c r="E1220" s="40"/>
      <c r="F1220" s="489"/>
      <c r="G1220" s="489"/>
      <c r="H1220" s="50"/>
      <c r="I1220" s="201" t="str">
        <f>IF(H1220=0,"",H1220/'2. Baseline'!$F$15)</f>
        <v/>
      </c>
      <c r="J1220" s="87" t="str">
        <f>IF(I1220="","",(I1220/'2. Baseline'!$F$71/'2. Baseline'!$F$67))</f>
        <v/>
      </c>
      <c r="K1220" s="73" t="str">
        <f t="shared" si="596"/>
        <v/>
      </c>
      <c r="L1220" s="73" t="str">
        <f t="shared" si="600"/>
        <v/>
      </c>
      <c r="M1220" s="81">
        <f t="shared" si="597"/>
        <v>285.71428571428572</v>
      </c>
      <c r="N1220" s="81" t="e">
        <f t="shared" si="598"/>
        <v>#VALUE!</v>
      </c>
      <c r="O1220" s="82" t="str">
        <f>IFERROR(ROUND(IF(H1220/'2. Baseline'!F$13=0,"",H1220/'2. Baseline'!F$13),0),"")</f>
        <v/>
      </c>
      <c r="P1220" s="83" t="str">
        <f>IFERROR(O1220/'2. Baseline'!F$14,"")</f>
        <v/>
      </c>
      <c r="Q1220" s="84" t="e">
        <f t="shared" si="599"/>
        <v>#VALUE!</v>
      </c>
      <c r="R1220" s="234" t="str">
        <f>IF(H1220="","",P1220/'2. Baseline'!$F$67)</f>
        <v/>
      </c>
      <c r="S1220" s="234" t="str">
        <f>IF(H1220="","",P1220/J1220/'2. Baseline'!$F$67)</f>
        <v/>
      </c>
      <c r="T1220" s="101"/>
      <c r="U1220" s="102"/>
      <c r="V1220" s="101"/>
      <c r="W1220" s="101"/>
      <c r="X1220" s="90" t="str">
        <f>IFERROR(P1220/W1220, "")</f>
        <v/>
      </c>
      <c r="Y1220" s="456"/>
      <c r="Z1220" s="450"/>
      <c r="AA1220" s="453"/>
      <c r="AB1220" s="480"/>
      <c r="AC1220" s="483"/>
      <c r="AD1220" s="467"/>
      <c r="AE1220" s="486"/>
      <c r="AF1220" s="467"/>
      <c r="AG1220" s="470"/>
      <c r="AH1220" s="470"/>
      <c r="AI1220" s="473"/>
      <c r="AJ1220" s="467"/>
      <c r="AK1220" s="467"/>
      <c r="AL1220" s="467"/>
      <c r="AM1220" s="467"/>
      <c r="AN1220" s="470"/>
      <c r="AO1220" s="470"/>
      <c r="AP1220" s="470"/>
      <c r="AQ1220" s="473"/>
      <c r="AR1220" s="42"/>
      <c r="AS1220" s="14"/>
    </row>
    <row r="1221" spans="2:45" s="200" customFormat="1" ht="14.45" customHeight="1" x14ac:dyDescent="0.25">
      <c r="B1221" s="476"/>
      <c r="C1221" s="478"/>
      <c r="D1221" s="478"/>
      <c r="E1221" s="40"/>
      <c r="F1221" s="489"/>
      <c r="G1221" s="489"/>
      <c r="H1221" s="50"/>
      <c r="I1221" s="201" t="str">
        <f>IF(H1221=0,"",H1221/'2. Baseline'!$F$15)</f>
        <v/>
      </c>
      <c r="J1221" s="87" t="str">
        <f>IF(I1221="","",(I1221/'2. Baseline'!$F$71/'2. Baseline'!$F$67))</f>
        <v/>
      </c>
      <c r="K1221" s="73" t="str">
        <f t="shared" si="596"/>
        <v/>
      </c>
      <c r="L1221" s="73" t="str">
        <f t="shared" si="600"/>
        <v/>
      </c>
      <c r="M1221" s="81">
        <f t="shared" si="597"/>
        <v>285.71428571428572</v>
      </c>
      <c r="N1221" s="81" t="e">
        <f>IF(M1221="","",I1221/M1221)</f>
        <v>#VALUE!</v>
      </c>
      <c r="O1221" s="82" t="str">
        <f>IFERROR(ROUND(IF(H1221/'2. Baseline'!F$13=0,"",H1221/'2. Baseline'!F$13),0),"")</f>
        <v/>
      </c>
      <c r="P1221" s="83" t="str">
        <f>IFERROR(O1221/'2. Baseline'!F$14,"")</f>
        <v/>
      </c>
      <c r="Q1221" s="85"/>
      <c r="R1221" s="82" t="str">
        <f>IF(H1221="","",P1221/'2. Baseline'!$F$67)</f>
        <v/>
      </c>
      <c r="S1221" s="82" t="str">
        <f>IF(H1221="","",P1221/J1221/'2. Baseline'!$F$67)</f>
        <v/>
      </c>
      <c r="T1221" s="101"/>
      <c r="U1221" s="102"/>
      <c r="V1221" s="101"/>
      <c r="W1221" s="101"/>
      <c r="X1221" s="90" t="str">
        <f>IFERROR(P1221/W1221, "")</f>
        <v/>
      </c>
      <c r="Y1221" s="457"/>
      <c r="Z1221" s="451"/>
      <c r="AA1221" s="454"/>
      <c r="AB1221" s="481"/>
      <c r="AC1221" s="484"/>
      <c r="AD1221" s="468"/>
      <c r="AE1221" s="487"/>
      <c r="AF1221" s="468"/>
      <c r="AG1221" s="471"/>
      <c r="AH1221" s="471"/>
      <c r="AI1221" s="474"/>
      <c r="AJ1221" s="468"/>
      <c r="AK1221" s="468"/>
      <c r="AL1221" s="468"/>
      <c r="AM1221" s="468"/>
      <c r="AN1221" s="471"/>
      <c r="AO1221" s="471"/>
      <c r="AP1221" s="471"/>
      <c r="AQ1221" s="474"/>
      <c r="AR1221" s="42"/>
      <c r="AS1221" s="14"/>
    </row>
    <row r="1222" spans="2:45" s="200" customFormat="1" ht="14.45" customHeight="1" x14ac:dyDescent="0.25">
      <c r="B1222" s="162"/>
      <c r="C1222" s="25" t="s">
        <v>35</v>
      </c>
      <c r="D1222" s="25"/>
      <c r="E1222" s="98">
        <f>COUNTA(E1212:E1221)</f>
        <v>0</v>
      </c>
      <c r="F1222" s="458"/>
      <c r="G1222" s="459"/>
      <c r="H1222" s="22">
        <f>SUM(H1212:H1221)</f>
        <v>0</v>
      </c>
      <c r="I1222" s="96">
        <f>SUM(I1212:I1221)</f>
        <v>0</v>
      </c>
      <c r="J1222" s="96">
        <f>SUM(J1212:J1221)</f>
        <v>0</v>
      </c>
      <c r="K1222" s="96">
        <f>SUM(K1212:K1221)</f>
        <v>0</v>
      </c>
      <c r="L1222" s="96">
        <f>SUM(L1212:L1221)</f>
        <v>0</v>
      </c>
      <c r="M1222" s="97"/>
      <c r="N1222" s="97" t="e">
        <f>SUM(N1212:N1221)</f>
        <v>#VALUE!</v>
      </c>
      <c r="O1222" s="23">
        <f>SUM(O1212:O1221)</f>
        <v>0</v>
      </c>
      <c r="P1222" s="53">
        <f>IFERROR(O1222/'2. Baseline'!F$14,"")</f>
        <v>0</v>
      </c>
      <c r="Q1222" s="52" t="e">
        <f>SUM(Q1212:Q1220)*7</f>
        <v>#VALUE!</v>
      </c>
      <c r="R1222" s="96">
        <f>SUM(R1212:R1221)</f>
        <v>0</v>
      </c>
      <c r="S1222" s="97" t="e">
        <f>IF(H1222="","",P1222/J1222/'2. Baseline'!$F$67)</f>
        <v>#DIV/0!</v>
      </c>
      <c r="T1222" s="103"/>
      <c r="U1222" s="103"/>
      <c r="V1222" s="104"/>
      <c r="W1222" s="104"/>
      <c r="X1222" s="74"/>
      <c r="Y1222" s="107"/>
      <c r="Z1222" s="104"/>
      <c r="AA1222" s="108"/>
      <c r="AB1222" s="53"/>
      <c r="AC1222" s="68">
        <f t="shared" ref="AC1222:AQ1222" si="601">SUM(AC1212:AC1221)</f>
        <v>0</v>
      </c>
      <c r="AD1222" s="68">
        <f t="shared" si="601"/>
        <v>0</v>
      </c>
      <c r="AE1222" s="296">
        <f t="shared" si="601"/>
        <v>0</v>
      </c>
      <c r="AF1222" s="93">
        <f t="shared" si="601"/>
        <v>0</v>
      </c>
      <c r="AG1222" s="93">
        <f t="shared" si="601"/>
        <v>0</v>
      </c>
      <c r="AH1222" s="93">
        <f t="shared" si="601"/>
        <v>0</v>
      </c>
      <c r="AI1222" s="93">
        <f t="shared" si="601"/>
        <v>0</v>
      </c>
      <c r="AJ1222" s="93">
        <f t="shared" si="601"/>
        <v>0</v>
      </c>
      <c r="AK1222" s="93">
        <f t="shared" si="601"/>
        <v>0</v>
      </c>
      <c r="AL1222" s="93">
        <f t="shared" si="601"/>
        <v>0</v>
      </c>
      <c r="AM1222" s="93">
        <f t="shared" si="601"/>
        <v>0</v>
      </c>
      <c r="AN1222" s="93">
        <f t="shared" si="601"/>
        <v>0</v>
      </c>
      <c r="AO1222" s="93">
        <f t="shared" si="601"/>
        <v>0</v>
      </c>
      <c r="AP1222" s="93">
        <f t="shared" si="601"/>
        <v>0</v>
      </c>
      <c r="AQ1222" s="93">
        <f t="shared" si="601"/>
        <v>0</v>
      </c>
      <c r="AR1222" s="26"/>
      <c r="AS1222" s="14"/>
    </row>
    <row r="1223" spans="2:45" s="200" customFormat="1" ht="14.45" customHeight="1" thickBot="1" x14ac:dyDescent="0.3">
      <c r="B1223" s="163"/>
      <c r="C1223" s="62"/>
      <c r="D1223" s="62"/>
      <c r="E1223" s="63"/>
      <c r="F1223" s="460"/>
      <c r="G1223" s="461"/>
      <c r="H1223" s="64"/>
      <c r="I1223" s="65" t="str">
        <f>IFERROR(IF(H1223/#REF!=0," ",H1223/#REF!),"")</f>
        <v/>
      </c>
      <c r="J1223" s="65"/>
      <c r="K1223" s="65"/>
      <c r="L1223" s="65"/>
      <c r="M1223" s="65"/>
      <c r="N1223" s="65"/>
      <c r="O1223" s="203"/>
      <c r="P1223" s="54"/>
      <c r="Q1223" s="67"/>
      <c r="R1223" s="58"/>
      <c r="S1223" s="58"/>
      <c r="T1223" s="106"/>
      <c r="U1223" s="106"/>
      <c r="V1223" s="106"/>
      <c r="W1223" s="106"/>
      <c r="X1223" s="75"/>
      <c r="Y1223" s="109"/>
      <c r="Z1223" s="106"/>
      <c r="AA1223" s="110"/>
      <c r="AB1223" s="54"/>
      <c r="AC1223" s="57"/>
      <c r="AD1223" s="67"/>
      <c r="AE1223" s="67"/>
      <c r="AF1223" s="67"/>
      <c r="AG1223" s="67"/>
      <c r="AH1223" s="67"/>
      <c r="AI1223" s="67"/>
      <c r="AJ1223" s="67"/>
      <c r="AK1223" s="67"/>
      <c r="AL1223" s="67"/>
      <c r="AM1223" s="67"/>
      <c r="AN1223" s="67"/>
      <c r="AO1223" s="67"/>
      <c r="AP1223" s="67"/>
      <c r="AQ1223" s="179"/>
      <c r="AR1223" s="60"/>
      <c r="AS1223" s="14"/>
    </row>
    <row r="1224" spans="2:45" ht="21.75" thickBot="1" x14ac:dyDescent="0.3">
      <c r="B1224" s="204"/>
      <c r="C1224" s="205"/>
      <c r="D1224" s="205"/>
      <c r="E1224" s="206">
        <f>E34+E46+E58+E70+E82+E94+E106+E118+E130+E142+E154+E166+E178+E190+E202+E214+E226+E238+E250+E262+E274+E286+E298+E310+E322+E334+E346+E358+E370+E382+E394+E406+E418+E430+E442+E454+E466+E478+E490+E502+E514+E526+E538+E550+E562+E574+E586+E598+E610+E622+E634+E646+E658+E670+E682+E694+E706+E718+E730+E742+E754+E766+E778+E790+E802+E814+E826+E838+E850+E862+E874+E886+E898+E910+E922+E934+E946+E958+E970+E982+E982+E994+E1006+E1018+E1018+E1030+E1042+E1054+E1066+E1078+E1090+E1102+E1114+E1126+E1138+E1150+E1162+E1174+E1186+E1198+E1210+E1222</f>
        <v>0</v>
      </c>
      <c r="F1224" s="495"/>
      <c r="G1224" s="496"/>
      <c r="H1224" s="206">
        <f>H34+H46+H58+H70+H82+H94+H106+H118+H130+H142+H154+H166+H178+H190+H202+H214+H226+H238+H250+H262+H274+H286+H298+H310+H322+H334+H346+H358+H370+H382+H394+H406+H418+H430+H442+H454+H466+H478+H490+H502+H514+H526+H538+H550+H562+H574+H586+H598+H610+H622+H634+H646+H658+H670+H682+H694+H706+H718+H730+H742+H754+H766+H778+H790+H802+H814+H826+H838+H850+H862+H874+H886+H898+H910+H922+H934+H946+H958+H970+H982+H982+H994+H1006+H1018+H1018+H1030+H1042+H1054+H1066+H1078+H1090+H1102+H1114+H1126+H1138+H1150+H1162+H1174+H1186+H1198+H1210+H1222</f>
        <v>0</v>
      </c>
      <c r="I1224" s="206">
        <f>I34+I46+I58+I70+I82+I94+I106+I118+I130+I142+I154+I166+I178+I190+I202+I214+I226+I238+I250+I262+I274+I286+I298+I310+I322+I334+I346+I358+I370+I382+I394+I406+I418+I430+I442+I454+I466+I478+I490+I502+I514+I526+I538+I550+I562+I574+I586+I598+I610+I622+I634+I646+I658+I670+I682+I694+I706+I718+I730+I742+I754+I766+I778+I790+I802+I814+I826+I838+I850+I862+I874+I886+I898+I910+I922+I934+I946+I958+I970+I982+I982+I994+I1006+I1018+I1018+I1030+I1042+I1054+I1066+I1078+I1090+I1102+I1114+I1126+I1138+I1150+I1162+I1174+I1186+I1198+I1210+I1222</f>
        <v>0</v>
      </c>
      <c r="J1224" s="206">
        <f>J899+J911+J923</f>
        <v>0</v>
      </c>
      <c r="K1224" s="206">
        <f>K34+K46+K58+K70+K82+K94+K106+K118+K130+K142+K154+K166+K178+K190+K202+K214+K226+K238+K250+K262+K274+K286+K298+K310+K322+K334+K346+K358+K370+K382+K394+K406+K418+K430+K442+K454+K466+K478+K490+K502+K514+K526+K538+K550+K562+K574+K586+K598+K610+K622+K634+K646+K658+K670+K682+K694+K706+K718+K730+K742+K754+K766+K778+K790+K802+K814+K826+K838+K850+K862+K874+K886+K898+K910+K922+K934+K946+K958+K970+K982+K982+K994+K1006+K1018+K1018+K1030+K1042+K1054+K1066+K1078+K1090+K1102+K1114+K1126+K1138+K1150+K1162+K1174+K1186+K1198+K1210+K1222</f>
        <v>0</v>
      </c>
      <c r="L1224" s="206">
        <f>L34+L46+L58+L70+L82+L94+L106+L118+L130+L142+L154+L166+L178+L190+L202+L214+L226+L238+L250+L262+L274+L286+L298+L310+L322+L334+L346+L358+L370+L382+L394+L406+L418+L430+L442+L454+L466+L478+L490+L502+L514+L526+L538+L550+L562+L574+L586+L598+L610+L622+L634+L646+L658+L670+L682+L694+L706+L718+L730+L742+L754+L766+L778+L790+L802+L814+L826+L838+L850+L862+L874+L886+L898+L910+L922+L934+L946+L958+L970+L982+L982+L994+L1006+L1018+L1018+L1030+L1042+L1054+L1066+L1078+L1090+L1102+L1114+L1126+L1138+L1150+L1162+L1174+L1186+L1198+L1210+L1222</f>
        <v>0</v>
      </c>
      <c r="M1224" s="206">
        <f>M899+M911+M923</f>
        <v>0</v>
      </c>
      <c r="N1224" s="206">
        <f>N899+N911+N923</f>
        <v>0</v>
      </c>
      <c r="O1224" s="206">
        <f>O34+O46+O58+O70+O82+O94+O106+O118+O130+O142+O154+O166+O178+O190+O202+O214+O226+O238+O250+O262+O274+O286+O298+O310+O322+O334+O346+O358+O370+O382+O394+O406+O418+O430+O442+O454+O466+O478+O490+O502+O514+O526+O538+O550+O562+O574+O586+O598+O610+O622+O634+O646+O658+O670+O682+O694+O706+O718+O730+O742+O754+O766+O778+O790+O802+O814+O826+O838+O850+O862+O874+O886+O898+O910+O922+O934+O946+O958+O970+O982+O982+O994+O1006+O1018+O1018+O1030+O1042+O1054+O1066+O1078+O1090+O1102+O1114+O1126+O1138+O1150+O1162+O1174+O1186+O1198+O1210+O1222</f>
        <v>0</v>
      </c>
      <c r="P1224" s="207">
        <f>IFERROR(O1224/'2. Baseline'!F$14,"")</f>
        <v>0</v>
      </c>
      <c r="Q1224" s="208">
        <f>Q899+Q911+Q923</f>
        <v>0</v>
      </c>
      <c r="R1224" s="206">
        <f>R34+R46+R58+R70+R82+R94+R106+R118+R130+R142+R154+R166+R178+R190+R202+R214+R226+R238+R250+R262+R274+R286+R298+R310+R322+R334+R346+R358+R370+R382+R394+R406+R418+R430+R442+R454+R466+R478+R490+R502+R514+R526+R538+R550+R562+R574+R586+R598+R610+R622+R634+R646+R658+R670+R682+R694+R706+R718+R730+R742+R754+R766+R778+R790+R802+R814+R826+R838+R850+R862+R874+R886+R898+R910+R922+R934+R946+R958+R970+R982+R982+R994+R1006+R1018+R1018+R1030+R1042+R1054+R1066+R1078+R1090+R1102+R1114+R1126+R1138+R1150+R1162+R1174+R1186+R1198+R1210+R1222</f>
        <v>0</v>
      </c>
      <c r="S1224" s="209" t="e">
        <f>IF(H1224="","",P1224/K1224/'2. Baseline'!$F$67)</f>
        <v>#DIV/0!</v>
      </c>
      <c r="T1224" s="206"/>
      <c r="U1224" s="206"/>
      <c r="V1224" s="206"/>
      <c r="W1224" s="206"/>
      <c r="X1224" s="206"/>
      <c r="Y1224" s="206"/>
      <c r="Z1224" s="206"/>
      <c r="AA1224" s="206"/>
      <c r="AB1224" s="206"/>
      <c r="AC1224" s="206">
        <f t="shared" ref="AC1224:AQ1224" si="602">AC34+AC46+AC58+AC70+AC82+AC94+AC106+AC118+AC130+AC142+AC154+AC166+AC178+AC190+AC202+AC214+AC226+AC238+AC250+AC262+AC274+AC286+AC298+AC310+AC322+AC334+AC346+AC358+AC370+AC382+AC394+AC406+AC418+AC430+AC442+AC454+AC466+AC478+AC490+AC502+AC514+AC526+AC538+AC550+AC562+AC574+AC586+AC598+AC610+AC622+AC634+AC646+AC658+AC670+AC682+AC694+AC706+AC718+AC730+AC742+AC754+AC766+AC778+AC790+AC802+AC814+AC826+AC838+AC850+AC862+AC874+AC886+AC898+AC910+AC922+AC934+AC946+AC958+AC970+AC982+AC982+AC994+AC1006+AC1018+AC1018+AC1030+AC1042+AC1054+AC1066+AC1078+AC1090+AC1102+AC1114+AC1126+AC1138+AC1150+AC1162+AC1174+AC1186+AC1198+AC1210+AC1222</f>
        <v>0</v>
      </c>
      <c r="AD1224" s="206">
        <f t="shared" si="602"/>
        <v>0</v>
      </c>
      <c r="AE1224" s="206">
        <f t="shared" si="602"/>
        <v>0</v>
      </c>
      <c r="AF1224" s="206">
        <f t="shared" si="602"/>
        <v>0</v>
      </c>
      <c r="AG1224" s="206">
        <f t="shared" si="602"/>
        <v>0</v>
      </c>
      <c r="AH1224" s="206">
        <f t="shared" si="602"/>
        <v>0</v>
      </c>
      <c r="AI1224" s="206">
        <f t="shared" si="602"/>
        <v>0</v>
      </c>
      <c r="AJ1224" s="206">
        <f t="shared" si="602"/>
        <v>0</v>
      </c>
      <c r="AK1224" s="206">
        <f t="shared" si="602"/>
        <v>0</v>
      </c>
      <c r="AL1224" s="206">
        <f t="shared" si="602"/>
        <v>0</v>
      </c>
      <c r="AM1224" s="206">
        <f t="shared" si="602"/>
        <v>0</v>
      </c>
      <c r="AN1224" s="206">
        <f t="shared" si="602"/>
        <v>0</v>
      </c>
      <c r="AO1224" s="206">
        <f t="shared" si="602"/>
        <v>0</v>
      </c>
      <c r="AP1224" s="206">
        <f t="shared" si="602"/>
        <v>0</v>
      </c>
      <c r="AQ1224" s="206">
        <f t="shared" si="602"/>
        <v>0</v>
      </c>
      <c r="AR1224" s="206"/>
    </row>
    <row r="1800" spans="2:44" ht="21.75" thickBot="1" x14ac:dyDescent="0.3">
      <c r="B1800" s="164"/>
      <c r="C1800" s="32"/>
      <c r="D1800" s="32"/>
      <c r="E1800" s="180">
        <f>E1775+E1787+E1799</f>
        <v>0</v>
      </c>
      <c r="F1800" s="506"/>
      <c r="G1800" s="507"/>
      <c r="H1800" s="180">
        <f t="shared" ref="H1800:R1800" si="603">H1775+H1787+H1799</f>
        <v>0</v>
      </c>
      <c r="I1800" s="180">
        <f t="shared" si="603"/>
        <v>0</v>
      </c>
      <c r="J1800" s="180">
        <f t="shared" si="603"/>
        <v>0</v>
      </c>
      <c r="K1800" s="180">
        <f t="shared" si="603"/>
        <v>0</v>
      </c>
      <c r="L1800" s="180">
        <f t="shared" si="603"/>
        <v>0</v>
      </c>
      <c r="M1800" s="180">
        <f t="shared" si="603"/>
        <v>0</v>
      </c>
      <c r="N1800" s="180">
        <f t="shared" si="603"/>
        <v>0</v>
      </c>
      <c r="O1800" s="180">
        <f t="shared" si="603"/>
        <v>0</v>
      </c>
      <c r="P1800" s="182">
        <f t="shared" si="603"/>
        <v>0</v>
      </c>
      <c r="Q1800" s="183">
        <f t="shared" si="603"/>
        <v>0</v>
      </c>
      <c r="R1800" s="184">
        <f t="shared" si="603"/>
        <v>0</v>
      </c>
      <c r="S1800" s="181" t="e">
        <f>IF(H1800="","",P1800/K1800/'2. Baseline'!$F$67)</f>
        <v>#DIV/0!</v>
      </c>
      <c r="T1800" s="180"/>
      <c r="U1800" s="180"/>
      <c r="V1800" s="180"/>
      <c r="W1800" s="180"/>
      <c r="X1800" s="180"/>
      <c r="Y1800" s="180"/>
      <c r="Z1800" s="180"/>
      <c r="AA1800" s="180"/>
      <c r="AB1800" s="180"/>
      <c r="AC1800" s="180">
        <f t="shared" ref="AC1800:AQ1800" si="604">AC1775+AC1787+AC1799</f>
        <v>0</v>
      </c>
      <c r="AD1800" s="180">
        <f t="shared" si="604"/>
        <v>0</v>
      </c>
      <c r="AE1800" s="180">
        <f t="shared" si="604"/>
        <v>0</v>
      </c>
      <c r="AF1800" s="180">
        <f t="shared" si="604"/>
        <v>0</v>
      </c>
      <c r="AG1800" s="180">
        <f t="shared" si="604"/>
        <v>0</v>
      </c>
      <c r="AH1800" s="180">
        <f t="shared" si="604"/>
        <v>0</v>
      </c>
      <c r="AI1800" s="180">
        <f t="shared" si="604"/>
        <v>0</v>
      </c>
      <c r="AJ1800" s="180">
        <f t="shared" si="604"/>
        <v>0</v>
      </c>
      <c r="AK1800" s="180">
        <f t="shared" si="604"/>
        <v>0</v>
      </c>
      <c r="AL1800" s="180">
        <f t="shared" si="604"/>
        <v>0</v>
      </c>
      <c r="AM1800" s="180">
        <f t="shared" si="604"/>
        <v>0</v>
      </c>
      <c r="AN1800" s="180">
        <f t="shared" si="604"/>
        <v>0</v>
      </c>
      <c r="AO1800" s="180">
        <f t="shared" si="604"/>
        <v>0</v>
      </c>
      <c r="AP1800" s="180">
        <f t="shared" si="604"/>
        <v>0</v>
      </c>
      <c r="AQ1800" s="180">
        <f t="shared" si="604"/>
        <v>0</v>
      </c>
      <c r="AR1800" s="180"/>
    </row>
  </sheetData>
  <mergeCells count="3468">
    <mergeCell ref="H9:L9"/>
    <mergeCell ref="H10:L11"/>
    <mergeCell ref="Y11:Z11"/>
    <mergeCell ref="Y12:Z12"/>
    <mergeCell ref="S11:T11"/>
    <mergeCell ref="S12:T12"/>
    <mergeCell ref="AB11:AD11"/>
    <mergeCell ref="AB12:AD12"/>
    <mergeCell ref="Y10:Z10"/>
    <mergeCell ref="Y13:Z13"/>
    <mergeCell ref="S18:T18"/>
    <mergeCell ref="S19:T19"/>
    <mergeCell ref="F50:G50"/>
    <mergeCell ref="B48:B57"/>
    <mergeCell ref="C48:C57"/>
    <mergeCell ref="F48:G48"/>
    <mergeCell ref="F38:G38"/>
    <mergeCell ref="F39:G39"/>
    <mergeCell ref="F40:G40"/>
    <mergeCell ref="B9:F9"/>
    <mergeCell ref="B36:B45"/>
    <mergeCell ref="C36:C45"/>
    <mergeCell ref="S9:U9"/>
    <mergeCell ref="Y15:Z15"/>
    <mergeCell ref="Y16:Z16"/>
    <mergeCell ref="Y17:Z17"/>
    <mergeCell ref="Y18:Z18"/>
    <mergeCell ref="Y19:Z19"/>
    <mergeCell ref="AC36:AC45"/>
    <mergeCell ref="AF11:AH11"/>
    <mergeCell ref="AF12:AH12"/>
    <mergeCell ref="B10:D10"/>
    <mergeCell ref="B13:D13"/>
    <mergeCell ref="B14:D14"/>
    <mergeCell ref="C24:C33"/>
    <mergeCell ref="B24:B33"/>
    <mergeCell ref="F33:G33"/>
    <mergeCell ref="F25:G25"/>
    <mergeCell ref="F26:G26"/>
    <mergeCell ref="F27:G27"/>
    <mergeCell ref="F28:G28"/>
    <mergeCell ref="F29:G29"/>
    <mergeCell ref="F30:G30"/>
    <mergeCell ref="F31:G31"/>
    <mergeCell ref="F32:G32"/>
    <mergeCell ref="E11:F11"/>
    <mergeCell ref="E12:F12"/>
    <mergeCell ref="AB10:AD10"/>
    <mergeCell ref="AB13:AD13"/>
    <mergeCell ref="AB14:AD14"/>
    <mergeCell ref="AB15:AD15"/>
    <mergeCell ref="AB16:AD16"/>
    <mergeCell ref="AB17:AD17"/>
    <mergeCell ref="AB18:AD18"/>
    <mergeCell ref="AB19:AD19"/>
    <mergeCell ref="S10:T10"/>
    <mergeCell ref="S13:T13"/>
    <mergeCell ref="E10:F10"/>
    <mergeCell ref="E13:F13"/>
    <mergeCell ref="E14:F14"/>
    <mergeCell ref="Y14:Z14"/>
    <mergeCell ref="AE36:AE45"/>
    <mergeCell ref="F24:G24"/>
    <mergeCell ref="S14:T14"/>
    <mergeCell ref="S15:T15"/>
    <mergeCell ref="S16:T16"/>
    <mergeCell ref="S17:T17"/>
    <mergeCell ref="F41:G41"/>
    <mergeCell ref="F42:G42"/>
    <mergeCell ref="F36:G36"/>
    <mergeCell ref="F59:G59"/>
    <mergeCell ref="F58:G58"/>
    <mergeCell ref="F34:G34"/>
    <mergeCell ref="F35:G35"/>
    <mergeCell ref="AB48:AB57"/>
    <mergeCell ref="AC48:AC57"/>
    <mergeCell ref="AE48:AE57"/>
    <mergeCell ref="AB36:AB45"/>
    <mergeCell ref="F54:G54"/>
    <mergeCell ref="F55:G55"/>
    <mergeCell ref="F56:G56"/>
    <mergeCell ref="F57:G57"/>
    <mergeCell ref="Y24:Y33"/>
    <mergeCell ref="Z24:Z33"/>
    <mergeCell ref="AA24:AA33"/>
    <mergeCell ref="Y36:Y45"/>
    <mergeCell ref="Z36:Z45"/>
    <mergeCell ref="AA36:AA45"/>
    <mergeCell ref="Y48:Y57"/>
    <mergeCell ref="Z48:Z57"/>
    <mergeCell ref="AA48:AA57"/>
    <mergeCell ref="F49:G49"/>
    <mergeCell ref="F23:G23"/>
    <mergeCell ref="AR21:AR22"/>
    <mergeCell ref="R22:X22"/>
    <mergeCell ref="Y22:AB22"/>
    <mergeCell ref="B21:P22"/>
    <mergeCell ref="R21:AB21"/>
    <mergeCell ref="AP36:AP45"/>
    <mergeCell ref="AJ48:AJ57"/>
    <mergeCell ref="AK48:AK57"/>
    <mergeCell ref="AL48:AL57"/>
    <mergeCell ref="AP48:AP57"/>
    <mergeCell ref="AM36:AM45"/>
    <mergeCell ref="AO36:AO45"/>
    <mergeCell ref="AO48:AO57"/>
    <mergeCell ref="AL36:AL45"/>
    <mergeCell ref="F37:G37"/>
    <mergeCell ref="D24:D33"/>
    <mergeCell ref="D36:D45"/>
    <mergeCell ref="D48:D57"/>
    <mergeCell ref="AP24:AP33"/>
    <mergeCell ref="AJ24:AJ33"/>
    <mergeCell ref="AQ36:AQ45"/>
    <mergeCell ref="AF48:AF57"/>
    <mergeCell ref="AG48:AG57"/>
    <mergeCell ref="AH48:AH57"/>
    <mergeCell ref="AI48:AI57"/>
    <mergeCell ref="AN48:AN57"/>
    <mergeCell ref="AM48:AM57"/>
    <mergeCell ref="AI24:AI33"/>
    <mergeCell ref="AG24:AG33"/>
    <mergeCell ref="AN24:AN33"/>
    <mergeCell ref="AQ24:AQ33"/>
    <mergeCell ref="AL24:AL33"/>
    <mergeCell ref="AH8:AI8"/>
    <mergeCell ref="AF10:AH10"/>
    <mergeCell ref="AF13:AH13"/>
    <mergeCell ref="AF14:AH14"/>
    <mergeCell ref="AF15:AH15"/>
    <mergeCell ref="AF16:AH16"/>
    <mergeCell ref="AF17:AH17"/>
    <mergeCell ref="AF18:AH18"/>
    <mergeCell ref="AF19:AH19"/>
    <mergeCell ref="Y9:AI9"/>
    <mergeCell ref="AG36:AG45"/>
    <mergeCell ref="AH36:AH45"/>
    <mergeCell ref="AI36:AI45"/>
    <mergeCell ref="AN36:AN45"/>
    <mergeCell ref="F51:G51"/>
    <mergeCell ref="F52:G52"/>
    <mergeCell ref="F53:G53"/>
    <mergeCell ref="F43:G43"/>
    <mergeCell ref="F44:G44"/>
    <mergeCell ref="F45:G45"/>
    <mergeCell ref="F46:G46"/>
    <mergeCell ref="F47:G47"/>
    <mergeCell ref="E15:F15"/>
    <mergeCell ref="E16:F16"/>
    <mergeCell ref="E17:F17"/>
    <mergeCell ref="E18:F18"/>
    <mergeCell ref="E19:F19"/>
    <mergeCell ref="AK24:AK33"/>
    <mergeCell ref="AM24:AM33"/>
    <mergeCell ref="AF24:AF33"/>
    <mergeCell ref="AJ36:AJ45"/>
    <mergeCell ref="AD36:AD45"/>
    <mergeCell ref="AQ48:AQ57"/>
    <mergeCell ref="AB24:AB33"/>
    <mergeCell ref="AC24:AC33"/>
    <mergeCell ref="AD24:AD33"/>
    <mergeCell ref="AE24:AE33"/>
    <mergeCell ref="AK36:AK45"/>
    <mergeCell ref="AD48:AD57"/>
    <mergeCell ref="AO24:AO33"/>
    <mergeCell ref="AH24:AH33"/>
    <mergeCell ref="AF36:AF45"/>
    <mergeCell ref="AN60:AN69"/>
    <mergeCell ref="AO60:AO69"/>
    <mergeCell ref="AP60:AP69"/>
    <mergeCell ref="AQ60:AQ69"/>
    <mergeCell ref="F1800:G1800"/>
    <mergeCell ref="B60:B69"/>
    <mergeCell ref="C60:C69"/>
    <mergeCell ref="D60:D69"/>
    <mergeCell ref="F60:G60"/>
    <mergeCell ref="AB60:AB69"/>
    <mergeCell ref="AC60:AC69"/>
    <mergeCell ref="AD60:AD69"/>
    <mergeCell ref="AE60:AE69"/>
    <mergeCell ref="AF60:AF69"/>
    <mergeCell ref="AG60:AG69"/>
    <mergeCell ref="AH60:AH69"/>
    <mergeCell ref="F61:G61"/>
    <mergeCell ref="F62:G62"/>
    <mergeCell ref="F63:G63"/>
    <mergeCell ref="F64:G64"/>
    <mergeCell ref="F65:G65"/>
    <mergeCell ref="F66:G66"/>
    <mergeCell ref="F67:G67"/>
    <mergeCell ref="F68:G68"/>
    <mergeCell ref="AG72:AG81"/>
    <mergeCell ref="AH72:AH81"/>
    <mergeCell ref="AI72:AI81"/>
    <mergeCell ref="F69:G69"/>
    <mergeCell ref="F70:G70"/>
    <mergeCell ref="F71:G71"/>
    <mergeCell ref="B72:B81"/>
    <mergeCell ref="C72:C81"/>
    <mergeCell ref="D72:D81"/>
    <mergeCell ref="F72:G72"/>
    <mergeCell ref="AI60:AI69"/>
    <mergeCell ref="AJ60:AJ69"/>
    <mergeCell ref="AK60:AK69"/>
    <mergeCell ref="AL60:AL69"/>
    <mergeCell ref="AM60:AM69"/>
    <mergeCell ref="Y60:Y69"/>
    <mergeCell ref="Z60:Z69"/>
    <mergeCell ref="AA60:AA69"/>
    <mergeCell ref="AA72:AA81"/>
    <mergeCell ref="F82:G82"/>
    <mergeCell ref="F83:G83"/>
    <mergeCell ref="B84:B93"/>
    <mergeCell ref="C84:C93"/>
    <mergeCell ref="D84:D93"/>
    <mergeCell ref="F84:G84"/>
    <mergeCell ref="AJ72:AJ81"/>
    <mergeCell ref="AK72:AK81"/>
    <mergeCell ref="AL72:AL81"/>
    <mergeCell ref="AM72:AM81"/>
    <mergeCell ref="AI84:AI93"/>
    <mergeCell ref="AJ84:AJ93"/>
    <mergeCell ref="AN72:AN81"/>
    <mergeCell ref="AO72:AO81"/>
    <mergeCell ref="AP72:AP81"/>
    <mergeCell ref="AQ72:AQ81"/>
    <mergeCell ref="F73:G73"/>
    <mergeCell ref="F74:G74"/>
    <mergeCell ref="F75:G75"/>
    <mergeCell ref="F76:G76"/>
    <mergeCell ref="F77:G77"/>
    <mergeCell ref="F78:G78"/>
    <mergeCell ref="F79:G79"/>
    <mergeCell ref="F80:G80"/>
    <mergeCell ref="F81:G81"/>
    <mergeCell ref="AB72:AB81"/>
    <mergeCell ref="AC72:AC81"/>
    <mergeCell ref="AD72:AD81"/>
    <mergeCell ref="AE72:AE81"/>
    <mergeCell ref="AF72:AF81"/>
    <mergeCell ref="Y72:Y81"/>
    <mergeCell ref="Z72:Z81"/>
    <mergeCell ref="F94:G94"/>
    <mergeCell ref="F95:G95"/>
    <mergeCell ref="B96:B105"/>
    <mergeCell ref="C96:C105"/>
    <mergeCell ref="D96:D105"/>
    <mergeCell ref="F96:G96"/>
    <mergeCell ref="AK84:AK93"/>
    <mergeCell ref="AL84:AL93"/>
    <mergeCell ref="AM84:AM93"/>
    <mergeCell ref="AN84:AN93"/>
    <mergeCell ref="AO84:AO93"/>
    <mergeCell ref="AP84:AP93"/>
    <mergeCell ref="AQ84:AQ93"/>
    <mergeCell ref="F85:G85"/>
    <mergeCell ref="F86:G86"/>
    <mergeCell ref="F87:G87"/>
    <mergeCell ref="F88:G88"/>
    <mergeCell ref="F89:G89"/>
    <mergeCell ref="F90:G90"/>
    <mergeCell ref="F91:G91"/>
    <mergeCell ref="F92:G92"/>
    <mergeCell ref="F93:G93"/>
    <mergeCell ref="AB84:AB93"/>
    <mergeCell ref="AC84:AC93"/>
    <mergeCell ref="AD84:AD93"/>
    <mergeCell ref="AE84:AE93"/>
    <mergeCell ref="AF84:AF93"/>
    <mergeCell ref="AG84:AG93"/>
    <mergeCell ref="AH84:AH93"/>
    <mergeCell ref="Z96:Z105"/>
    <mergeCell ref="AA96:AA105"/>
    <mergeCell ref="Y84:Y93"/>
    <mergeCell ref="F106:G106"/>
    <mergeCell ref="F107:G107"/>
    <mergeCell ref="B108:B117"/>
    <mergeCell ref="C108:C117"/>
    <mergeCell ref="D108:D117"/>
    <mergeCell ref="F108:G108"/>
    <mergeCell ref="AK96:AK105"/>
    <mergeCell ref="AL96:AL105"/>
    <mergeCell ref="AM96:AM105"/>
    <mergeCell ref="AN96:AN105"/>
    <mergeCell ref="AO96:AO105"/>
    <mergeCell ref="AP96:AP105"/>
    <mergeCell ref="AQ96:AQ105"/>
    <mergeCell ref="F97:G97"/>
    <mergeCell ref="F98:G98"/>
    <mergeCell ref="F99:G99"/>
    <mergeCell ref="F100:G100"/>
    <mergeCell ref="F101:G101"/>
    <mergeCell ref="F102:G102"/>
    <mergeCell ref="F103:G103"/>
    <mergeCell ref="F104:G104"/>
    <mergeCell ref="F105:G105"/>
    <mergeCell ref="AB96:AB105"/>
    <mergeCell ref="AC96:AC105"/>
    <mergeCell ref="AD96:AD105"/>
    <mergeCell ref="AE96:AE105"/>
    <mergeCell ref="AF96:AF105"/>
    <mergeCell ref="AG96:AG105"/>
    <mergeCell ref="AH96:AH105"/>
    <mergeCell ref="AI96:AI105"/>
    <mergeCell ref="AJ96:AJ105"/>
    <mergeCell ref="Y96:Y105"/>
    <mergeCell ref="F118:G118"/>
    <mergeCell ref="F119:G119"/>
    <mergeCell ref="B120:B129"/>
    <mergeCell ref="C120:C129"/>
    <mergeCell ref="D120:D129"/>
    <mergeCell ref="F120:G120"/>
    <mergeCell ref="AK108:AK117"/>
    <mergeCell ref="AL108:AL117"/>
    <mergeCell ref="AM108:AM117"/>
    <mergeCell ref="AN108:AN117"/>
    <mergeCell ref="AO108:AO117"/>
    <mergeCell ref="AP108:AP117"/>
    <mergeCell ref="AQ108:AQ117"/>
    <mergeCell ref="F109:G109"/>
    <mergeCell ref="F110:G110"/>
    <mergeCell ref="F111:G111"/>
    <mergeCell ref="F112:G112"/>
    <mergeCell ref="F113:G113"/>
    <mergeCell ref="F114:G114"/>
    <mergeCell ref="F115:G115"/>
    <mergeCell ref="F116:G116"/>
    <mergeCell ref="F117:G117"/>
    <mergeCell ref="AB108:AB117"/>
    <mergeCell ref="AC108:AC117"/>
    <mergeCell ref="AD108:AD117"/>
    <mergeCell ref="AE108:AE117"/>
    <mergeCell ref="AF108:AF117"/>
    <mergeCell ref="AG108:AG117"/>
    <mergeCell ref="AH108:AH117"/>
    <mergeCell ref="AI108:AI117"/>
    <mergeCell ref="AJ108:AJ117"/>
    <mergeCell ref="Y108:Y117"/>
    <mergeCell ref="F130:G130"/>
    <mergeCell ref="F131:G131"/>
    <mergeCell ref="B132:B141"/>
    <mergeCell ref="C132:C141"/>
    <mergeCell ref="D132:D141"/>
    <mergeCell ref="F132:G132"/>
    <mergeCell ref="AK120:AK129"/>
    <mergeCell ref="AL120:AL129"/>
    <mergeCell ref="AM120:AM129"/>
    <mergeCell ref="AN120:AN129"/>
    <mergeCell ref="AO120:AO129"/>
    <mergeCell ref="AP120:AP129"/>
    <mergeCell ref="AQ120:AQ129"/>
    <mergeCell ref="F121:G121"/>
    <mergeCell ref="F122:G122"/>
    <mergeCell ref="F123:G123"/>
    <mergeCell ref="F124:G124"/>
    <mergeCell ref="F125:G125"/>
    <mergeCell ref="F126:G126"/>
    <mergeCell ref="F127:G127"/>
    <mergeCell ref="F128:G128"/>
    <mergeCell ref="F129:G129"/>
    <mergeCell ref="AB120:AB129"/>
    <mergeCell ref="AC120:AC129"/>
    <mergeCell ref="AD120:AD129"/>
    <mergeCell ref="AE120:AE129"/>
    <mergeCell ref="AF120:AF129"/>
    <mergeCell ref="AG120:AG129"/>
    <mergeCell ref="AH120:AH129"/>
    <mergeCell ref="AI120:AI129"/>
    <mergeCell ref="AJ120:AJ129"/>
    <mergeCell ref="F142:G142"/>
    <mergeCell ref="F143:G143"/>
    <mergeCell ref="B144:B153"/>
    <mergeCell ref="C144:C153"/>
    <mergeCell ref="D144:D153"/>
    <mergeCell ref="F144:G144"/>
    <mergeCell ref="AK132:AK141"/>
    <mergeCell ref="AL132:AL141"/>
    <mergeCell ref="AM132:AM141"/>
    <mergeCell ref="AN132:AN141"/>
    <mergeCell ref="AO132:AO141"/>
    <mergeCell ref="AP132:AP141"/>
    <mergeCell ref="AQ132:AQ141"/>
    <mergeCell ref="F133:G133"/>
    <mergeCell ref="F134:G134"/>
    <mergeCell ref="F135:G135"/>
    <mergeCell ref="F136:G136"/>
    <mergeCell ref="F137:G137"/>
    <mergeCell ref="F138:G138"/>
    <mergeCell ref="F139:G139"/>
    <mergeCell ref="F140:G140"/>
    <mergeCell ref="F141:G141"/>
    <mergeCell ref="AB132:AB141"/>
    <mergeCell ref="AC132:AC141"/>
    <mergeCell ref="AD132:AD141"/>
    <mergeCell ref="AE132:AE141"/>
    <mergeCell ref="AF132:AF141"/>
    <mergeCell ref="AG132:AG141"/>
    <mergeCell ref="AH132:AH141"/>
    <mergeCell ref="AI132:AI141"/>
    <mergeCell ref="AJ132:AJ141"/>
    <mergeCell ref="F154:G154"/>
    <mergeCell ref="F155:G155"/>
    <mergeCell ref="B156:B165"/>
    <mergeCell ref="C156:C165"/>
    <mergeCell ref="D156:D165"/>
    <mergeCell ref="F156:G156"/>
    <mergeCell ref="AK144:AK153"/>
    <mergeCell ref="AL144:AL153"/>
    <mergeCell ref="AM144:AM153"/>
    <mergeCell ref="AN144:AN153"/>
    <mergeCell ref="AO144:AO153"/>
    <mergeCell ref="AP144:AP153"/>
    <mergeCell ref="AQ144:AQ153"/>
    <mergeCell ref="F145:G145"/>
    <mergeCell ref="F146:G146"/>
    <mergeCell ref="F147:G147"/>
    <mergeCell ref="F148:G148"/>
    <mergeCell ref="F149:G149"/>
    <mergeCell ref="F150:G150"/>
    <mergeCell ref="F151:G151"/>
    <mergeCell ref="F152:G152"/>
    <mergeCell ref="F153:G153"/>
    <mergeCell ref="AB144:AB153"/>
    <mergeCell ref="AC144:AC153"/>
    <mergeCell ref="AD144:AD153"/>
    <mergeCell ref="AE144:AE153"/>
    <mergeCell ref="AF144:AF153"/>
    <mergeCell ref="AG144:AG153"/>
    <mergeCell ref="AH144:AH153"/>
    <mergeCell ref="AI144:AI153"/>
    <mergeCell ref="AJ144:AJ153"/>
    <mergeCell ref="F166:G166"/>
    <mergeCell ref="F167:G167"/>
    <mergeCell ref="B168:B177"/>
    <mergeCell ref="C168:C177"/>
    <mergeCell ref="D168:D177"/>
    <mergeCell ref="F168:G168"/>
    <mergeCell ref="AK156:AK165"/>
    <mergeCell ref="AL156:AL165"/>
    <mergeCell ref="AM156:AM165"/>
    <mergeCell ref="AN156:AN165"/>
    <mergeCell ref="AO156:AO165"/>
    <mergeCell ref="AP156:AP165"/>
    <mergeCell ref="AQ156:AQ165"/>
    <mergeCell ref="F157:G157"/>
    <mergeCell ref="F158:G158"/>
    <mergeCell ref="F159:G159"/>
    <mergeCell ref="F160:G160"/>
    <mergeCell ref="F161:G161"/>
    <mergeCell ref="F162:G162"/>
    <mergeCell ref="F163:G163"/>
    <mergeCell ref="F164:G164"/>
    <mergeCell ref="F165:G165"/>
    <mergeCell ref="AB156:AB165"/>
    <mergeCell ref="AC156:AC165"/>
    <mergeCell ref="AD156:AD165"/>
    <mergeCell ref="AE156:AE165"/>
    <mergeCell ref="AF156:AF165"/>
    <mergeCell ref="AG156:AG165"/>
    <mergeCell ref="AH156:AH165"/>
    <mergeCell ref="AI156:AI165"/>
    <mergeCell ref="AJ156:AJ165"/>
    <mergeCell ref="F178:G178"/>
    <mergeCell ref="F179:G179"/>
    <mergeCell ref="B180:B189"/>
    <mergeCell ref="C180:C189"/>
    <mergeCell ref="D180:D189"/>
    <mergeCell ref="F180:G180"/>
    <mergeCell ref="AK168:AK177"/>
    <mergeCell ref="AL168:AL177"/>
    <mergeCell ref="AM168:AM177"/>
    <mergeCell ref="AN168:AN177"/>
    <mergeCell ref="AO168:AO177"/>
    <mergeCell ref="AP168:AP177"/>
    <mergeCell ref="AQ168:AQ177"/>
    <mergeCell ref="F169:G169"/>
    <mergeCell ref="F170:G170"/>
    <mergeCell ref="F171:G171"/>
    <mergeCell ref="F172:G172"/>
    <mergeCell ref="F173:G173"/>
    <mergeCell ref="F174:G174"/>
    <mergeCell ref="F175:G175"/>
    <mergeCell ref="F176:G176"/>
    <mergeCell ref="F177:G177"/>
    <mergeCell ref="AB168:AB177"/>
    <mergeCell ref="AC168:AC177"/>
    <mergeCell ref="AD168:AD177"/>
    <mergeCell ref="AE168:AE177"/>
    <mergeCell ref="AF168:AF177"/>
    <mergeCell ref="AG168:AG177"/>
    <mergeCell ref="AH168:AH177"/>
    <mergeCell ref="AI168:AI177"/>
    <mergeCell ref="AJ168:AJ177"/>
    <mergeCell ref="F190:G190"/>
    <mergeCell ref="F191:G191"/>
    <mergeCell ref="B192:B201"/>
    <mergeCell ref="C192:C201"/>
    <mergeCell ref="D192:D201"/>
    <mergeCell ref="F192:G192"/>
    <mergeCell ref="AK180:AK189"/>
    <mergeCell ref="AL180:AL189"/>
    <mergeCell ref="AM180:AM189"/>
    <mergeCell ref="AN180:AN189"/>
    <mergeCell ref="AO180:AO189"/>
    <mergeCell ref="AP180:AP189"/>
    <mergeCell ref="AQ180:AQ189"/>
    <mergeCell ref="F181:G181"/>
    <mergeCell ref="F182:G182"/>
    <mergeCell ref="F183:G183"/>
    <mergeCell ref="F184:G184"/>
    <mergeCell ref="F185:G185"/>
    <mergeCell ref="F186:G186"/>
    <mergeCell ref="F187:G187"/>
    <mergeCell ref="F188:G188"/>
    <mergeCell ref="F189:G189"/>
    <mergeCell ref="AB180:AB189"/>
    <mergeCell ref="AC180:AC189"/>
    <mergeCell ref="AD180:AD189"/>
    <mergeCell ref="AE180:AE189"/>
    <mergeCell ref="AF180:AF189"/>
    <mergeCell ref="AG180:AG189"/>
    <mergeCell ref="AH180:AH189"/>
    <mergeCell ref="AI180:AI189"/>
    <mergeCell ref="AJ180:AJ189"/>
    <mergeCell ref="F202:G202"/>
    <mergeCell ref="F203:G203"/>
    <mergeCell ref="B204:B213"/>
    <mergeCell ref="C204:C213"/>
    <mergeCell ref="D204:D213"/>
    <mergeCell ref="F204:G204"/>
    <mergeCell ref="AK192:AK201"/>
    <mergeCell ref="AL192:AL201"/>
    <mergeCell ref="AM192:AM201"/>
    <mergeCell ref="AN192:AN201"/>
    <mergeCell ref="AO192:AO201"/>
    <mergeCell ref="AP192:AP201"/>
    <mergeCell ref="AQ192:AQ201"/>
    <mergeCell ref="F193:G193"/>
    <mergeCell ref="F194:G194"/>
    <mergeCell ref="F195:G195"/>
    <mergeCell ref="F196:G196"/>
    <mergeCell ref="F197:G197"/>
    <mergeCell ref="F198:G198"/>
    <mergeCell ref="F199:G199"/>
    <mergeCell ref="F200:G200"/>
    <mergeCell ref="F201:G201"/>
    <mergeCell ref="AB192:AB201"/>
    <mergeCell ref="AC192:AC201"/>
    <mergeCell ref="AD192:AD201"/>
    <mergeCell ref="AE192:AE201"/>
    <mergeCell ref="AF192:AF201"/>
    <mergeCell ref="AG192:AG201"/>
    <mergeCell ref="AH192:AH201"/>
    <mergeCell ref="AI192:AI201"/>
    <mergeCell ref="AJ192:AJ201"/>
    <mergeCell ref="F214:G214"/>
    <mergeCell ref="F215:G215"/>
    <mergeCell ref="B216:B225"/>
    <mergeCell ref="C216:C225"/>
    <mergeCell ref="D216:D225"/>
    <mergeCell ref="F216:G216"/>
    <mergeCell ref="AK204:AK213"/>
    <mergeCell ref="AL204:AL213"/>
    <mergeCell ref="AM204:AM213"/>
    <mergeCell ref="AN204:AN213"/>
    <mergeCell ref="AO204:AO213"/>
    <mergeCell ref="AP204:AP213"/>
    <mergeCell ref="AQ204:AQ213"/>
    <mergeCell ref="F205:G205"/>
    <mergeCell ref="F206:G206"/>
    <mergeCell ref="F207:G207"/>
    <mergeCell ref="F208:G208"/>
    <mergeCell ref="F209:G209"/>
    <mergeCell ref="F210:G210"/>
    <mergeCell ref="F211:G211"/>
    <mergeCell ref="F212:G212"/>
    <mergeCell ref="F213:G213"/>
    <mergeCell ref="AB204:AB213"/>
    <mergeCell ref="AC204:AC213"/>
    <mergeCell ref="AD204:AD213"/>
    <mergeCell ref="AE204:AE213"/>
    <mergeCell ref="AF204:AF213"/>
    <mergeCell ref="AG204:AG213"/>
    <mergeCell ref="AH204:AH213"/>
    <mergeCell ref="AI204:AI213"/>
    <mergeCell ref="AJ204:AJ213"/>
    <mergeCell ref="Z216:Z225"/>
    <mergeCell ref="F226:G226"/>
    <mergeCell ref="F227:G227"/>
    <mergeCell ref="B228:B237"/>
    <mergeCell ref="C228:C237"/>
    <mergeCell ref="D228:D237"/>
    <mergeCell ref="F228:G228"/>
    <mergeCell ref="AK216:AK225"/>
    <mergeCell ref="AL216:AL225"/>
    <mergeCell ref="AM216:AM225"/>
    <mergeCell ref="AN216:AN225"/>
    <mergeCell ref="AO216:AO225"/>
    <mergeCell ref="AP216:AP225"/>
    <mergeCell ref="AQ216:AQ225"/>
    <mergeCell ref="F217:G217"/>
    <mergeCell ref="F218:G218"/>
    <mergeCell ref="F219:G219"/>
    <mergeCell ref="F220:G220"/>
    <mergeCell ref="F221:G221"/>
    <mergeCell ref="F222:G222"/>
    <mergeCell ref="F223:G223"/>
    <mergeCell ref="F224:G224"/>
    <mergeCell ref="F225:G225"/>
    <mergeCell ref="AB216:AB225"/>
    <mergeCell ref="AC216:AC225"/>
    <mergeCell ref="AD216:AD225"/>
    <mergeCell ref="AE216:AE225"/>
    <mergeCell ref="AF216:AF225"/>
    <mergeCell ref="AG216:AG225"/>
    <mergeCell ref="AH216:AH225"/>
    <mergeCell ref="AI216:AI225"/>
    <mergeCell ref="AJ216:AJ225"/>
    <mergeCell ref="Y216:Y225"/>
    <mergeCell ref="F238:G238"/>
    <mergeCell ref="F239:G239"/>
    <mergeCell ref="B240:B249"/>
    <mergeCell ref="C240:C249"/>
    <mergeCell ref="D240:D249"/>
    <mergeCell ref="F240:G240"/>
    <mergeCell ref="AK228:AK237"/>
    <mergeCell ref="AL228:AL237"/>
    <mergeCell ref="AM228:AM237"/>
    <mergeCell ref="AN228:AN237"/>
    <mergeCell ref="AO228:AO237"/>
    <mergeCell ref="AP228:AP237"/>
    <mergeCell ref="AQ228:AQ237"/>
    <mergeCell ref="F229:G229"/>
    <mergeCell ref="F230:G230"/>
    <mergeCell ref="F231:G231"/>
    <mergeCell ref="F232:G232"/>
    <mergeCell ref="F233:G233"/>
    <mergeCell ref="F234:G234"/>
    <mergeCell ref="F235:G235"/>
    <mergeCell ref="F236:G236"/>
    <mergeCell ref="F237:G237"/>
    <mergeCell ref="AB228:AB237"/>
    <mergeCell ref="AC228:AC237"/>
    <mergeCell ref="AD228:AD237"/>
    <mergeCell ref="AE228:AE237"/>
    <mergeCell ref="AF228:AF237"/>
    <mergeCell ref="AG228:AG237"/>
    <mergeCell ref="AH228:AH237"/>
    <mergeCell ref="AI228:AI237"/>
    <mergeCell ref="AJ228:AJ237"/>
    <mergeCell ref="F250:G250"/>
    <mergeCell ref="F251:G251"/>
    <mergeCell ref="B252:B261"/>
    <mergeCell ref="C252:C261"/>
    <mergeCell ref="D252:D261"/>
    <mergeCell ref="F252:G252"/>
    <mergeCell ref="AK240:AK249"/>
    <mergeCell ref="AL240:AL249"/>
    <mergeCell ref="AM240:AM249"/>
    <mergeCell ref="AN240:AN249"/>
    <mergeCell ref="AO240:AO249"/>
    <mergeCell ref="AP240:AP249"/>
    <mergeCell ref="AQ240:AQ249"/>
    <mergeCell ref="F241:G241"/>
    <mergeCell ref="F242:G242"/>
    <mergeCell ref="F243:G243"/>
    <mergeCell ref="F244:G244"/>
    <mergeCell ref="F245:G245"/>
    <mergeCell ref="F246:G246"/>
    <mergeCell ref="F247:G247"/>
    <mergeCell ref="F248:G248"/>
    <mergeCell ref="F249:G249"/>
    <mergeCell ref="AB240:AB249"/>
    <mergeCell ref="AC240:AC249"/>
    <mergeCell ref="AD240:AD249"/>
    <mergeCell ref="AE240:AE249"/>
    <mergeCell ref="AF240:AF249"/>
    <mergeCell ref="AG240:AG249"/>
    <mergeCell ref="AH240:AH249"/>
    <mergeCell ref="AI240:AI249"/>
    <mergeCell ref="AJ240:AJ249"/>
    <mergeCell ref="F262:G262"/>
    <mergeCell ref="F263:G263"/>
    <mergeCell ref="B264:B273"/>
    <mergeCell ref="C264:C273"/>
    <mergeCell ref="D264:D273"/>
    <mergeCell ref="F264:G264"/>
    <mergeCell ref="AK252:AK261"/>
    <mergeCell ref="AL252:AL261"/>
    <mergeCell ref="AM252:AM261"/>
    <mergeCell ref="AN252:AN261"/>
    <mergeCell ref="AO252:AO261"/>
    <mergeCell ref="AP252:AP261"/>
    <mergeCell ref="AQ252:AQ261"/>
    <mergeCell ref="F253:G253"/>
    <mergeCell ref="F254:G254"/>
    <mergeCell ref="F255:G255"/>
    <mergeCell ref="F256:G256"/>
    <mergeCell ref="F257:G257"/>
    <mergeCell ref="F258:G258"/>
    <mergeCell ref="F259:G259"/>
    <mergeCell ref="F260:G260"/>
    <mergeCell ref="F261:G261"/>
    <mergeCell ref="AB252:AB261"/>
    <mergeCell ref="AC252:AC261"/>
    <mergeCell ref="AD252:AD261"/>
    <mergeCell ref="AE252:AE261"/>
    <mergeCell ref="AF252:AF261"/>
    <mergeCell ref="AG252:AG261"/>
    <mergeCell ref="AH252:AH261"/>
    <mergeCell ref="AI252:AI261"/>
    <mergeCell ref="AJ252:AJ261"/>
    <mergeCell ref="F274:G274"/>
    <mergeCell ref="F275:G275"/>
    <mergeCell ref="B276:B285"/>
    <mergeCell ref="C276:C285"/>
    <mergeCell ref="D276:D285"/>
    <mergeCell ref="F276:G276"/>
    <mergeCell ref="AK264:AK273"/>
    <mergeCell ref="AL264:AL273"/>
    <mergeCell ref="AM264:AM273"/>
    <mergeCell ref="AN264:AN273"/>
    <mergeCell ref="AO264:AO273"/>
    <mergeCell ref="AP264:AP273"/>
    <mergeCell ref="AQ264:AQ273"/>
    <mergeCell ref="F265:G265"/>
    <mergeCell ref="F266:G266"/>
    <mergeCell ref="F267:G267"/>
    <mergeCell ref="F268:G268"/>
    <mergeCell ref="F269:G269"/>
    <mergeCell ref="F270:G270"/>
    <mergeCell ref="F271:G271"/>
    <mergeCell ref="F272:G272"/>
    <mergeCell ref="F273:G273"/>
    <mergeCell ref="AB264:AB273"/>
    <mergeCell ref="AC264:AC273"/>
    <mergeCell ref="AD264:AD273"/>
    <mergeCell ref="AE264:AE273"/>
    <mergeCell ref="AF264:AF273"/>
    <mergeCell ref="AG264:AG273"/>
    <mergeCell ref="AH264:AH273"/>
    <mergeCell ref="AI264:AI273"/>
    <mergeCell ref="AJ264:AJ273"/>
    <mergeCell ref="F286:G286"/>
    <mergeCell ref="F287:G287"/>
    <mergeCell ref="B288:B297"/>
    <mergeCell ref="C288:C297"/>
    <mergeCell ref="D288:D297"/>
    <mergeCell ref="F288:G288"/>
    <mergeCell ref="AK276:AK285"/>
    <mergeCell ref="AL276:AL285"/>
    <mergeCell ref="AM276:AM285"/>
    <mergeCell ref="AN276:AN285"/>
    <mergeCell ref="AO276:AO285"/>
    <mergeCell ref="AP276:AP285"/>
    <mergeCell ref="AQ276:AQ285"/>
    <mergeCell ref="F277:G277"/>
    <mergeCell ref="F278:G278"/>
    <mergeCell ref="F279:G279"/>
    <mergeCell ref="F280:G280"/>
    <mergeCell ref="F281:G281"/>
    <mergeCell ref="F282:G282"/>
    <mergeCell ref="F283:G283"/>
    <mergeCell ref="F284:G284"/>
    <mergeCell ref="F285:G285"/>
    <mergeCell ref="AB276:AB285"/>
    <mergeCell ref="AC276:AC285"/>
    <mergeCell ref="AD276:AD285"/>
    <mergeCell ref="AE276:AE285"/>
    <mergeCell ref="AF276:AF285"/>
    <mergeCell ref="AG276:AG285"/>
    <mergeCell ref="AH276:AH285"/>
    <mergeCell ref="AI276:AI285"/>
    <mergeCell ref="AJ276:AJ285"/>
    <mergeCell ref="F298:G298"/>
    <mergeCell ref="F299:G299"/>
    <mergeCell ref="B300:B309"/>
    <mergeCell ref="C300:C309"/>
    <mergeCell ref="D300:D309"/>
    <mergeCell ref="F300:G300"/>
    <mergeCell ref="AK288:AK297"/>
    <mergeCell ref="AL288:AL297"/>
    <mergeCell ref="AM288:AM297"/>
    <mergeCell ref="AN288:AN297"/>
    <mergeCell ref="AO288:AO297"/>
    <mergeCell ref="AP288:AP297"/>
    <mergeCell ref="AQ288:AQ297"/>
    <mergeCell ref="F289:G289"/>
    <mergeCell ref="F290:G290"/>
    <mergeCell ref="F291:G291"/>
    <mergeCell ref="F292:G292"/>
    <mergeCell ref="F293:G293"/>
    <mergeCell ref="F294:G294"/>
    <mergeCell ref="F295:G295"/>
    <mergeCell ref="F296:G296"/>
    <mergeCell ref="F297:G297"/>
    <mergeCell ref="AB288:AB297"/>
    <mergeCell ref="AC288:AC297"/>
    <mergeCell ref="AD288:AD297"/>
    <mergeCell ref="AE288:AE297"/>
    <mergeCell ref="AF288:AF297"/>
    <mergeCell ref="AG288:AG297"/>
    <mergeCell ref="AH288:AH297"/>
    <mergeCell ref="AI288:AI297"/>
    <mergeCell ref="AJ288:AJ297"/>
    <mergeCell ref="Z300:Z309"/>
    <mergeCell ref="F310:G310"/>
    <mergeCell ref="F311:G311"/>
    <mergeCell ref="B312:B321"/>
    <mergeCell ref="C312:C321"/>
    <mergeCell ref="D312:D321"/>
    <mergeCell ref="F312:G312"/>
    <mergeCell ref="AK300:AK309"/>
    <mergeCell ref="AL300:AL309"/>
    <mergeCell ref="AM300:AM309"/>
    <mergeCell ref="AN300:AN309"/>
    <mergeCell ref="AO300:AO309"/>
    <mergeCell ref="AP300:AP309"/>
    <mergeCell ref="AQ300:AQ309"/>
    <mergeCell ref="F301:G301"/>
    <mergeCell ref="F302:G302"/>
    <mergeCell ref="F303:G303"/>
    <mergeCell ref="F304:G304"/>
    <mergeCell ref="F305:G305"/>
    <mergeCell ref="F306:G306"/>
    <mergeCell ref="F307:G307"/>
    <mergeCell ref="F308:G308"/>
    <mergeCell ref="F309:G309"/>
    <mergeCell ref="AB300:AB309"/>
    <mergeCell ref="AC300:AC309"/>
    <mergeCell ref="AD300:AD309"/>
    <mergeCell ref="AE300:AE309"/>
    <mergeCell ref="AF300:AF309"/>
    <mergeCell ref="AG300:AG309"/>
    <mergeCell ref="AH300:AH309"/>
    <mergeCell ref="AI300:AI309"/>
    <mergeCell ref="AJ300:AJ309"/>
    <mergeCell ref="Y300:Y309"/>
    <mergeCell ref="F322:G322"/>
    <mergeCell ref="F323:G323"/>
    <mergeCell ref="B324:B333"/>
    <mergeCell ref="C324:C333"/>
    <mergeCell ref="D324:D333"/>
    <mergeCell ref="F324:G324"/>
    <mergeCell ref="AK312:AK321"/>
    <mergeCell ref="AL312:AL321"/>
    <mergeCell ref="AM312:AM321"/>
    <mergeCell ref="AN312:AN321"/>
    <mergeCell ref="AO312:AO321"/>
    <mergeCell ref="AP312:AP321"/>
    <mergeCell ref="AQ312:AQ321"/>
    <mergeCell ref="F313:G313"/>
    <mergeCell ref="F314:G314"/>
    <mergeCell ref="F315:G315"/>
    <mergeCell ref="F316:G316"/>
    <mergeCell ref="F317:G317"/>
    <mergeCell ref="F318:G318"/>
    <mergeCell ref="F319:G319"/>
    <mergeCell ref="F320:G320"/>
    <mergeCell ref="F321:G321"/>
    <mergeCell ref="AB312:AB321"/>
    <mergeCell ref="AC312:AC321"/>
    <mergeCell ref="AD312:AD321"/>
    <mergeCell ref="AE312:AE321"/>
    <mergeCell ref="AF312:AF321"/>
    <mergeCell ref="AG312:AG321"/>
    <mergeCell ref="AH312:AH321"/>
    <mergeCell ref="AI312:AI321"/>
    <mergeCell ref="AJ312:AJ321"/>
    <mergeCell ref="F334:G334"/>
    <mergeCell ref="F335:G335"/>
    <mergeCell ref="B336:B345"/>
    <mergeCell ref="C336:C345"/>
    <mergeCell ref="D336:D345"/>
    <mergeCell ref="F336:G336"/>
    <mergeCell ref="AK324:AK333"/>
    <mergeCell ref="AL324:AL333"/>
    <mergeCell ref="AM324:AM333"/>
    <mergeCell ref="AN324:AN333"/>
    <mergeCell ref="AO324:AO333"/>
    <mergeCell ref="AP324:AP333"/>
    <mergeCell ref="AQ324:AQ333"/>
    <mergeCell ref="F325:G325"/>
    <mergeCell ref="F326:G326"/>
    <mergeCell ref="F327:G327"/>
    <mergeCell ref="F328:G328"/>
    <mergeCell ref="F329:G329"/>
    <mergeCell ref="F330:G330"/>
    <mergeCell ref="F331:G331"/>
    <mergeCell ref="F332:G332"/>
    <mergeCell ref="F333:G333"/>
    <mergeCell ref="AB324:AB333"/>
    <mergeCell ref="AC324:AC333"/>
    <mergeCell ref="AD324:AD333"/>
    <mergeCell ref="AE324:AE333"/>
    <mergeCell ref="AF324:AF333"/>
    <mergeCell ref="AG324:AG333"/>
    <mergeCell ref="AH324:AH333"/>
    <mergeCell ref="AI324:AI333"/>
    <mergeCell ref="AJ324:AJ333"/>
    <mergeCell ref="F346:G346"/>
    <mergeCell ref="F347:G347"/>
    <mergeCell ref="B348:B357"/>
    <mergeCell ref="C348:C357"/>
    <mergeCell ref="D348:D357"/>
    <mergeCell ref="F348:G348"/>
    <mergeCell ref="AK336:AK345"/>
    <mergeCell ref="AL336:AL345"/>
    <mergeCell ref="AM336:AM345"/>
    <mergeCell ref="AN336:AN345"/>
    <mergeCell ref="AO336:AO345"/>
    <mergeCell ref="AP336:AP345"/>
    <mergeCell ref="AQ336:AQ345"/>
    <mergeCell ref="F337:G337"/>
    <mergeCell ref="F338:G338"/>
    <mergeCell ref="F339:G339"/>
    <mergeCell ref="F340:G340"/>
    <mergeCell ref="F341:G341"/>
    <mergeCell ref="F342:G342"/>
    <mergeCell ref="F343:G343"/>
    <mergeCell ref="F344:G344"/>
    <mergeCell ref="F345:G345"/>
    <mergeCell ref="AB336:AB345"/>
    <mergeCell ref="AC336:AC345"/>
    <mergeCell ref="AD336:AD345"/>
    <mergeCell ref="AE336:AE345"/>
    <mergeCell ref="AF336:AF345"/>
    <mergeCell ref="AG336:AG345"/>
    <mergeCell ref="AH336:AH345"/>
    <mergeCell ref="AI336:AI345"/>
    <mergeCell ref="AJ336:AJ345"/>
    <mergeCell ref="F358:G358"/>
    <mergeCell ref="F359:G359"/>
    <mergeCell ref="B360:B369"/>
    <mergeCell ref="C360:C369"/>
    <mergeCell ref="D360:D369"/>
    <mergeCell ref="F360:G360"/>
    <mergeCell ref="AK348:AK357"/>
    <mergeCell ref="AL348:AL357"/>
    <mergeCell ref="AM348:AM357"/>
    <mergeCell ref="AN348:AN357"/>
    <mergeCell ref="AO348:AO357"/>
    <mergeCell ref="AP348:AP357"/>
    <mergeCell ref="AQ348:AQ357"/>
    <mergeCell ref="F349:G349"/>
    <mergeCell ref="F350:G350"/>
    <mergeCell ref="F351:G351"/>
    <mergeCell ref="F352:G352"/>
    <mergeCell ref="F353:G353"/>
    <mergeCell ref="F354:G354"/>
    <mergeCell ref="F355:G355"/>
    <mergeCell ref="F356:G356"/>
    <mergeCell ref="F357:G357"/>
    <mergeCell ref="AB348:AB357"/>
    <mergeCell ref="AC348:AC357"/>
    <mergeCell ref="AD348:AD357"/>
    <mergeCell ref="AE348:AE357"/>
    <mergeCell ref="AF348:AF357"/>
    <mergeCell ref="AG348:AG357"/>
    <mergeCell ref="AH348:AH357"/>
    <mergeCell ref="AI348:AI357"/>
    <mergeCell ref="AJ348:AJ357"/>
    <mergeCell ref="F370:G370"/>
    <mergeCell ref="F371:G371"/>
    <mergeCell ref="B372:B381"/>
    <mergeCell ref="C372:C381"/>
    <mergeCell ref="D372:D381"/>
    <mergeCell ref="F372:G372"/>
    <mergeCell ref="AK360:AK369"/>
    <mergeCell ref="AL360:AL369"/>
    <mergeCell ref="AM360:AM369"/>
    <mergeCell ref="AN360:AN369"/>
    <mergeCell ref="AO360:AO369"/>
    <mergeCell ref="AP360:AP369"/>
    <mergeCell ref="AQ360:AQ369"/>
    <mergeCell ref="F361:G361"/>
    <mergeCell ref="F362:G362"/>
    <mergeCell ref="F363:G363"/>
    <mergeCell ref="F364:G364"/>
    <mergeCell ref="F365:G365"/>
    <mergeCell ref="F366:G366"/>
    <mergeCell ref="F367:G367"/>
    <mergeCell ref="F368:G368"/>
    <mergeCell ref="F369:G369"/>
    <mergeCell ref="AB360:AB369"/>
    <mergeCell ref="AC360:AC369"/>
    <mergeCell ref="AD360:AD369"/>
    <mergeCell ref="AE360:AE369"/>
    <mergeCell ref="AF360:AF369"/>
    <mergeCell ref="AG360:AG369"/>
    <mergeCell ref="AH360:AH369"/>
    <mergeCell ref="AI360:AI369"/>
    <mergeCell ref="AJ360:AJ369"/>
    <mergeCell ref="F382:G382"/>
    <mergeCell ref="F383:G383"/>
    <mergeCell ref="B384:B393"/>
    <mergeCell ref="C384:C393"/>
    <mergeCell ref="D384:D393"/>
    <mergeCell ref="F384:G384"/>
    <mergeCell ref="AK372:AK381"/>
    <mergeCell ref="AL372:AL381"/>
    <mergeCell ref="AM372:AM381"/>
    <mergeCell ref="AN372:AN381"/>
    <mergeCell ref="AO372:AO381"/>
    <mergeCell ref="AP372:AP381"/>
    <mergeCell ref="AQ372:AQ381"/>
    <mergeCell ref="F373:G373"/>
    <mergeCell ref="F374:G374"/>
    <mergeCell ref="F375:G375"/>
    <mergeCell ref="F376:G376"/>
    <mergeCell ref="F377:G377"/>
    <mergeCell ref="F378:G378"/>
    <mergeCell ref="F379:G379"/>
    <mergeCell ref="F380:G380"/>
    <mergeCell ref="F381:G381"/>
    <mergeCell ref="AB372:AB381"/>
    <mergeCell ref="AC372:AC381"/>
    <mergeCell ref="AD372:AD381"/>
    <mergeCell ref="AE372:AE381"/>
    <mergeCell ref="AF372:AF381"/>
    <mergeCell ref="AG372:AG381"/>
    <mergeCell ref="AH372:AH381"/>
    <mergeCell ref="AI372:AI381"/>
    <mergeCell ref="AJ372:AJ381"/>
    <mergeCell ref="Z384:Z393"/>
    <mergeCell ref="F394:G394"/>
    <mergeCell ref="F395:G395"/>
    <mergeCell ref="B396:B405"/>
    <mergeCell ref="C396:C405"/>
    <mergeCell ref="D396:D405"/>
    <mergeCell ref="F396:G396"/>
    <mergeCell ref="AK384:AK393"/>
    <mergeCell ref="AL384:AL393"/>
    <mergeCell ref="AM384:AM393"/>
    <mergeCell ref="AN384:AN393"/>
    <mergeCell ref="AO384:AO393"/>
    <mergeCell ref="AP384:AP393"/>
    <mergeCell ref="AQ384:AQ393"/>
    <mergeCell ref="F385:G385"/>
    <mergeCell ref="F386:G386"/>
    <mergeCell ref="F387:G387"/>
    <mergeCell ref="F388:G388"/>
    <mergeCell ref="F389:G389"/>
    <mergeCell ref="F390:G390"/>
    <mergeCell ref="F391:G391"/>
    <mergeCell ref="F392:G392"/>
    <mergeCell ref="F393:G393"/>
    <mergeCell ref="AB384:AB393"/>
    <mergeCell ref="AC384:AC393"/>
    <mergeCell ref="AD384:AD393"/>
    <mergeCell ref="AE384:AE393"/>
    <mergeCell ref="AF384:AF393"/>
    <mergeCell ref="AG384:AG393"/>
    <mergeCell ref="AH384:AH393"/>
    <mergeCell ref="AI384:AI393"/>
    <mergeCell ref="AJ384:AJ393"/>
    <mergeCell ref="Y384:Y393"/>
    <mergeCell ref="F406:G406"/>
    <mergeCell ref="F407:G407"/>
    <mergeCell ref="B408:B417"/>
    <mergeCell ref="C408:C417"/>
    <mergeCell ref="D408:D417"/>
    <mergeCell ref="F408:G408"/>
    <mergeCell ref="AK396:AK405"/>
    <mergeCell ref="AL396:AL405"/>
    <mergeCell ref="AM396:AM405"/>
    <mergeCell ref="AN396:AN405"/>
    <mergeCell ref="AO396:AO405"/>
    <mergeCell ref="AP396:AP405"/>
    <mergeCell ref="AQ396:AQ405"/>
    <mergeCell ref="F397:G397"/>
    <mergeCell ref="F398:G398"/>
    <mergeCell ref="F399:G399"/>
    <mergeCell ref="F400:G400"/>
    <mergeCell ref="F401:G401"/>
    <mergeCell ref="F402:G402"/>
    <mergeCell ref="F403:G403"/>
    <mergeCell ref="F404:G404"/>
    <mergeCell ref="F405:G405"/>
    <mergeCell ref="AB396:AB405"/>
    <mergeCell ref="AC396:AC405"/>
    <mergeCell ref="AD396:AD405"/>
    <mergeCell ref="AE396:AE405"/>
    <mergeCell ref="AF396:AF405"/>
    <mergeCell ref="AG396:AG405"/>
    <mergeCell ref="AH396:AH405"/>
    <mergeCell ref="AI396:AI405"/>
    <mergeCell ref="AJ396:AJ405"/>
    <mergeCell ref="F418:G418"/>
    <mergeCell ref="F419:G419"/>
    <mergeCell ref="B420:B429"/>
    <mergeCell ref="C420:C429"/>
    <mergeCell ref="D420:D429"/>
    <mergeCell ref="F420:G420"/>
    <mergeCell ref="AK408:AK417"/>
    <mergeCell ref="AL408:AL417"/>
    <mergeCell ref="AM408:AM417"/>
    <mergeCell ref="AN408:AN417"/>
    <mergeCell ref="AO408:AO417"/>
    <mergeCell ref="AP408:AP417"/>
    <mergeCell ref="AQ408:AQ417"/>
    <mergeCell ref="F409:G409"/>
    <mergeCell ref="F410:G410"/>
    <mergeCell ref="F411:G411"/>
    <mergeCell ref="F412:G412"/>
    <mergeCell ref="F413:G413"/>
    <mergeCell ref="F414:G414"/>
    <mergeCell ref="F415:G415"/>
    <mergeCell ref="F416:G416"/>
    <mergeCell ref="F417:G417"/>
    <mergeCell ref="AB408:AB417"/>
    <mergeCell ref="AC408:AC417"/>
    <mergeCell ref="AD408:AD417"/>
    <mergeCell ref="AE408:AE417"/>
    <mergeCell ref="AF408:AF417"/>
    <mergeCell ref="AG408:AG417"/>
    <mergeCell ref="AH408:AH417"/>
    <mergeCell ref="AI408:AI417"/>
    <mergeCell ref="AJ408:AJ417"/>
    <mergeCell ref="F430:G430"/>
    <mergeCell ref="F431:G431"/>
    <mergeCell ref="B432:B441"/>
    <mergeCell ref="C432:C441"/>
    <mergeCell ref="D432:D441"/>
    <mergeCell ref="F432:G432"/>
    <mergeCell ref="AK420:AK429"/>
    <mergeCell ref="AL420:AL429"/>
    <mergeCell ref="AM420:AM429"/>
    <mergeCell ref="AN420:AN429"/>
    <mergeCell ref="AO420:AO429"/>
    <mergeCell ref="AP420:AP429"/>
    <mergeCell ref="AQ420:AQ429"/>
    <mergeCell ref="F421:G421"/>
    <mergeCell ref="F422:G422"/>
    <mergeCell ref="F423:G423"/>
    <mergeCell ref="F424:G424"/>
    <mergeCell ref="F425:G425"/>
    <mergeCell ref="F426:G426"/>
    <mergeCell ref="F427:G427"/>
    <mergeCell ref="F428:G428"/>
    <mergeCell ref="F429:G429"/>
    <mergeCell ref="AB420:AB429"/>
    <mergeCell ref="AC420:AC429"/>
    <mergeCell ref="AD420:AD429"/>
    <mergeCell ref="AE420:AE429"/>
    <mergeCell ref="AF420:AF429"/>
    <mergeCell ref="AG420:AG429"/>
    <mergeCell ref="AH420:AH429"/>
    <mergeCell ref="AI420:AI429"/>
    <mergeCell ref="AJ420:AJ429"/>
    <mergeCell ref="AP432:AP441"/>
    <mergeCell ref="AQ432:AQ441"/>
    <mergeCell ref="F433:G433"/>
    <mergeCell ref="F434:G434"/>
    <mergeCell ref="F435:G435"/>
    <mergeCell ref="F436:G436"/>
    <mergeCell ref="F437:G437"/>
    <mergeCell ref="F438:G438"/>
    <mergeCell ref="F439:G439"/>
    <mergeCell ref="F440:G440"/>
    <mergeCell ref="F441:G441"/>
    <mergeCell ref="AB432:AB441"/>
    <mergeCell ref="AC432:AC441"/>
    <mergeCell ref="AD432:AD441"/>
    <mergeCell ref="AE432:AE441"/>
    <mergeCell ref="AF432:AF441"/>
    <mergeCell ref="AG432:AG441"/>
    <mergeCell ref="AH432:AH441"/>
    <mergeCell ref="AI432:AI441"/>
    <mergeCell ref="AJ432:AJ441"/>
    <mergeCell ref="AJ456:AJ465"/>
    <mergeCell ref="AK456:AK465"/>
    <mergeCell ref="AL456:AL465"/>
    <mergeCell ref="F442:G442"/>
    <mergeCell ref="F443:G443"/>
    <mergeCell ref="B444:B453"/>
    <mergeCell ref="C444:C453"/>
    <mergeCell ref="D444:D453"/>
    <mergeCell ref="F444:G444"/>
    <mergeCell ref="AK432:AK441"/>
    <mergeCell ref="AL432:AL441"/>
    <mergeCell ref="AM432:AM441"/>
    <mergeCell ref="AN432:AN441"/>
    <mergeCell ref="AO432:AO441"/>
    <mergeCell ref="AK444:AK453"/>
    <mergeCell ref="AL444:AL453"/>
    <mergeCell ref="AM444:AM453"/>
    <mergeCell ref="AN444:AN453"/>
    <mergeCell ref="AO444:AO453"/>
    <mergeCell ref="F460:G460"/>
    <mergeCell ref="F461:G461"/>
    <mergeCell ref="F462:G462"/>
    <mergeCell ref="F463:G463"/>
    <mergeCell ref="F464:G464"/>
    <mergeCell ref="F465:G465"/>
    <mergeCell ref="AM456:AM465"/>
    <mergeCell ref="AN456:AN465"/>
    <mergeCell ref="AO456:AO465"/>
    <mergeCell ref="AE456:AE465"/>
    <mergeCell ref="AF456:AF465"/>
    <mergeCell ref="AG456:AG465"/>
    <mergeCell ref="AH456:AH465"/>
    <mergeCell ref="AP444:AP453"/>
    <mergeCell ref="AQ444:AQ453"/>
    <mergeCell ref="F445:G445"/>
    <mergeCell ref="F446:G446"/>
    <mergeCell ref="F447:G447"/>
    <mergeCell ref="F448:G448"/>
    <mergeCell ref="F449:G449"/>
    <mergeCell ref="F450:G450"/>
    <mergeCell ref="F451:G451"/>
    <mergeCell ref="F452:G452"/>
    <mergeCell ref="F453:G453"/>
    <mergeCell ref="AB444:AB453"/>
    <mergeCell ref="AC444:AC453"/>
    <mergeCell ref="AD444:AD453"/>
    <mergeCell ref="AE444:AE453"/>
    <mergeCell ref="AF444:AF453"/>
    <mergeCell ref="AG444:AG453"/>
    <mergeCell ref="AH444:AH453"/>
    <mergeCell ref="AI444:AI453"/>
    <mergeCell ref="AJ444:AJ453"/>
    <mergeCell ref="AI456:AI465"/>
    <mergeCell ref="F454:G454"/>
    <mergeCell ref="F455:G455"/>
    <mergeCell ref="F456:G456"/>
    <mergeCell ref="F457:G457"/>
    <mergeCell ref="F489:G489"/>
    <mergeCell ref="F490:G490"/>
    <mergeCell ref="AC480:AC489"/>
    <mergeCell ref="AD480:AD489"/>
    <mergeCell ref="AE480:AE489"/>
    <mergeCell ref="AF480:AF489"/>
    <mergeCell ref="AG480:AG489"/>
    <mergeCell ref="AH480:AH489"/>
    <mergeCell ref="AI480:AI489"/>
    <mergeCell ref="AB456:AB465"/>
    <mergeCell ref="AP504:AP513"/>
    <mergeCell ref="AQ504:AQ513"/>
    <mergeCell ref="F506:G506"/>
    <mergeCell ref="F507:G507"/>
    <mergeCell ref="F508:G508"/>
    <mergeCell ref="F509:G509"/>
    <mergeCell ref="F510:G510"/>
    <mergeCell ref="F511:G511"/>
    <mergeCell ref="F512:G512"/>
    <mergeCell ref="F513:G513"/>
    <mergeCell ref="AJ480:AJ489"/>
    <mergeCell ref="F479:G479"/>
    <mergeCell ref="F480:G480"/>
    <mergeCell ref="F481:G481"/>
    <mergeCell ref="F470:G470"/>
    <mergeCell ref="F471:G471"/>
    <mergeCell ref="F472:G472"/>
    <mergeCell ref="F473:G473"/>
    <mergeCell ref="F474:G474"/>
    <mergeCell ref="F475:G475"/>
    <mergeCell ref="F476:G476"/>
    <mergeCell ref="F477:G477"/>
    <mergeCell ref="F478:G478"/>
    <mergeCell ref="F503:G503"/>
    <mergeCell ref="F504:G504"/>
    <mergeCell ref="F505:G505"/>
    <mergeCell ref="F494:G494"/>
    <mergeCell ref="F495:G495"/>
    <mergeCell ref="F496:G496"/>
    <mergeCell ref="F497:G497"/>
    <mergeCell ref="D528:D537"/>
    <mergeCell ref="F518:G518"/>
    <mergeCell ref="F519:G519"/>
    <mergeCell ref="F520:G520"/>
    <mergeCell ref="F521:G521"/>
    <mergeCell ref="F522:G522"/>
    <mergeCell ref="F523:G523"/>
    <mergeCell ref="F524:G524"/>
    <mergeCell ref="F525:G525"/>
    <mergeCell ref="F526:G526"/>
    <mergeCell ref="F530:G530"/>
    <mergeCell ref="F531:G531"/>
    <mergeCell ref="F532:G532"/>
    <mergeCell ref="F533:G533"/>
    <mergeCell ref="F534:G534"/>
    <mergeCell ref="F492:G492"/>
    <mergeCell ref="F493:G493"/>
    <mergeCell ref="AK504:AK513"/>
    <mergeCell ref="AL504:AL513"/>
    <mergeCell ref="AM504:AM513"/>
    <mergeCell ref="F498:G498"/>
    <mergeCell ref="F499:G499"/>
    <mergeCell ref="F500:G500"/>
    <mergeCell ref="F501:G501"/>
    <mergeCell ref="F502:G502"/>
    <mergeCell ref="AB528:AB537"/>
    <mergeCell ref="AC528:AC537"/>
    <mergeCell ref="AD528:AD537"/>
    <mergeCell ref="AE528:AE537"/>
    <mergeCell ref="AF528:AF537"/>
    <mergeCell ref="AG552:AG561"/>
    <mergeCell ref="AH552:AH561"/>
    <mergeCell ref="AI552:AI561"/>
    <mergeCell ref="AJ552:AJ561"/>
    <mergeCell ref="F551:G551"/>
    <mergeCell ref="F552:G552"/>
    <mergeCell ref="F553:G553"/>
    <mergeCell ref="F514:G514"/>
    <mergeCell ref="AC504:AC513"/>
    <mergeCell ref="AD504:AD513"/>
    <mergeCell ref="AE504:AE513"/>
    <mergeCell ref="AF504:AF513"/>
    <mergeCell ref="AG504:AG513"/>
    <mergeCell ref="AH504:AH513"/>
    <mergeCell ref="AI504:AI513"/>
    <mergeCell ref="AJ504:AJ513"/>
    <mergeCell ref="AG528:AG537"/>
    <mergeCell ref="AH528:AH537"/>
    <mergeCell ref="AI528:AI537"/>
    <mergeCell ref="AJ528:AJ537"/>
    <mergeCell ref="F527:G527"/>
    <mergeCell ref="F528:G528"/>
    <mergeCell ref="F529:G529"/>
    <mergeCell ref="F545:G545"/>
    <mergeCell ref="F546:G546"/>
    <mergeCell ref="F547:G547"/>
    <mergeCell ref="F548:G548"/>
    <mergeCell ref="F549:G549"/>
    <mergeCell ref="F550:G550"/>
    <mergeCell ref="F554:G554"/>
    <mergeCell ref="F555:G555"/>
    <mergeCell ref="F556:G556"/>
    <mergeCell ref="F557:G557"/>
    <mergeCell ref="F558:G558"/>
    <mergeCell ref="F559:G559"/>
    <mergeCell ref="F560:G560"/>
    <mergeCell ref="F561:G561"/>
    <mergeCell ref="F535:G535"/>
    <mergeCell ref="F536:G536"/>
    <mergeCell ref="F537:G537"/>
    <mergeCell ref="F538:G538"/>
    <mergeCell ref="B576:B585"/>
    <mergeCell ref="C576:C585"/>
    <mergeCell ref="D576:D585"/>
    <mergeCell ref="F566:G566"/>
    <mergeCell ref="F567:G567"/>
    <mergeCell ref="F568:G568"/>
    <mergeCell ref="F569:G569"/>
    <mergeCell ref="F570:G570"/>
    <mergeCell ref="F571:G571"/>
    <mergeCell ref="F572:G572"/>
    <mergeCell ref="F573:G573"/>
    <mergeCell ref="F574:G574"/>
    <mergeCell ref="F578:G578"/>
    <mergeCell ref="F579:G579"/>
    <mergeCell ref="F580:G580"/>
    <mergeCell ref="F581:G581"/>
    <mergeCell ref="B552:B561"/>
    <mergeCell ref="C552:C561"/>
    <mergeCell ref="D552:D561"/>
    <mergeCell ref="C528:C537"/>
    <mergeCell ref="F582:G582"/>
    <mergeCell ref="F583:G583"/>
    <mergeCell ref="F584:G584"/>
    <mergeCell ref="F585:G585"/>
    <mergeCell ref="AC576:AC585"/>
    <mergeCell ref="AD576:AD585"/>
    <mergeCell ref="AE576:AE585"/>
    <mergeCell ref="AF576:AF585"/>
    <mergeCell ref="AG600:AG609"/>
    <mergeCell ref="AH600:AH609"/>
    <mergeCell ref="AI600:AI609"/>
    <mergeCell ref="AJ600:AJ609"/>
    <mergeCell ref="F599:G599"/>
    <mergeCell ref="F600:G600"/>
    <mergeCell ref="F601:G601"/>
    <mergeCell ref="F562:G562"/>
    <mergeCell ref="AB552:AB561"/>
    <mergeCell ref="AC552:AC561"/>
    <mergeCell ref="AD552:AD561"/>
    <mergeCell ref="AE552:AE561"/>
    <mergeCell ref="AF552:AF561"/>
    <mergeCell ref="AG576:AG585"/>
    <mergeCell ref="AH576:AH585"/>
    <mergeCell ref="AI576:AI585"/>
    <mergeCell ref="AJ576:AJ585"/>
    <mergeCell ref="F575:G575"/>
    <mergeCell ref="F576:G576"/>
    <mergeCell ref="F577:G577"/>
    <mergeCell ref="F596:G596"/>
    <mergeCell ref="F597:G597"/>
    <mergeCell ref="F598:G598"/>
    <mergeCell ref="F602:G602"/>
    <mergeCell ref="F603:G603"/>
    <mergeCell ref="F604:G604"/>
    <mergeCell ref="F605:G605"/>
    <mergeCell ref="F606:G606"/>
    <mergeCell ref="F586:G586"/>
    <mergeCell ref="AB576:AB585"/>
    <mergeCell ref="B624:B633"/>
    <mergeCell ref="C624:C633"/>
    <mergeCell ref="D624:D633"/>
    <mergeCell ref="F614:G614"/>
    <mergeCell ref="F615:G615"/>
    <mergeCell ref="F616:G616"/>
    <mergeCell ref="F617:G617"/>
    <mergeCell ref="F618:G618"/>
    <mergeCell ref="F619:G619"/>
    <mergeCell ref="F620:G620"/>
    <mergeCell ref="F621:G621"/>
    <mergeCell ref="F622:G622"/>
    <mergeCell ref="F626:G626"/>
    <mergeCell ref="F627:G627"/>
    <mergeCell ref="F628:G628"/>
    <mergeCell ref="F629:G629"/>
    <mergeCell ref="B600:B609"/>
    <mergeCell ref="C600:C609"/>
    <mergeCell ref="D600:D609"/>
    <mergeCell ref="F633:G633"/>
    <mergeCell ref="Y588:Y597"/>
    <mergeCell ref="Z588:Z597"/>
    <mergeCell ref="AA588:AA597"/>
    <mergeCell ref="F634:G634"/>
    <mergeCell ref="AB624:AB633"/>
    <mergeCell ref="AC624:AC633"/>
    <mergeCell ref="AD624:AD633"/>
    <mergeCell ref="AE624:AE633"/>
    <mergeCell ref="AF624:AF633"/>
    <mergeCell ref="AG648:AG657"/>
    <mergeCell ref="AH648:AH657"/>
    <mergeCell ref="AI648:AI657"/>
    <mergeCell ref="AJ648:AJ657"/>
    <mergeCell ref="F647:G647"/>
    <mergeCell ref="F648:G648"/>
    <mergeCell ref="F649:G649"/>
    <mergeCell ref="F610:G610"/>
    <mergeCell ref="AB600:AB609"/>
    <mergeCell ref="AC600:AC609"/>
    <mergeCell ref="AD600:AD609"/>
    <mergeCell ref="AE600:AE609"/>
    <mergeCell ref="AF600:AF609"/>
    <mergeCell ref="AG624:AG633"/>
    <mergeCell ref="AH624:AH633"/>
    <mergeCell ref="AI624:AI633"/>
    <mergeCell ref="AJ624:AJ633"/>
    <mergeCell ref="F623:G623"/>
    <mergeCell ref="F624:G624"/>
    <mergeCell ref="F625:G625"/>
    <mergeCell ref="AD648:AD657"/>
    <mergeCell ref="AE648:AE657"/>
    <mergeCell ref="AF648:AF657"/>
    <mergeCell ref="F607:G607"/>
    <mergeCell ref="F608:G608"/>
    <mergeCell ref="F609:G609"/>
    <mergeCell ref="B648:B657"/>
    <mergeCell ref="C648:C657"/>
    <mergeCell ref="D648:D657"/>
    <mergeCell ref="F638:G638"/>
    <mergeCell ref="F639:G639"/>
    <mergeCell ref="F640:G640"/>
    <mergeCell ref="F641:G641"/>
    <mergeCell ref="F642:G642"/>
    <mergeCell ref="F643:G643"/>
    <mergeCell ref="F644:G644"/>
    <mergeCell ref="F645:G645"/>
    <mergeCell ref="F646:G646"/>
    <mergeCell ref="F650:G650"/>
    <mergeCell ref="F651:G651"/>
    <mergeCell ref="F652:G652"/>
    <mergeCell ref="F653:G653"/>
    <mergeCell ref="F654:G654"/>
    <mergeCell ref="F655:G655"/>
    <mergeCell ref="F656:G656"/>
    <mergeCell ref="F657:G657"/>
    <mergeCell ref="AH672:AH681"/>
    <mergeCell ref="AI672:AI681"/>
    <mergeCell ref="AJ672:AJ681"/>
    <mergeCell ref="F671:G671"/>
    <mergeCell ref="F672:G672"/>
    <mergeCell ref="F673:G673"/>
    <mergeCell ref="F662:G662"/>
    <mergeCell ref="F663:G663"/>
    <mergeCell ref="F664:G664"/>
    <mergeCell ref="F665:G665"/>
    <mergeCell ref="F666:G666"/>
    <mergeCell ref="F667:G667"/>
    <mergeCell ref="F668:G668"/>
    <mergeCell ref="F669:G669"/>
    <mergeCell ref="F670:G670"/>
    <mergeCell ref="F674:G674"/>
    <mergeCell ref="F675:G675"/>
    <mergeCell ref="F676:G676"/>
    <mergeCell ref="F677:G677"/>
    <mergeCell ref="F678:G678"/>
    <mergeCell ref="F679:G679"/>
    <mergeCell ref="F680:G680"/>
    <mergeCell ref="Y660:Y669"/>
    <mergeCell ref="Z660:Z669"/>
    <mergeCell ref="AA660:AA669"/>
    <mergeCell ref="AK696:AK705"/>
    <mergeCell ref="AL696:AL705"/>
    <mergeCell ref="AP684:AP693"/>
    <mergeCell ref="B708:B717"/>
    <mergeCell ref="C708:C717"/>
    <mergeCell ref="D708:D717"/>
    <mergeCell ref="F681:G681"/>
    <mergeCell ref="F682:G682"/>
    <mergeCell ref="AB672:AB681"/>
    <mergeCell ref="AC672:AC681"/>
    <mergeCell ref="AD672:AD681"/>
    <mergeCell ref="AE672:AE681"/>
    <mergeCell ref="AF672:AF681"/>
    <mergeCell ref="AG696:AG705"/>
    <mergeCell ref="AH696:AH705"/>
    <mergeCell ref="AI696:AI705"/>
    <mergeCell ref="AJ696:AJ705"/>
    <mergeCell ref="F695:G695"/>
    <mergeCell ref="F696:G696"/>
    <mergeCell ref="F697:G697"/>
    <mergeCell ref="F685:G685"/>
    <mergeCell ref="AM696:AM705"/>
    <mergeCell ref="AN696:AN705"/>
    <mergeCell ref="AO696:AO705"/>
    <mergeCell ref="AP696:AP705"/>
    <mergeCell ref="Y672:Y681"/>
    <mergeCell ref="Z672:Z681"/>
    <mergeCell ref="AA672:AA681"/>
    <mergeCell ref="Y684:Y693"/>
    <mergeCell ref="Z684:Z693"/>
    <mergeCell ref="AA684:AA693"/>
    <mergeCell ref="AG672:AG681"/>
    <mergeCell ref="AK732:AK741"/>
    <mergeCell ref="AL732:AL741"/>
    <mergeCell ref="AQ708:AQ717"/>
    <mergeCell ref="F707:G707"/>
    <mergeCell ref="F708:G708"/>
    <mergeCell ref="F709:G709"/>
    <mergeCell ref="F698:G698"/>
    <mergeCell ref="F699:G699"/>
    <mergeCell ref="F700:G700"/>
    <mergeCell ref="F701:G701"/>
    <mergeCell ref="F702:G702"/>
    <mergeCell ref="F703:G703"/>
    <mergeCell ref="F704:G704"/>
    <mergeCell ref="F705:G705"/>
    <mergeCell ref="F706:G706"/>
    <mergeCell ref="AB696:AB705"/>
    <mergeCell ref="AC696:AC705"/>
    <mergeCell ref="AD696:AD705"/>
    <mergeCell ref="AE696:AE705"/>
    <mergeCell ref="AF696:AF705"/>
    <mergeCell ref="AC708:AC717"/>
    <mergeCell ref="AD708:AD717"/>
    <mergeCell ref="AE708:AE717"/>
    <mergeCell ref="AF708:AF717"/>
    <mergeCell ref="AG708:AG717"/>
    <mergeCell ref="AH708:AH717"/>
    <mergeCell ref="AI708:AI717"/>
    <mergeCell ref="AJ708:AJ717"/>
    <mergeCell ref="AK708:AK717"/>
    <mergeCell ref="AL708:AL717"/>
    <mergeCell ref="AO708:AO717"/>
    <mergeCell ref="AP708:AP717"/>
    <mergeCell ref="F723:G723"/>
    <mergeCell ref="F724:G724"/>
    <mergeCell ref="F725:G725"/>
    <mergeCell ref="F726:G726"/>
    <mergeCell ref="F727:G727"/>
    <mergeCell ref="F728:G728"/>
    <mergeCell ref="F729:G729"/>
    <mergeCell ref="F730:G730"/>
    <mergeCell ref="AB720:AB729"/>
    <mergeCell ref="AC720:AC729"/>
    <mergeCell ref="AD720:AD729"/>
    <mergeCell ref="AE720:AE729"/>
    <mergeCell ref="AF720:AF729"/>
    <mergeCell ref="AG720:AG729"/>
    <mergeCell ref="AH720:AH729"/>
    <mergeCell ref="AI720:AI729"/>
    <mergeCell ref="AJ720:AJ729"/>
    <mergeCell ref="F720:G720"/>
    <mergeCell ref="F721:G721"/>
    <mergeCell ref="B504:B513"/>
    <mergeCell ref="C504:C513"/>
    <mergeCell ref="D504:D513"/>
    <mergeCell ref="AB504:AB513"/>
    <mergeCell ref="B528:B537"/>
    <mergeCell ref="F734:G734"/>
    <mergeCell ref="F735:G735"/>
    <mergeCell ref="F736:G736"/>
    <mergeCell ref="F737:G737"/>
    <mergeCell ref="F738:G738"/>
    <mergeCell ref="F739:G739"/>
    <mergeCell ref="F740:G740"/>
    <mergeCell ref="B696:B705"/>
    <mergeCell ref="C696:C705"/>
    <mergeCell ref="D696:D705"/>
    <mergeCell ref="F686:G686"/>
    <mergeCell ref="F687:G687"/>
    <mergeCell ref="F688:G688"/>
    <mergeCell ref="F689:G689"/>
    <mergeCell ref="F690:G690"/>
    <mergeCell ref="F691:G691"/>
    <mergeCell ref="F692:G692"/>
    <mergeCell ref="F693:G693"/>
    <mergeCell ref="F694:G694"/>
    <mergeCell ref="B672:B681"/>
    <mergeCell ref="C672:C681"/>
    <mergeCell ref="D672:D681"/>
    <mergeCell ref="AB516:AB525"/>
    <mergeCell ref="F731:G731"/>
    <mergeCell ref="F732:G732"/>
    <mergeCell ref="F733:G733"/>
    <mergeCell ref="F722:G722"/>
    <mergeCell ref="AP456:AP465"/>
    <mergeCell ref="AQ456:AQ465"/>
    <mergeCell ref="B468:B477"/>
    <mergeCell ref="C468:C477"/>
    <mergeCell ref="D468:D477"/>
    <mergeCell ref="AB468:AB477"/>
    <mergeCell ref="AC468:AC477"/>
    <mergeCell ref="AD468:AD477"/>
    <mergeCell ref="AE468:AE477"/>
    <mergeCell ref="AF468:AF477"/>
    <mergeCell ref="AG468:AG477"/>
    <mergeCell ref="AH468:AH477"/>
    <mergeCell ref="AI468:AI477"/>
    <mergeCell ref="AJ468:AJ477"/>
    <mergeCell ref="AK468:AK477"/>
    <mergeCell ref="AL468:AL477"/>
    <mergeCell ref="AM468:AM477"/>
    <mergeCell ref="AN468:AN477"/>
    <mergeCell ref="AO468:AO477"/>
    <mergeCell ref="AP468:AP477"/>
    <mergeCell ref="AQ468:AQ477"/>
    <mergeCell ref="F467:G467"/>
    <mergeCell ref="F468:G468"/>
    <mergeCell ref="F469:G469"/>
    <mergeCell ref="F458:G458"/>
    <mergeCell ref="F459:G459"/>
    <mergeCell ref="F466:G466"/>
    <mergeCell ref="AC456:AC465"/>
    <mergeCell ref="AD456:AD465"/>
    <mergeCell ref="B456:B465"/>
    <mergeCell ref="C456:C465"/>
    <mergeCell ref="D456:D465"/>
    <mergeCell ref="AP480:AP489"/>
    <mergeCell ref="AQ480:AQ489"/>
    <mergeCell ref="B492:B501"/>
    <mergeCell ref="C492:C501"/>
    <mergeCell ref="D492:D501"/>
    <mergeCell ref="AB492:AB501"/>
    <mergeCell ref="AC492:AC501"/>
    <mergeCell ref="AD492:AD501"/>
    <mergeCell ref="AE492:AE501"/>
    <mergeCell ref="AF492:AF501"/>
    <mergeCell ref="AG492:AG501"/>
    <mergeCell ref="AH492:AH501"/>
    <mergeCell ref="AI492:AI501"/>
    <mergeCell ref="AJ492:AJ501"/>
    <mergeCell ref="AK492:AK501"/>
    <mergeCell ref="AL492:AL501"/>
    <mergeCell ref="F491:G491"/>
    <mergeCell ref="F482:G482"/>
    <mergeCell ref="F483:G483"/>
    <mergeCell ref="F484:G484"/>
    <mergeCell ref="F485:G485"/>
    <mergeCell ref="F486:G486"/>
    <mergeCell ref="F487:G487"/>
    <mergeCell ref="F488:G488"/>
    <mergeCell ref="AN492:AN501"/>
    <mergeCell ref="AO492:AO501"/>
    <mergeCell ref="AP492:AP501"/>
    <mergeCell ref="AQ492:AQ501"/>
    <mergeCell ref="B480:B489"/>
    <mergeCell ref="C480:C489"/>
    <mergeCell ref="D480:D489"/>
    <mergeCell ref="AB480:AB489"/>
    <mergeCell ref="AC516:AC525"/>
    <mergeCell ref="AD516:AD525"/>
    <mergeCell ref="AE516:AE525"/>
    <mergeCell ref="AF516:AF525"/>
    <mergeCell ref="AG516:AG525"/>
    <mergeCell ref="AH516:AH525"/>
    <mergeCell ref="AI516:AI525"/>
    <mergeCell ref="AJ516:AJ525"/>
    <mergeCell ref="AK516:AK525"/>
    <mergeCell ref="AL516:AL525"/>
    <mergeCell ref="AK480:AK489"/>
    <mergeCell ref="AL480:AL489"/>
    <mergeCell ref="AM480:AM489"/>
    <mergeCell ref="AN480:AN489"/>
    <mergeCell ref="AO480:AO489"/>
    <mergeCell ref="AN504:AN513"/>
    <mergeCell ref="AO504:AO513"/>
    <mergeCell ref="AM516:AM525"/>
    <mergeCell ref="AN516:AN525"/>
    <mergeCell ref="AO516:AO525"/>
    <mergeCell ref="AM492:AM501"/>
    <mergeCell ref="AP516:AP525"/>
    <mergeCell ref="AQ516:AQ525"/>
    <mergeCell ref="F515:G515"/>
    <mergeCell ref="F516:G516"/>
    <mergeCell ref="F517:G517"/>
    <mergeCell ref="AK528:AK537"/>
    <mergeCell ref="AL528:AL537"/>
    <mergeCell ref="AM528:AM537"/>
    <mergeCell ref="AN528:AN537"/>
    <mergeCell ref="AO528:AO537"/>
    <mergeCell ref="AP528:AP537"/>
    <mergeCell ref="AQ528:AQ537"/>
    <mergeCell ref="B540:B549"/>
    <mergeCell ref="C540:C549"/>
    <mergeCell ref="D540:D549"/>
    <mergeCell ref="AB540:AB549"/>
    <mergeCell ref="AC540:AC549"/>
    <mergeCell ref="AD540:AD549"/>
    <mergeCell ref="AE540:AE549"/>
    <mergeCell ref="AF540:AF549"/>
    <mergeCell ref="AG540:AG549"/>
    <mergeCell ref="AH540:AH549"/>
    <mergeCell ref="AI540:AI549"/>
    <mergeCell ref="AJ540:AJ549"/>
    <mergeCell ref="AK540:AK549"/>
    <mergeCell ref="AL540:AL549"/>
    <mergeCell ref="B516:B525"/>
    <mergeCell ref="C516:C525"/>
    <mergeCell ref="D516:D525"/>
    <mergeCell ref="AM540:AM549"/>
    <mergeCell ref="AN540:AN549"/>
    <mergeCell ref="AO540:AO549"/>
    <mergeCell ref="AP540:AP549"/>
    <mergeCell ref="AQ540:AQ549"/>
    <mergeCell ref="F539:G539"/>
    <mergeCell ref="F540:G540"/>
    <mergeCell ref="F541:G541"/>
    <mergeCell ref="AK552:AK561"/>
    <mergeCell ref="AL552:AL561"/>
    <mergeCell ref="AM552:AM561"/>
    <mergeCell ref="AN552:AN561"/>
    <mergeCell ref="AO552:AO561"/>
    <mergeCell ref="AP552:AP561"/>
    <mergeCell ref="AQ552:AQ561"/>
    <mergeCell ref="B564:B573"/>
    <mergeCell ref="C564:C573"/>
    <mergeCell ref="D564:D573"/>
    <mergeCell ref="AB564:AB573"/>
    <mergeCell ref="AC564:AC573"/>
    <mergeCell ref="AD564:AD573"/>
    <mergeCell ref="AE564:AE573"/>
    <mergeCell ref="AF564:AF573"/>
    <mergeCell ref="AG564:AG573"/>
    <mergeCell ref="AH564:AH573"/>
    <mergeCell ref="AI564:AI573"/>
    <mergeCell ref="AJ564:AJ573"/>
    <mergeCell ref="AK564:AK573"/>
    <mergeCell ref="AL564:AL573"/>
    <mergeCell ref="F542:G542"/>
    <mergeCell ref="F543:G543"/>
    <mergeCell ref="F544:G544"/>
    <mergeCell ref="AM564:AM573"/>
    <mergeCell ref="AN564:AN573"/>
    <mergeCell ref="AO564:AO573"/>
    <mergeCell ref="AP564:AP573"/>
    <mergeCell ref="AQ564:AQ573"/>
    <mergeCell ref="F563:G563"/>
    <mergeCell ref="F564:G564"/>
    <mergeCell ref="F565:G565"/>
    <mergeCell ref="AK576:AK585"/>
    <mergeCell ref="AL576:AL585"/>
    <mergeCell ref="AM576:AM585"/>
    <mergeCell ref="AN576:AN585"/>
    <mergeCell ref="AO576:AO585"/>
    <mergeCell ref="AP576:AP585"/>
    <mergeCell ref="AQ576:AQ585"/>
    <mergeCell ref="B588:B597"/>
    <mergeCell ref="C588:C597"/>
    <mergeCell ref="D588:D597"/>
    <mergeCell ref="AB588:AB597"/>
    <mergeCell ref="AC588:AC597"/>
    <mergeCell ref="AD588:AD597"/>
    <mergeCell ref="AE588:AE597"/>
    <mergeCell ref="AF588:AF597"/>
    <mergeCell ref="AG588:AG597"/>
    <mergeCell ref="AH588:AH597"/>
    <mergeCell ref="AI588:AI597"/>
    <mergeCell ref="AJ588:AJ597"/>
    <mergeCell ref="AK588:AK597"/>
    <mergeCell ref="AL588:AL597"/>
    <mergeCell ref="F590:G590"/>
    <mergeCell ref="F591:G591"/>
    <mergeCell ref="F592:G592"/>
    <mergeCell ref="AM588:AM597"/>
    <mergeCell ref="AN588:AN597"/>
    <mergeCell ref="AO588:AO597"/>
    <mergeCell ref="AP588:AP597"/>
    <mergeCell ref="AQ588:AQ597"/>
    <mergeCell ref="F587:G587"/>
    <mergeCell ref="F588:G588"/>
    <mergeCell ref="F589:G589"/>
    <mergeCell ref="AK600:AK609"/>
    <mergeCell ref="AL600:AL609"/>
    <mergeCell ref="AM600:AM609"/>
    <mergeCell ref="AN600:AN609"/>
    <mergeCell ref="AO600:AO609"/>
    <mergeCell ref="AP600:AP609"/>
    <mergeCell ref="AQ600:AQ609"/>
    <mergeCell ref="B612:B621"/>
    <mergeCell ref="C612:C621"/>
    <mergeCell ref="D612:D621"/>
    <mergeCell ref="AB612:AB621"/>
    <mergeCell ref="AC612:AC621"/>
    <mergeCell ref="AD612:AD621"/>
    <mergeCell ref="AE612:AE621"/>
    <mergeCell ref="AF612:AF621"/>
    <mergeCell ref="AG612:AG621"/>
    <mergeCell ref="AH612:AH621"/>
    <mergeCell ref="AI612:AI621"/>
    <mergeCell ref="AJ612:AJ621"/>
    <mergeCell ref="AK612:AK621"/>
    <mergeCell ref="AL612:AL621"/>
    <mergeCell ref="F593:G593"/>
    <mergeCell ref="F594:G594"/>
    <mergeCell ref="F595:G595"/>
    <mergeCell ref="AM612:AM621"/>
    <mergeCell ref="AN612:AN621"/>
    <mergeCell ref="AO612:AO621"/>
    <mergeCell ref="AP612:AP621"/>
    <mergeCell ref="AQ612:AQ621"/>
    <mergeCell ref="F611:G611"/>
    <mergeCell ref="F612:G612"/>
    <mergeCell ref="F613:G613"/>
    <mergeCell ref="AK624:AK633"/>
    <mergeCell ref="AL624:AL633"/>
    <mergeCell ref="AM624:AM633"/>
    <mergeCell ref="AN624:AN633"/>
    <mergeCell ref="AO624:AO633"/>
    <mergeCell ref="AP624:AP633"/>
    <mergeCell ref="AQ624:AQ633"/>
    <mergeCell ref="B636:B645"/>
    <mergeCell ref="C636:C645"/>
    <mergeCell ref="D636:D645"/>
    <mergeCell ref="AB636:AB645"/>
    <mergeCell ref="AC636:AC645"/>
    <mergeCell ref="AD636:AD645"/>
    <mergeCell ref="AE636:AE645"/>
    <mergeCell ref="AF636:AF645"/>
    <mergeCell ref="AG636:AG645"/>
    <mergeCell ref="AH636:AH645"/>
    <mergeCell ref="AI636:AI645"/>
    <mergeCell ref="AJ636:AJ645"/>
    <mergeCell ref="AK636:AK645"/>
    <mergeCell ref="AL636:AL645"/>
    <mergeCell ref="F630:G630"/>
    <mergeCell ref="F631:G631"/>
    <mergeCell ref="F632:G632"/>
    <mergeCell ref="AM636:AM645"/>
    <mergeCell ref="AN636:AN645"/>
    <mergeCell ref="AO636:AO645"/>
    <mergeCell ref="AP636:AP645"/>
    <mergeCell ref="AQ636:AQ645"/>
    <mergeCell ref="F635:G635"/>
    <mergeCell ref="F636:G636"/>
    <mergeCell ref="F637:G637"/>
    <mergeCell ref="AK648:AK657"/>
    <mergeCell ref="AL648:AL657"/>
    <mergeCell ref="AM648:AM657"/>
    <mergeCell ref="AN648:AN657"/>
    <mergeCell ref="AO648:AO657"/>
    <mergeCell ref="AP648:AP657"/>
    <mergeCell ref="AQ648:AQ657"/>
    <mergeCell ref="B660:B669"/>
    <mergeCell ref="C660:C669"/>
    <mergeCell ref="D660:D669"/>
    <mergeCell ref="AB660:AB669"/>
    <mergeCell ref="AC660:AC669"/>
    <mergeCell ref="AD660:AD669"/>
    <mergeCell ref="AE660:AE669"/>
    <mergeCell ref="AF660:AF669"/>
    <mergeCell ref="AG660:AG669"/>
    <mergeCell ref="AH660:AH669"/>
    <mergeCell ref="AI660:AI669"/>
    <mergeCell ref="AJ660:AJ669"/>
    <mergeCell ref="AK660:AK669"/>
    <mergeCell ref="AL660:AL669"/>
    <mergeCell ref="F658:G658"/>
    <mergeCell ref="AB648:AB657"/>
    <mergeCell ref="AC648:AC657"/>
    <mergeCell ref="AM660:AM669"/>
    <mergeCell ref="AN660:AN669"/>
    <mergeCell ref="AO660:AO669"/>
    <mergeCell ref="AP660:AP669"/>
    <mergeCell ref="AQ660:AQ669"/>
    <mergeCell ref="F659:G659"/>
    <mergeCell ref="F660:G660"/>
    <mergeCell ref="F661:G661"/>
    <mergeCell ref="AK672:AK681"/>
    <mergeCell ref="AL672:AL681"/>
    <mergeCell ref="AM672:AM681"/>
    <mergeCell ref="AN672:AN681"/>
    <mergeCell ref="AO672:AO681"/>
    <mergeCell ref="AP672:AP681"/>
    <mergeCell ref="AQ672:AQ681"/>
    <mergeCell ref="B684:B693"/>
    <mergeCell ref="C684:C693"/>
    <mergeCell ref="D684:D693"/>
    <mergeCell ref="AB684:AB693"/>
    <mergeCell ref="AC684:AC693"/>
    <mergeCell ref="AD684:AD693"/>
    <mergeCell ref="AE684:AE693"/>
    <mergeCell ref="AF684:AF693"/>
    <mergeCell ref="AG684:AG693"/>
    <mergeCell ref="AH684:AH693"/>
    <mergeCell ref="AI684:AI693"/>
    <mergeCell ref="AJ684:AJ693"/>
    <mergeCell ref="AK684:AK693"/>
    <mergeCell ref="AL684:AL693"/>
    <mergeCell ref="AM684:AM693"/>
    <mergeCell ref="AN684:AN693"/>
    <mergeCell ref="AO684:AO693"/>
    <mergeCell ref="AQ684:AQ693"/>
    <mergeCell ref="F683:G683"/>
    <mergeCell ref="F684:G684"/>
    <mergeCell ref="AQ696:AQ705"/>
    <mergeCell ref="F719:G719"/>
    <mergeCell ref="AN720:AN729"/>
    <mergeCell ref="AO720:AO729"/>
    <mergeCell ref="AP720:AP729"/>
    <mergeCell ref="AQ720:AQ729"/>
    <mergeCell ref="AJ732:AJ741"/>
    <mergeCell ref="F712:G712"/>
    <mergeCell ref="F713:G713"/>
    <mergeCell ref="F714:G714"/>
    <mergeCell ref="F715:G715"/>
    <mergeCell ref="F716:G716"/>
    <mergeCell ref="F717:G717"/>
    <mergeCell ref="F718:G718"/>
    <mergeCell ref="AM708:AM717"/>
    <mergeCell ref="AN708:AN717"/>
    <mergeCell ref="AB708:AB717"/>
    <mergeCell ref="F741:G741"/>
    <mergeCell ref="AM732:AM741"/>
    <mergeCell ref="AN732:AN741"/>
    <mergeCell ref="Y696:Y705"/>
    <mergeCell ref="Z696:Z705"/>
    <mergeCell ref="AA696:AA705"/>
    <mergeCell ref="Y720:Y729"/>
    <mergeCell ref="Z720:Z729"/>
    <mergeCell ref="AA720:AA729"/>
    <mergeCell ref="Y732:Y741"/>
    <mergeCell ref="Z732:Z741"/>
    <mergeCell ref="AA732:AA741"/>
    <mergeCell ref="AO732:AO741"/>
    <mergeCell ref="AP732:AP741"/>
    <mergeCell ref="AQ732:AQ741"/>
    <mergeCell ref="B720:B729"/>
    <mergeCell ref="C720:C729"/>
    <mergeCell ref="D720:D729"/>
    <mergeCell ref="F710:G710"/>
    <mergeCell ref="F711:G711"/>
    <mergeCell ref="AM744:AM753"/>
    <mergeCell ref="B744:B753"/>
    <mergeCell ref="C744:C753"/>
    <mergeCell ref="D744:D753"/>
    <mergeCell ref="AB744:AB753"/>
    <mergeCell ref="AC744:AC753"/>
    <mergeCell ref="AD744:AD753"/>
    <mergeCell ref="AK720:AK729"/>
    <mergeCell ref="AL720:AL729"/>
    <mergeCell ref="AM720:AM729"/>
    <mergeCell ref="B732:B741"/>
    <mergeCell ref="C732:C741"/>
    <mergeCell ref="D732:D741"/>
    <mergeCell ref="AB732:AB741"/>
    <mergeCell ref="AC732:AC741"/>
    <mergeCell ref="AD732:AD741"/>
    <mergeCell ref="AE732:AE741"/>
    <mergeCell ref="AF732:AF741"/>
    <mergeCell ref="AG732:AG741"/>
    <mergeCell ref="AH732:AH741"/>
    <mergeCell ref="AI732:AI741"/>
    <mergeCell ref="F743:G743"/>
    <mergeCell ref="F744:G744"/>
    <mergeCell ref="F742:G742"/>
    <mergeCell ref="Y708:Y717"/>
    <mergeCell ref="Z708:Z717"/>
    <mergeCell ref="AA708:AA717"/>
    <mergeCell ref="F754:G754"/>
    <mergeCell ref="F755:G755"/>
    <mergeCell ref="B756:B765"/>
    <mergeCell ref="C756:C765"/>
    <mergeCell ref="D756:D765"/>
    <mergeCell ref="F756:G756"/>
    <mergeCell ref="AN744:AN753"/>
    <mergeCell ref="AO744:AO753"/>
    <mergeCell ref="AP744:AP753"/>
    <mergeCell ref="AQ744:AQ753"/>
    <mergeCell ref="F745:G745"/>
    <mergeCell ref="F746:G746"/>
    <mergeCell ref="F747:G747"/>
    <mergeCell ref="F748:G748"/>
    <mergeCell ref="F749:G749"/>
    <mergeCell ref="F750:G750"/>
    <mergeCell ref="F751:G751"/>
    <mergeCell ref="F752:G752"/>
    <mergeCell ref="F753:G753"/>
    <mergeCell ref="AE744:AE753"/>
    <mergeCell ref="AF744:AF753"/>
    <mergeCell ref="AG744:AG753"/>
    <mergeCell ref="AH744:AH753"/>
    <mergeCell ref="AI744:AI753"/>
    <mergeCell ref="AJ744:AJ753"/>
    <mergeCell ref="AK744:AK753"/>
    <mergeCell ref="AL744:AL753"/>
    <mergeCell ref="Y744:Y753"/>
    <mergeCell ref="Z744:Z753"/>
    <mergeCell ref="AA744:AA753"/>
    <mergeCell ref="Y756:Y765"/>
    <mergeCell ref="Z756:Z765"/>
    <mergeCell ref="F766:G766"/>
    <mergeCell ref="F767:G767"/>
    <mergeCell ref="B768:B777"/>
    <mergeCell ref="C768:C777"/>
    <mergeCell ref="D768:D777"/>
    <mergeCell ref="F768:G768"/>
    <mergeCell ref="AK756:AK765"/>
    <mergeCell ref="AL756:AL765"/>
    <mergeCell ref="AM756:AM765"/>
    <mergeCell ref="AN756:AN765"/>
    <mergeCell ref="AO756:AO765"/>
    <mergeCell ref="AP756:AP765"/>
    <mergeCell ref="AQ756:AQ765"/>
    <mergeCell ref="F757:G757"/>
    <mergeCell ref="F758:G758"/>
    <mergeCell ref="F759:G759"/>
    <mergeCell ref="F760:G760"/>
    <mergeCell ref="F761:G761"/>
    <mergeCell ref="F762:G762"/>
    <mergeCell ref="F763:G763"/>
    <mergeCell ref="F764:G764"/>
    <mergeCell ref="F765:G765"/>
    <mergeCell ref="AB756:AB765"/>
    <mergeCell ref="AC756:AC765"/>
    <mergeCell ref="AD756:AD765"/>
    <mergeCell ref="AE756:AE765"/>
    <mergeCell ref="AF756:AF765"/>
    <mergeCell ref="AG756:AG765"/>
    <mergeCell ref="AH756:AH765"/>
    <mergeCell ref="AI756:AI765"/>
    <mergeCell ref="AJ756:AJ765"/>
    <mergeCell ref="AA756:AA765"/>
    <mergeCell ref="F778:G778"/>
    <mergeCell ref="F779:G779"/>
    <mergeCell ref="B780:B789"/>
    <mergeCell ref="C780:C789"/>
    <mergeCell ref="D780:D789"/>
    <mergeCell ref="F780:G780"/>
    <mergeCell ref="AK768:AK777"/>
    <mergeCell ref="AL768:AL777"/>
    <mergeCell ref="AM768:AM777"/>
    <mergeCell ref="AN768:AN777"/>
    <mergeCell ref="AO768:AO777"/>
    <mergeCell ref="AP768:AP777"/>
    <mergeCell ref="AQ768:AQ777"/>
    <mergeCell ref="F769:G769"/>
    <mergeCell ref="F770:G770"/>
    <mergeCell ref="F771:G771"/>
    <mergeCell ref="F772:G772"/>
    <mergeCell ref="F773:G773"/>
    <mergeCell ref="F774:G774"/>
    <mergeCell ref="F775:G775"/>
    <mergeCell ref="F776:G776"/>
    <mergeCell ref="F777:G777"/>
    <mergeCell ref="AB768:AB777"/>
    <mergeCell ref="AC768:AC777"/>
    <mergeCell ref="AD768:AD777"/>
    <mergeCell ref="AE768:AE777"/>
    <mergeCell ref="AF768:AF777"/>
    <mergeCell ref="AG768:AG777"/>
    <mergeCell ref="AH768:AH777"/>
    <mergeCell ref="AI768:AI777"/>
    <mergeCell ref="AJ768:AJ777"/>
    <mergeCell ref="Y768:Y777"/>
    <mergeCell ref="F790:G790"/>
    <mergeCell ref="F791:G791"/>
    <mergeCell ref="B792:B801"/>
    <mergeCell ref="C792:C801"/>
    <mergeCell ref="D792:D801"/>
    <mergeCell ref="F792:G792"/>
    <mergeCell ref="AK780:AK789"/>
    <mergeCell ref="AL780:AL789"/>
    <mergeCell ref="AM780:AM789"/>
    <mergeCell ref="AN780:AN789"/>
    <mergeCell ref="AO780:AO789"/>
    <mergeCell ref="AP780:AP789"/>
    <mergeCell ref="AQ780:AQ789"/>
    <mergeCell ref="F781:G781"/>
    <mergeCell ref="F782:G782"/>
    <mergeCell ref="F783:G783"/>
    <mergeCell ref="F784:G784"/>
    <mergeCell ref="F785:G785"/>
    <mergeCell ref="F786:G786"/>
    <mergeCell ref="F787:G787"/>
    <mergeCell ref="F788:G788"/>
    <mergeCell ref="F789:G789"/>
    <mergeCell ref="AB780:AB789"/>
    <mergeCell ref="AC780:AC789"/>
    <mergeCell ref="AD780:AD789"/>
    <mergeCell ref="AE780:AE789"/>
    <mergeCell ref="AF780:AF789"/>
    <mergeCell ref="AG780:AG789"/>
    <mergeCell ref="AH780:AH789"/>
    <mergeCell ref="AI780:AI789"/>
    <mergeCell ref="AJ780:AJ789"/>
    <mergeCell ref="F802:G802"/>
    <mergeCell ref="F803:G803"/>
    <mergeCell ref="B804:B813"/>
    <mergeCell ref="C804:C813"/>
    <mergeCell ref="D804:D813"/>
    <mergeCell ref="F804:G804"/>
    <mergeCell ref="AK792:AK801"/>
    <mergeCell ref="AL792:AL801"/>
    <mergeCell ref="AM792:AM801"/>
    <mergeCell ref="AN792:AN801"/>
    <mergeCell ref="AO792:AO801"/>
    <mergeCell ref="AP792:AP801"/>
    <mergeCell ref="AQ792:AQ801"/>
    <mergeCell ref="F793:G793"/>
    <mergeCell ref="F794:G794"/>
    <mergeCell ref="F795:G795"/>
    <mergeCell ref="F796:G796"/>
    <mergeCell ref="F797:G797"/>
    <mergeCell ref="F798:G798"/>
    <mergeCell ref="F799:G799"/>
    <mergeCell ref="F800:G800"/>
    <mergeCell ref="F801:G801"/>
    <mergeCell ref="AB792:AB801"/>
    <mergeCell ref="AC792:AC801"/>
    <mergeCell ref="AD792:AD801"/>
    <mergeCell ref="AE792:AE801"/>
    <mergeCell ref="AF792:AF801"/>
    <mergeCell ref="AG792:AG801"/>
    <mergeCell ref="AH792:AH801"/>
    <mergeCell ref="AI792:AI801"/>
    <mergeCell ref="AJ792:AJ801"/>
    <mergeCell ref="F814:G814"/>
    <mergeCell ref="F815:G815"/>
    <mergeCell ref="B816:B825"/>
    <mergeCell ref="C816:C825"/>
    <mergeCell ref="D816:D825"/>
    <mergeCell ref="F816:G816"/>
    <mergeCell ref="AK804:AK813"/>
    <mergeCell ref="AL804:AL813"/>
    <mergeCell ref="AM804:AM813"/>
    <mergeCell ref="AN804:AN813"/>
    <mergeCell ref="AO804:AO813"/>
    <mergeCell ref="AP804:AP813"/>
    <mergeCell ref="AQ804:AQ813"/>
    <mergeCell ref="F805:G805"/>
    <mergeCell ref="F806:G806"/>
    <mergeCell ref="F807:G807"/>
    <mergeCell ref="F808:G808"/>
    <mergeCell ref="F809:G809"/>
    <mergeCell ref="F810:G810"/>
    <mergeCell ref="F811:G811"/>
    <mergeCell ref="F812:G812"/>
    <mergeCell ref="F813:G813"/>
    <mergeCell ref="AB804:AB813"/>
    <mergeCell ref="AC804:AC813"/>
    <mergeCell ref="AD804:AD813"/>
    <mergeCell ref="AE804:AE813"/>
    <mergeCell ref="AF804:AF813"/>
    <mergeCell ref="AG804:AG813"/>
    <mergeCell ref="AH804:AH813"/>
    <mergeCell ref="AI804:AI813"/>
    <mergeCell ref="AJ804:AJ813"/>
    <mergeCell ref="F826:G826"/>
    <mergeCell ref="F827:G827"/>
    <mergeCell ref="B828:B837"/>
    <mergeCell ref="C828:C837"/>
    <mergeCell ref="D828:D837"/>
    <mergeCell ref="F828:G828"/>
    <mergeCell ref="AK816:AK825"/>
    <mergeCell ref="AL816:AL825"/>
    <mergeCell ref="AM816:AM825"/>
    <mergeCell ref="AN816:AN825"/>
    <mergeCell ref="AO816:AO825"/>
    <mergeCell ref="AP816:AP825"/>
    <mergeCell ref="AQ816:AQ825"/>
    <mergeCell ref="F817:G817"/>
    <mergeCell ref="F818:G818"/>
    <mergeCell ref="F819:G819"/>
    <mergeCell ref="F820:G820"/>
    <mergeCell ref="F821:G821"/>
    <mergeCell ref="F822:G822"/>
    <mergeCell ref="F823:G823"/>
    <mergeCell ref="F824:G824"/>
    <mergeCell ref="F825:G825"/>
    <mergeCell ref="AB816:AB825"/>
    <mergeCell ref="AC816:AC825"/>
    <mergeCell ref="AD816:AD825"/>
    <mergeCell ref="AE816:AE825"/>
    <mergeCell ref="AF816:AF825"/>
    <mergeCell ref="AG816:AG825"/>
    <mergeCell ref="AH816:AH825"/>
    <mergeCell ref="AI816:AI825"/>
    <mergeCell ref="AJ816:AJ825"/>
    <mergeCell ref="F838:G838"/>
    <mergeCell ref="F839:G839"/>
    <mergeCell ref="B840:B849"/>
    <mergeCell ref="C840:C849"/>
    <mergeCell ref="D840:D849"/>
    <mergeCell ref="F840:G840"/>
    <mergeCell ref="AK828:AK837"/>
    <mergeCell ref="AL828:AL837"/>
    <mergeCell ref="AM828:AM837"/>
    <mergeCell ref="AN828:AN837"/>
    <mergeCell ref="AO828:AO837"/>
    <mergeCell ref="AP828:AP837"/>
    <mergeCell ref="AQ828:AQ837"/>
    <mergeCell ref="F829:G829"/>
    <mergeCell ref="F830:G830"/>
    <mergeCell ref="F831:G831"/>
    <mergeCell ref="F832:G832"/>
    <mergeCell ref="F833:G833"/>
    <mergeCell ref="F834:G834"/>
    <mergeCell ref="F835:G835"/>
    <mergeCell ref="F836:G836"/>
    <mergeCell ref="F837:G837"/>
    <mergeCell ref="AB828:AB837"/>
    <mergeCell ref="AC828:AC837"/>
    <mergeCell ref="AD828:AD837"/>
    <mergeCell ref="AE828:AE837"/>
    <mergeCell ref="AF828:AF837"/>
    <mergeCell ref="AG828:AG837"/>
    <mergeCell ref="AH828:AH837"/>
    <mergeCell ref="AI828:AI837"/>
    <mergeCell ref="AJ828:AJ837"/>
    <mergeCell ref="Z840:Z849"/>
    <mergeCell ref="F850:G850"/>
    <mergeCell ref="F851:G851"/>
    <mergeCell ref="B852:B861"/>
    <mergeCell ref="C852:C861"/>
    <mergeCell ref="D852:D861"/>
    <mergeCell ref="F852:G852"/>
    <mergeCell ref="AK840:AK849"/>
    <mergeCell ref="AL840:AL849"/>
    <mergeCell ref="AM840:AM849"/>
    <mergeCell ref="AN840:AN849"/>
    <mergeCell ref="AO840:AO849"/>
    <mergeCell ref="AP840:AP849"/>
    <mergeCell ref="AQ840:AQ849"/>
    <mergeCell ref="F841:G841"/>
    <mergeCell ref="F842:G842"/>
    <mergeCell ref="F843:G843"/>
    <mergeCell ref="F844:G844"/>
    <mergeCell ref="F845:G845"/>
    <mergeCell ref="F846:G846"/>
    <mergeCell ref="F847:G847"/>
    <mergeCell ref="F848:G848"/>
    <mergeCell ref="F849:G849"/>
    <mergeCell ref="AB840:AB849"/>
    <mergeCell ref="AC840:AC849"/>
    <mergeCell ref="AD840:AD849"/>
    <mergeCell ref="AE840:AE849"/>
    <mergeCell ref="AF840:AF849"/>
    <mergeCell ref="AG840:AG849"/>
    <mergeCell ref="AH840:AH849"/>
    <mergeCell ref="AI840:AI849"/>
    <mergeCell ref="AJ840:AJ849"/>
    <mergeCell ref="Y840:Y849"/>
    <mergeCell ref="F862:G862"/>
    <mergeCell ref="F863:G863"/>
    <mergeCell ref="B864:B873"/>
    <mergeCell ref="C864:C873"/>
    <mergeCell ref="D864:D873"/>
    <mergeCell ref="F864:G864"/>
    <mergeCell ref="AK852:AK861"/>
    <mergeCell ref="AL852:AL861"/>
    <mergeCell ref="AM852:AM861"/>
    <mergeCell ref="AN852:AN861"/>
    <mergeCell ref="AO852:AO861"/>
    <mergeCell ref="AP852:AP861"/>
    <mergeCell ref="AQ852:AQ861"/>
    <mergeCell ref="F853:G853"/>
    <mergeCell ref="F854:G854"/>
    <mergeCell ref="F855:G855"/>
    <mergeCell ref="F856:G856"/>
    <mergeCell ref="F857:G857"/>
    <mergeCell ref="F858:G858"/>
    <mergeCell ref="F859:G859"/>
    <mergeCell ref="F860:G860"/>
    <mergeCell ref="F861:G861"/>
    <mergeCell ref="AB852:AB861"/>
    <mergeCell ref="AC852:AC861"/>
    <mergeCell ref="AD852:AD861"/>
    <mergeCell ref="AE852:AE861"/>
    <mergeCell ref="AF852:AF861"/>
    <mergeCell ref="AG852:AG861"/>
    <mergeCell ref="AH852:AH861"/>
    <mergeCell ref="AI852:AI861"/>
    <mergeCell ref="AJ852:AJ861"/>
    <mergeCell ref="F874:G874"/>
    <mergeCell ref="F875:G875"/>
    <mergeCell ref="B876:B885"/>
    <mergeCell ref="C876:C885"/>
    <mergeCell ref="D876:D885"/>
    <mergeCell ref="F876:G876"/>
    <mergeCell ref="AK864:AK873"/>
    <mergeCell ref="AL864:AL873"/>
    <mergeCell ref="AM864:AM873"/>
    <mergeCell ref="AN864:AN873"/>
    <mergeCell ref="AO864:AO873"/>
    <mergeCell ref="AP864:AP873"/>
    <mergeCell ref="AQ864:AQ873"/>
    <mergeCell ref="F865:G865"/>
    <mergeCell ref="F866:G866"/>
    <mergeCell ref="F867:G867"/>
    <mergeCell ref="F868:G868"/>
    <mergeCell ref="F869:G869"/>
    <mergeCell ref="F870:G870"/>
    <mergeCell ref="F871:G871"/>
    <mergeCell ref="F872:G872"/>
    <mergeCell ref="F873:G873"/>
    <mergeCell ref="AB864:AB873"/>
    <mergeCell ref="AC864:AC873"/>
    <mergeCell ref="AD864:AD873"/>
    <mergeCell ref="AE864:AE873"/>
    <mergeCell ref="AF864:AF873"/>
    <mergeCell ref="AG864:AG873"/>
    <mergeCell ref="AH864:AH873"/>
    <mergeCell ref="AI864:AI873"/>
    <mergeCell ref="AJ864:AJ873"/>
    <mergeCell ref="F886:G886"/>
    <mergeCell ref="F887:G887"/>
    <mergeCell ref="B888:B897"/>
    <mergeCell ref="C888:C897"/>
    <mergeCell ref="D888:D897"/>
    <mergeCell ref="F888:G888"/>
    <mergeCell ref="AK876:AK885"/>
    <mergeCell ref="AL876:AL885"/>
    <mergeCell ref="AM876:AM885"/>
    <mergeCell ref="AN876:AN885"/>
    <mergeCell ref="AO876:AO885"/>
    <mergeCell ref="AP876:AP885"/>
    <mergeCell ref="AQ876:AQ885"/>
    <mergeCell ref="F877:G877"/>
    <mergeCell ref="F878:G878"/>
    <mergeCell ref="F879:G879"/>
    <mergeCell ref="F880:G880"/>
    <mergeCell ref="F881:G881"/>
    <mergeCell ref="F882:G882"/>
    <mergeCell ref="F883:G883"/>
    <mergeCell ref="F884:G884"/>
    <mergeCell ref="F885:G885"/>
    <mergeCell ref="AB876:AB885"/>
    <mergeCell ref="AC876:AC885"/>
    <mergeCell ref="AD876:AD885"/>
    <mergeCell ref="AE876:AE885"/>
    <mergeCell ref="AF876:AF885"/>
    <mergeCell ref="AG876:AG885"/>
    <mergeCell ref="AH876:AH885"/>
    <mergeCell ref="AI876:AI885"/>
    <mergeCell ref="AJ876:AJ885"/>
    <mergeCell ref="F898:G898"/>
    <mergeCell ref="F899:G899"/>
    <mergeCell ref="B900:B909"/>
    <mergeCell ref="C900:C909"/>
    <mergeCell ref="D900:D909"/>
    <mergeCell ref="F900:G900"/>
    <mergeCell ref="AK888:AK897"/>
    <mergeCell ref="AL888:AL897"/>
    <mergeCell ref="AM888:AM897"/>
    <mergeCell ref="AN888:AN897"/>
    <mergeCell ref="AO888:AO897"/>
    <mergeCell ref="AP888:AP897"/>
    <mergeCell ref="AQ888:AQ897"/>
    <mergeCell ref="F889:G889"/>
    <mergeCell ref="F890:G890"/>
    <mergeCell ref="F891:G891"/>
    <mergeCell ref="F892:G892"/>
    <mergeCell ref="F893:G893"/>
    <mergeCell ref="F894:G894"/>
    <mergeCell ref="F895:G895"/>
    <mergeCell ref="F896:G896"/>
    <mergeCell ref="F897:G897"/>
    <mergeCell ref="AB888:AB897"/>
    <mergeCell ref="AC888:AC897"/>
    <mergeCell ref="AD888:AD897"/>
    <mergeCell ref="AE888:AE897"/>
    <mergeCell ref="AF888:AF897"/>
    <mergeCell ref="AG888:AG897"/>
    <mergeCell ref="AH888:AH897"/>
    <mergeCell ref="AI888:AI897"/>
    <mergeCell ref="AJ888:AJ897"/>
    <mergeCell ref="F910:G910"/>
    <mergeCell ref="F911:G911"/>
    <mergeCell ref="B912:B921"/>
    <mergeCell ref="C912:C921"/>
    <mergeCell ref="D912:D921"/>
    <mergeCell ref="F912:G912"/>
    <mergeCell ref="AK900:AK909"/>
    <mergeCell ref="AL900:AL909"/>
    <mergeCell ref="AM900:AM909"/>
    <mergeCell ref="AN900:AN909"/>
    <mergeCell ref="AO900:AO909"/>
    <mergeCell ref="AP900:AP909"/>
    <mergeCell ref="AQ900:AQ909"/>
    <mergeCell ref="F901:G901"/>
    <mergeCell ref="F902:G902"/>
    <mergeCell ref="F903:G903"/>
    <mergeCell ref="F904:G904"/>
    <mergeCell ref="F905:G905"/>
    <mergeCell ref="F906:G906"/>
    <mergeCell ref="F907:G907"/>
    <mergeCell ref="F908:G908"/>
    <mergeCell ref="F909:G909"/>
    <mergeCell ref="AB900:AB909"/>
    <mergeCell ref="AC900:AC909"/>
    <mergeCell ref="AD900:AD909"/>
    <mergeCell ref="AE900:AE909"/>
    <mergeCell ref="AF900:AF909"/>
    <mergeCell ref="AG900:AG909"/>
    <mergeCell ref="AH900:AH909"/>
    <mergeCell ref="AI900:AI909"/>
    <mergeCell ref="AJ900:AJ909"/>
    <mergeCell ref="AK912:AK921"/>
    <mergeCell ref="AL912:AL921"/>
    <mergeCell ref="AM912:AM921"/>
    <mergeCell ref="AN912:AN921"/>
    <mergeCell ref="AO912:AO921"/>
    <mergeCell ref="AP912:AP921"/>
    <mergeCell ref="AQ912:AQ921"/>
    <mergeCell ref="F913:G913"/>
    <mergeCell ref="F914:G914"/>
    <mergeCell ref="F915:G915"/>
    <mergeCell ref="F916:G916"/>
    <mergeCell ref="F917:G917"/>
    <mergeCell ref="F918:G918"/>
    <mergeCell ref="F919:G919"/>
    <mergeCell ref="F920:G920"/>
    <mergeCell ref="F921:G921"/>
    <mergeCell ref="AB912:AB921"/>
    <mergeCell ref="AC912:AC921"/>
    <mergeCell ref="AD912:AD921"/>
    <mergeCell ref="AE912:AE921"/>
    <mergeCell ref="AF912:AF921"/>
    <mergeCell ref="AG912:AG921"/>
    <mergeCell ref="AH912:AH921"/>
    <mergeCell ref="AI912:AI921"/>
    <mergeCell ref="AJ912:AJ921"/>
    <mergeCell ref="Y912:Y921"/>
    <mergeCell ref="Z912:Z921"/>
    <mergeCell ref="AA912:AA921"/>
    <mergeCell ref="AF924:AF933"/>
    <mergeCell ref="AG924:AG933"/>
    <mergeCell ref="AH924:AH933"/>
    <mergeCell ref="AI924:AI933"/>
    <mergeCell ref="AJ924:AJ933"/>
    <mergeCell ref="AK924:AK933"/>
    <mergeCell ref="F922:G922"/>
    <mergeCell ref="F923:G923"/>
    <mergeCell ref="F1224:G1224"/>
    <mergeCell ref="F933:G933"/>
    <mergeCell ref="F934:G934"/>
    <mergeCell ref="F935:G935"/>
    <mergeCell ref="F945:G945"/>
    <mergeCell ref="F946:G946"/>
    <mergeCell ref="F947:G947"/>
    <mergeCell ref="AI948:AI957"/>
    <mergeCell ref="AJ948:AJ957"/>
    <mergeCell ref="AK948:AK957"/>
    <mergeCell ref="F958:G958"/>
    <mergeCell ref="F959:G959"/>
    <mergeCell ref="AG948:AG957"/>
    <mergeCell ref="AH948:AH957"/>
    <mergeCell ref="F960:G960"/>
    <mergeCell ref="F961:G961"/>
    <mergeCell ref="F962:G962"/>
    <mergeCell ref="F963:G963"/>
    <mergeCell ref="F964:G964"/>
    <mergeCell ref="F965:G965"/>
    <mergeCell ref="F966:G966"/>
    <mergeCell ref="AJ960:AJ969"/>
    <mergeCell ref="AD984:AD993"/>
    <mergeCell ref="AE984:AE993"/>
    <mergeCell ref="AM948:AM957"/>
    <mergeCell ref="AN948:AN957"/>
    <mergeCell ref="AO948:AO957"/>
    <mergeCell ref="AP948:AP957"/>
    <mergeCell ref="AQ948:AQ957"/>
    <mergeCell ref="F936:G936"/>
    <mergeCell ref="F937:G937"/>
    <mergeCell ref="F938:G938"/>
    <mergeCell ref="F939:G939"/>
    <mergeCell ref="F940:G940"/>
    <mergeCell ref="F941:G941"/>
    <mergeCell ref="F942:G942"/>
    <mergeCell ref="F943:G943"/>
    <mergeCell ref="F944:G944"/>
    <mergeCell ref="AN936:AN945"/>
    <mergeCell ref="AO936:AO945"/>
    <mergeCell ref="AP936:AP945"/>
    <mergeCell ref="AQ936:AQ945"/>
    <mergeCell ref="F957:G957"/>
    <mergeCell ref="F948:G948"/>
    <mergeCell ref="F949:G949"/>
    <mergeCell ref="F950:G950"/>
    <mergeCell ref="F951:G951"/>
    <mergeCell ref="F952:G952"/>
    <mergeCell ref="F953:G953"/>
    <mergeCell ref="F954:G954"/>
    <mergeCell ref="F955:G955"/>
    <mergeCell ref="F956:G956"/>
    <mergeCell ref="AD948:AD957"/>
    <mergeCell ref="AE948:AE957"/>
    <mergeCell ref="AF948:AF957"/>
    <mergeCell ref="Y936:Y945"/>
    <mergeCell ref="F976:G976"/>
    <mergeCell ref="F977:G977"/>
    <mergeCell ref="F978:G978"/>
    <mergeCell ref="F979:G979"/>
    <mergeCell ref="F980:G980"/>
    <mergeCell ref="F984:G984"/>
    <mergeCell ref="F985:G985"/>
    <mergeCell ref="F986:G986"/>
    <mergeCell ref="F987:G987"/>
    <mergeCell ref="F988:G988"/>
    <mergeCell ref="F989:G989"/>
    <mergeCell ref="F990:G990"/>
    <mergeCell ref="F991:G991"/>
    <mergeCell ref="F992:G992"/>
    <mergeCell ref="AB984:AB993"/>
    <mergeCell ref="AC984:AC993"/>
    <mergeCell ref="AL948:AL957"/>
    <mergeCell ref="AF960:AF969"/>
    <mergeCell ref="AF984:AF993"/>
    <mergeCell ref="AG984:AG993"/>
    <mergeCell ref="AH984:AH993"/>
    <mergeCell ref="AI984:AI993"/>
    <mergeCell ref="AJ984:AJ993"/>
    <mergeCell ref="F981:G981"/>
    <mergeCell ref="F982:G982"/>
    <mergeCell ref="F983:G983"/>
    <mergeCell ref="F972:G972"/>
    <mergeCell ref="F973:G973"/>
    <mergeCell ref="F974:G974"/>
    <mergeCell ref="F975:G975"/>
    <mergeCell ref="AF1008:AF1017"/>
    <mergeCell ref="AG1008:AG1017"/>
    <mergeCell ref="AH1008:AH1017"/>
    <mergeCell ref="AI1008:AI1017"/>
    <mergeCell ref="AJ1008:AJ1017"/>
    <mergeCell ref="F1005:G1005"/>
    <mergeCell ref="F1006:G1006"/>
    <mergeCell ref="F1007:G1007"/>
    <mergeCell ref="F996:G996"/>
    <mergeCell ref="F997:G997"/>
    <mergeCell ref="F998:G998"/>
    <mergeCell ref="F999:G999"/>
    <mergeCell ref="F1000:G1000"/>
    <mergeCell ref="F1001:G1001"/>
    <mergeCell ref="F1002:G1002"/>
    <mergeCell ref="F1003:G1003"/>
    <mergeCell ref="F1004:G1004"/>
    <mergeCell ref="F1030:G1030"/>
    <mergeCell ref="F1031:G1031"/>
    <mergeCell ref="F1020:G1020"/>
    <mergeCell ref="F1021:G1021"/>
    <mergeCell ref="F1022:G1022"/>
    <mergeCell ref="F1023:G1023"/>
    <mergeCell ref="F1024:G1024"/>
    <mergeCell ref="F1025:G1025"/>
    <mergeCell ref="F1026:G1026"/>
    <mergeCell ref="F1027:G1027"/>
    <mergeCell ref="F1028:G1028"/>
    <mergeCell ref="B1008:B1017"/>
    <mergeCell ref="C1008:C1017"/>
    <mergeCell ref="D1008:D1017"/>
    <mergeCell ref="F1008:G1008"/>
    <mergeCell ref="F1009:G1009"/>
    <mergeCell ref="F1010:G1010"/>
    <mergeCell ref="F1011:G1011"/>
    <mergeCell ref="F1012:G1012"/>
    <mergeCell ref="F1013:G1013"/>
    <mergeCell ref="F1014:G1014"/>
    <mergeCell ref="F1015:G1015"/>
    <mergeCell ref="F1016:G1016"/>
    <mergeCell ref="AJ1056:AJ1065"/>
    <mergeCell ref="F1053:G1053"/>
    <mergeCell ref="F1054:G1054"/>
    <mergeCell ref="F1055:G1055"/>
    <mergeCell ref="F1044:G1044"/>
    <mergeCell ref="F1045:G1045"/>
    <mergeCell ref="F1046:G1046"/>
    <mergeCell ref="F1047:G1047"/>
    <mergeCell ref="F1048:G1048"/>
    <mergeCell ref="F1049:G1049"/>
    <mergeCell ref="F1050:G1050"/>
    <mergeCell ref="F1051:G1051"/>
    <mergeCell ref="F1052:G1052"/>
    <mergeCell ref="B1032:B1041"/>
    <mergeCell ref="C1032:C1041"/>
    <mergeCell ref="D1032:D1041"/>
    <mergeCell ref="F1032:G1032"/>
    <mergeCell ref="F1033:G1033"/>
    <mergeCell ref="F1034:G1034"/>
    <mergeCell ref="F1035:G1035"/>
    <mergeCell ref="F1036:G1036"/>
    <mergeCell ref="F1037:G1037"/>
    <mergeCell ref="F1038:G1038"/>
    <mergeCell ref="F1039:G1039"/>
    <mergeCell ref="F1040:G1040"/>
    <mergeCell ref="AB1032:AB1041"/>
    <mergeCell ref="AC1032:AC1041"/>
    <mergeCell ref="AD1032:AD1041"/>
    <mergeCell ref="AE1032:AE1041"/>
    <mergeCell ref="AF1032:AF1041"/>
    <mergeCell ref="AG1032:AG1041"/>
    <mergeCell ref="AH1032:AH1041"/>
    <mergeCell ref="F1056:G1056"/>
    <mergeCell ref="F1057:G1057"/>
    <mergeCell ref="F1058:G1058"/>
    <mergeCell ref="F1059:G1059"/>
    <mergeCell ref="F1060:G1060"/>
    <mergeCell ref="F1061:G1061"/>
    <mergeCell ref="F1062:G1062"/>
    <mergeCell ref="F1063:G1063"/>
    <mergeCell ref="F1064:G1064"/>
    <mergeCell ref="AB1056:AB1065"/>
    <mergeCell ref="AC1056:AC1065"/>
    <mergeCell ref="AD1056:AD1065"/>
    <mergeCell ref="AE1056:AE1065"/>
    <mergeCell ref="AF1056:AF1065"/>
    <mergeCell ref="AG1056:AG1065"/>
    <mergeCell ref="AH1056:AH1065"/>
    <mergeCell ref="AI1056:AI1065"/>
    <mergeCell ref="AD1080:AD1089"/>
    <mergeCell ref="AE1080:AE1089"/>
    <mergeCell ref="AF1080:AF1089"/>
    <mergeCell ref="AG1080:AG1089"/>
    <mergeCell ref="AH1080:AH1089"/>
    <mergeCell ref="AI1080:AI1089"/>
    <mergeCell ref="AJ1080:AJ1089"/>
    <mergeCell ref="F1077:G1077"/>
    <mergeCell ref="F1078:G1078"/>
    <mergeCell ref="F1079:G1079"/>
    <mergeCell ref="F1068:G1068"/>
    <mergeCell ref="F1069:G1069"/>
    <mergeCell ref="F1070:G1070"/>
    <mergeCell ref="F1071:G1071"/>
    <mergeCell ref="F1072:G1072"/>
    <mergeCell ref="F1073:G1073"/>
    <mergeCell ref="F1074:G1074"/>
    <mergeCell ref="F1075:G1075"/>
    <mergeCell ref="F1076:G1076"/>
    <mergeCell ref="F1102:G1102"/>
    <mergeCell ref="F1103:G1103"/>
    <mergeCell ref="F1092:G1092"/>
    <mergeCell ref="F1093:G1093"/>
    <mergeCell ref="F1094:G1094"/>
    <mergeCell ref="F1095:G1095"/>
    <mergeCell ref="F1096:G1096"/>
    <mergeCell ref="F1097:G1097"/>
    <mergeCell ref="F1098:G1098"/>
    <mergeCell ref="F1099:G1099"/>
    <mergeCell ref="F1100:G1100"/>
    <mergeCell ref="B1080:B1089"/>
    <mergeCell ref="C1080:C1089"/>
    <mergeCell ref="D1080:D1089"/>
    <mergeCell ref="F1080:G1080"/>
    <mergeCell ref="F1081:G1081"/>
    <mergeCell ref="F1082:G1082"/>
    <mergeCell ref="F1083:G1083"/>
    <mergeCell ref="F1084:G1084"/>
    <mergeCell ref="F1085:G1085"/>
    <mergeCell ref="F1086:G1086"/>
    <mergeCell ref="F1087:G1087"/>
    <mergeCell ref="F1088:G1088"/>
    <mergeCell ref="F1105:G1105"/>
    <mergeCell ref="F1106:G1106"/>
    <mergeCell ref="F1107:G1107"/>
    <mergeCell ref="F1108:G1108"/>
    <mergeCell ref="F1109:G1109"/>
    <mergeCell ref="F1110:G1110"/>
    <mergeCell ref="F1111:G1111"/>
    <mergeCell ref="F1112:G1112"/>
    <mergeCell ref="AB1104:AB1113"/>
    <mergeCell ref="AC1104:AC1113"/>
    <mergeCell ref="AD1104:AD1113"/>
    <mergeCell ref="AE1104:AE1113"/>
    <mergeCell ref="AF1104:AF1113"/>
    <mergeCell ref="AG1104:AG1113"/>
    <mergeCell ref="AH1104:AH1113"/>
    <mergeCell ref="AI1104:AI1113"/>
    <mergeCell ref="AJ1104:AJ1113"/>
    <mergeCell ref="F1104:G1104"/>
    <mergeCell ref="F1126:G1126"/>
    <mergeCell ref="F1127:G1127"/>
    <mergeCell ref="F1116:G1116"/>
    <mergeCell ref="F1117:G1117"/>
    <mergeCell ref="F1118:G1118"/>
    <mergeCell ref="F1119:G1119"/>
    <mergeCell ref="F1120:G1120"/>
    <mergeCell ref="F1121:G1121"/>
    <mergeCell ref="F1122:G1122"/>
    <mergeCell ref="F1123:G1123"/>
    <mergeCell ref="F1124:G1124"/>
    <mergeCell ref="AM1116:AM1125"/>
    <mergeCell ref="AN1116:AN1125"/>
    <mergeCell ref="F1128:G1128"/>
    <mergeCell ref="F1129:G1129"/>
    <mergeCell ref="F1130:G1130"/>
    <mergeCell ref="F1131:G1131"/>
    <mergeCell ref="AB1128:AB1137"/>
    <mergeCell ref="AC1128:AC1137"/>
    <mergeCell ref="AD1128:AD1137"/>
    <mergeCell ref="AE1128:AE1137"/>
    <mergeCell ref="F1150:G1150"/>
    <mergeCell ref="F1151:G1151"/>
    <mergeCell ref="F1140:G1140"/>
    <mergeCell ref="F1141:G1141"/>
    <mergeCell ref="F1142:G1142"/>
    <mergeCell ref="F1143:G1143"/>
    <mergeCell ref="F1144:G1144"/>
    <mergeCell ref="F1145:G1145"/>
    <mergeCell ref="F1146:G1146"/>
    <mergeCell ref="F1147:G1147"/>
    <mergeCell ref="F1148:G1148"/>
    <mergeCell ref="AM1140:AM1149"/>
    <mergeCell ref="AN1140:AN1149"/>
    <mergeCell ref="AH1152:AH1161"/>
    <mergeCell ref="AI1152:AI1161"/>
    <mergeCell ref="AK1128:AK1137"/>
    <mergeCell ref="AL1128:AL1137"/>
    <mergeCell ref="AM1128:AM1137"/>
    <mergeCell ref="AN1128:AN1137"/>
    <mergeCell ref="AK1152:AK1161"/>
    <mergeCell ref="AL1152:AL1161"/>
    <mergeCell ref="AM1152:AM1161"/>
    <mergeCell ref="AN1152:AN1161"/>
    <mergeCell ref="AH1128:AH1137"/>
    <mergeCell ref="AI1128:AI1137"/>
    <mergeCell ref="AJ1128:AJ1137"/>
    <mergeCell ref="F1132:G1132"/>
    <mergeCell ref="F1133:G1133"/>
    <mergeCell ref="F1134:G1134"/>
    <mergeCell ref="F1136:G1136"/>
    <mergeCell ref="AP1164:AP1173"/>
    <mergeCell ref="AQ1164:AQ1173"/>
    <mergeCell ref="F1161:G1161"/>
    <mergeCell ref="F1162:G1162"/>
    <mergeCell ref="F1163:G1163"/>
    <mergeCell ref="B1152:B1161"/>
    <mergeCell ref="C1152:C1161"/>
    <mergeCell ref="D1152:D1161"/>
    <mergeCell ref="F1152:G1152"/>
    <mergeCell ref="F1153:G1153"/>
    <mergeCell ref="F1154:G1154"/>
    <mergeCell ref="F1155:G1155"/>
    <mergeCell ref="F1156:G1156"/>
    <mergeCell ref="F1157:G1157"/>
    <mergeCell ref="F1158:G1158"/>
    <mergeCell ref="F1159:G1159"/>
    <mergeCell ref="F1160:G1160"/>
    <mergeCell ref="AB1152:AB1161"/>
    <mergeCell ref="AC1152:AC1161"/>
    <mergeCell ref="AD1152:AD1161"/>
    <mergeCell ref="AE1152:AE1161"/>
    <mergeCell ref="AF1152:AF1161"/>
    <mergeCell ref="AG1152:AG1161"/>
    <mergeCell ref="AJ1152:AJ1161"/>
    <mergeCell ref="AO1152:AO1161"/>
    <mergeCell ref="AP1152:AP1161"/>
    <mergeCell ref="AQ1152:AQ1161"/>
    <mergeCell ref="B1164:B1173"/>
    <mergeCell ref="C1164:C1173"/>
    <mergeCell ref="AK1164:AK1173"/>
    <mergeCell ref="AL1164:AL1173"/>
    <mergeCell ref="AM1164:AM1173"/>
    <mergeCell ref="F1184:G1184"/>
    <mergeCell ref="AB1176:AB1185"/>
    <mergeCell ref="AC1176:AC1185"/>
    <mergeCell ref="AD1176:AD1185"/>
    <mergeCell ref="AE1176:AE1185"/>
    <mergeCell ref="AF1176:AF1185"/>
    <mergeCell ref="AG1176:AG1185"/>
    <mergeCell ref="AH1176:AH1185"/>
    <mergeCell ref="AI1176:AI1185"/>
    <mergeCell ref="AJ1176:AJ1185"/>
    <mergeCell ref="F1173:G1173"/>
    <mergeCell ref="F1174:G1174"/>
    <mergeCell ref="F1175:G1175"/>
    <mergeCell ref="F1176:G1176"/>
    <mergeCell ref="F1177:G1177"/>
    <mergeCell ref="F1178:G1178"/>
    <mergeCell ref="AD1164:AD1173"/>
    <mergeCell ref="AE1164:AE1173"/>
    <mergeCell ref="AF1164:AF1173"/>
    <mergeCell ref="AG1164:AG1173"/>
    <mergeCell ref="AH1164:AH1173"/>
    <mergeCell ref="AI1164:AI1173"/>
    <mergeCell ref="AJ1164:AJ1173"/>
    <mergeCell ref="Y1164:Y1173"/>
    <mergeCell ref="Z1164:Z1173"/>
    <mergeCell ref="AA1164:AA1173"/>
    <mergeCell ref="AM1212:AM1221"/>
    <mergeCell ref="AN1212:AN1221"/>
    <mergeCell ref="AO1212:AO1221"/>
    <mergeCell ref="AP1212:AP1221"/>
    <mergeCell ref="AQ1212:AQ1221"/>
    <mergeCell ref="F1209:G1209"/>
    <mergeCell ref="F1210:G1210"/>
    <mergeCell ref="F1211:G1211"/>
    <mergeCell ref="B1200:B1209"/>
    <mergeCell ref="C1200:C1209"/>
    <mergeCell ref="D1200:D1209"/>
    <mergeCell ref="F1200:G1200"/>
    <mergeCell ref="F1201:G1201"/>
    <mergeCell ref="F1202:G1202"/>
    <mergeCell ref="F1203:G1203"/>
    <mergeCell ref="F1204:G1204"/>
    <mergeCell ref="F1205:G1205"/>
    <mergeCell ref="F1206:G1206"/>
    <mergeCell ref="F1207:G1207"/>
    <mergeCell ref="F1208:G1208"/>
    <mergeCell ref="AB1200:AB1209"/>
    <mergeCell ref="AC1200:AC1209"/>
    <mergeCell ref="AD1200:AD1209"/>
    <mergeCell ref="AE1200:AE1209"/>
    <mergeCell ref="AF1200:AF1209"/>
    <mergeCell ref="AG1200:AG1209"/>
    <mergeCell ref="AH1200:AH1209"/>
    <mergeCell ref="AI1200:AI1209"/>
    <mergeCell ref="AJ1200:AJ1209"/>
    <mergeCell ref="F1221:G1221"/>
    <mergeCell ref="F1215:G1215"/>
    <mergeCell ref="F1216:G1216"/>
    <mergeCell ref="D924:D933"/>
    <mergeCell ref="AB924:AB933"/>
    <mergeCell ref="AC924:AC933"/>
    <mergeCell ref="B948:B957"/>
    <mergeCell ref="C948:C957"/>
    <mergeCell ref="D948:D957"/>
    <mergeCell ref="AB948:AB957"/>
    <mergeCell ref="AC948:AC957"/>
    <mergeCell ref="B960:B969"/>
    <mergeCell ref="C960:C969"/>
    <mergeCell ref="D960:D969"/>
    <mergeCell ref="AB960:AB969"/>
    <mergeCell ref="F1212:G1212"/>
    <mergeCell ref="F1213:G1213"/>
    <mergeCell ref="F1214:G1214"/>
    <mergeCell ref="D1164:D1173"/>
    <mergeCell ref="AB1164:AB1173"/>
    <mergeCell ref="AC1164:AC1173"/>
    <mergeCell ref="F1164:G1164"/>
    <mergeCell ref="F1165:G1165"/>
    <mergeCell ref="F1166:G1166"/>
    <mergeCell ref="F1167:G1167"/>
    <mergeCell ref="F1168:G1168"/>
    <mergeCell ref="F1169:G1169"/>
    <mergeCell ref="F1170:G1170"/>
    <mergeCell ref="F1171:G1171"/>
    <mergeCell ref="F1172:G1172"/>
    <mergeCell ref="F1179:G1179"/>
    <mergeCell ref="F1180:G1180"/>
    <mergeCell ref="F1181:G1181"/>
    <mergeCell ref="F1182:G1182"/>
    <mergeCell ref="F1183:G1183"/>
    <mergeCell ref="F1217:G1217"/>
    <mergeCell ref="F1218:G1218"/>
    <mergeCell ref="F1219:G1219"/>
    <mergeCell ref="F1220:G1220"/>
    <mergeCell ref="F1197:G1197"/>
    <mergeCell ref="F1198:G1198"/>
    <mergeCell ref="F1199:G1199"/>
    <mergeCell ref="F1188:G1188"/>
    <mergeCell ref="F1189:G1189"/>
    <mergeCell ref="F1190:G1190"/>
    <mergeCell ref="F1191:G1191"/>
    <mergeCell ref="F1192:G1192"/>
    <mergeCell ref="AL924:AL933"/>
    <mergeCell ref="AM924:AM933"/>
    <mergeCell ref="AN924:AN933"/>
    <mergeCell ref="AO924:AO933"/>
    <mergeCell ref="AK960:AK969"/>
    <mergeCell ref="AL960:AL969"/>
    <mergeCell ref="AM960:AM969"/>
    <mergeCell ref="AN960:AN969"/>
    <mergeCell ref="AO960:AO969"/>
    <mergeCell ref="AK984:AK993"/>
    <mergeCell ref="AL984:AL993"/>
    <mergeCell ref="AM984:AM993"/>
    <mergeCell ref="AN984:AN993"/>
    <mergeCell ref="AO984:AO993"/>
    <mergeCell ref="AK1008:AK1017"/>
    <mergeCell ref="AL1008:AL1017"/>
    <mergeCell ref="AM1008:AM1017"/>
    <mergeCell ref="AN1008:AN1017"/>
    <mergeCell ref="AO1008:AO1017"/>
    <mergeCell ref="AC1080:AC1089"/>
    <mergeCell ref="AP924:AP933"/>
    <mergeCell ref="AQ924:AQ933"/>
    <mergeCell ref="B936:B945"/>
    <mergeCell ref="C936:C945"/>
    <mergeCell ref="D936:D945"/>
    <mergeCell ref="AB936:AB945"/>
    <mergeCell ref="AC936:AC945"/>
    <mergeCell ref="AD936:AD945"/>
    <mergeCell ref="AE936:AE945"/>
    <mergeCell ref="AF936:AF945"/>
    <mergeCell ref="AG936:AG945"/>
    <mergeCell ref="AH936:AH945"/>
    <mergeCell ref="AI936:AI945"/>
    <mergeCell ref="AJ936:AJ945"/>
    <mergeCell ref="AK936:AK945"/>
    <mergeCell ref="AL936:AL945"/>
    <mergeCell ref="AM936:AM945"/>
    <mergeCell ref="F924:G924"/>
    <mergeCell ref="F925:G925"/>
    <mergeCell ref="F926:G926"/>
    <mergeCell ref="F927:G927"/>
    <mergeCell ref="F928:G928"/>
    <mergeCell ref="F929:G929"/>
    <mergeCell ref="F930:G930"/>
    <mergeCell ref="F931:G931"/>
    <mergeCell ref="F932:G932"/>
    <mergeCell ref="AD924:AD933"/>
    <mergeCell ref="AE924:AE933"/>
    <mergeCell ref="Y924:Y933"/>
    <mergeCell ref="Z924:Z933"/>
    <mergeCell ref="B924:B933"/>
    <mergeCell ref="C924:C933"/>
    <mergeCell ref="AP960:AP969"/>
    <mergeCell ref="AQ960:AQ969"/>
    <mergeCell ref="B972:B981"/>
    <mergeCell ref="C972:C981"/>
    <mergeCell ref="D972:D981"/>
    <mergeCell ref="AB972:AB981"/>
    <mergeCell ref="AC972:AC981"/>
    <mergeCell ref="AD972:AD981"/>
    <mergeCell ref="AE972:AE981"/>
    <mergeCell ref="AF972:AF981"/>
    <mergeCell ref="AG972:AG981"/>
    <mergeCell ref="AH972:AH981"/>
    <mergeCell ref="AI972:AI981"/>
    <mergeCell ref="AJ972:AJ981"/>
    <mergeCell ref="AK972:AK981"/>
    <mergeCell ref="AL972:AL981"/>
    <mergeCell ref="AM972:AM981"/>
    <mergeCell ref="AN972:AN981"/>
    <mergeCell ref="AO972:AO981"/>
    <mergeCell ref="AP972:AP981"/>
    <mergeCell ref="AQ972:AQ981"/>
    <mergeCell ref="F969:G969"/>
    <mergeCell ref="F970:G970"/>
    <mergeCell ref="F971:G971"/>
    <mergeCell ref="AG960:AG969"/>
    <mergeCell ref="AH960:AH969"/>
    <mergeCell ref="AI960:AI969"/>
    <mergeCell ref="F967:G967"/>
    <mergeCell ref="F968:G968"/>
    <mergeCell ref="AC960:AC969"/>
    <mergeCell ref="AD960:AD969"/>
    <mergeCell ref="AE960:AE969"/>
    <mergeCell ref="AA1008:AA1017"/>
    <mergeCell ref="Y1020:Y1029"/>
    <mergeCell ref="Z1020:Z1029"/>
    <mergeCell ref="AP984:AP993"/>
    <mergeCell ref="AQ984:AQ993"/>
    <mergeCell ref="B996:B1005"/>
    <mergeCell ref="C996:C1005"/>
    <mergeCell ref="D996:D1005"/>
    <mergeCell ref="AB996:AB1005"/>
    <mergeCell ref="AC996:AC1005"/>
    <mergeCell ref="AD996:AD1005"/>
    <mergeCell ref="AE996:AE1005"/>
    <mergeCell ref="AF996:AF1005"/>
    <mergeCell ref="AG996:AG1005"/>
    <mergeCell ref="AH996:AH1005"/>
    <mergeCell ref="AI996:AI1005"/>
    <mergeCell ref="AJ996:AJ1005"/>
    <mergeCell ref="AK996:AK1005"/>
    <mergeCell ref="AL996:AL1005"/>
    <mergeCell ref="AM996:AM1005"/>
    <mergeCell ref="AN996:AN1005"/>
    <mergeCell ref="AO996:AO1005"/>
    <mergeCell ref="AP996:AP1005"/>
    <mergeCell ref="AQ996:AQ1005"/>
    <mergeCell ref="F993:G993"/>
    <mergeCell ref="F994:G994"/>
    <mergeCell ref="F995:G995"/>
    <mergeCell ref="B984:B993"/>
    <mergeCell ref="C984:C993"/>
    <mergeCell ref="D984:D993"/>
    <mergeCell ref="AD1008:AD1017"/>
    <mergeCell ref="AE1008:AE1017"/>
    <mergeCell ref="F1043:G1043"/>
    <mergeCell ref="AI1032:AI1041"/>
    <mergeCell ref="AJ1032:AJ1041"/>
    <mergeCell ref="AP1008:AP1017"/>
    <mergeCell ref="AQ1008:AQ1017"/>
    <mergeCell ref="B1020:B1029"/>
    <mergeCell ref="C1020:C1029"/>
    <mergeCell ref="D1020:D1029"/>
    <mergeCell ref="AB1020:AB1029"/>
    <mergeCell ref="AC1020:AC1029"/>
    <mergeCell ref="AD1020:AD1029"/>
    <mergeCell ref="AE1020:AE1029"/>
    <mergeCell ref="AF1020:AF1029"/>
    <mergeCell ref="AG1020:AG1029"/>
    <mergeCell ref="AH1020:AH1029"/>
    <mergeCell ref="AI1020:AI1029"/>
    <mergeCell ref="AJ1020:AJ1029"/>
    <mergeCell ref="AK1020:AK1029"/>
    <mergeCell ref="AL1020:AL1029"/>
    <mergeCell ref="AM1020:AM1029"/>
    <mergeCell ref="AN1020:AN1029"/>
    <mergeCell ref="AO1020:AO1029"/>
    <mergeCell ref="AP1020:AP1029"/>
    <mergeCell ref="AQ1020:AQ1029"/>
    <mergeCell ref="F1017:G1017"/>
    <mergeCell ref="F1018:G1018"/>
    <mergeCell ref="F1019:G1019"/>
    <mergeCell ref="F1029:G1029"/>
    <mergeCell ref="AB1008:AB1017"/>
    <mergeCell ref="AC1008:AC1017"/>
    <mergeCell ref="Y1008:Y1017"/>
    <mergeCell ref="Z1008:Z1017"/>
    <mergeCell ref="F1067:G1067"/>
    <mergeCell ref="B1056:B1065"/>
    <mergeCell ref="C1056:C1065"/>
    <mergeCell ref="D1056:D1065"/>
    <mergeCell ref="AK1032:AK1041"/>
    <mergeCell ref="AL1032:AL1041"/>
    <mergeCell ref="AM1032:AM1041"/>
    <mergeCell ref="AN1032:AN1041"/>
    <mergeCell ref="AO1032:AO1041"/>
    <mergeCell ref="AP1032:AP1041"/>
    <mergeCell ref="AQ1032:AQ1041"/>
    <mergeCell ref="B1044:B1053"/>
    <mergeCell ref="C1044:C1053"/>
    <mergeCell ref="D1044:D1053"/>
    <mergeCell ref="AB1044:AB1053"/>
    <mergeCell ref="AC1044:AC1053"/>
    <mergeCell ref="AD1044:AD1053"/>
    <mergeCell ref="AE1044:AE1053"/>
    <mergeCell ref="AF1044:AF1053"/>
    <mergeCell ref="AG1044:AG1053"/>
    <mergeCell ref="AH1044:AH1053"/>
    <mergeCell ref="AI1044:AI1053"/>
    <mergeCell ref="AJ1044:AJ1053"/>
    <mergeCell ref="AK1044:AK1053"/>
    <mergeCell ref="AL1044:AL1053"/>
    <mergeCell ref="AM1044:AM1053"/>
    <mergeCell ref="AN1044:AN1053"/>
    <mergeCell ref="AO1044:AO1053"/>
    <mergeCell ref="AP1044:AP1053"/>
    <mergeCell ref="AQ1044:AQ1053"/>
    <mergeCell ref="F1041:G1041"/>
    <mergeCell ref="F1042:G1042"/>
    <mergeCell ref="F1090:G1090"/>
    <mergeCell ref="F1091:G1091"/>
    <mergeCell ref="F1101:G1101"/>
    <mergeCell ref="AB1080:AB1089"/>
    <mergeCell ref="AK1056:AK1065"/>
    <mergeCell ref="AL1056:AL1065"/>
    <mergeCell ref="AM1056:AM1065"/>
    <mergeCell ref="AN1056:AN1065"/>
    <mergeCell ref="AO1056:AO1065"/>
    <mergeCell ref="AP1056:AP1065"/>
    <mergeCell ref="AQ1056:AQ1065"/>
    <mergeCell ref="B1068:B1077"/>
    <mergeCell ref="C1068:C1077"/>
    <mergeCell ref="D1068:D1077"/>
    <mergeCell ref="AB1068:AB1077"/>
    <mergeCell ref="AC1068:AC1077"/>
    <mergeCell ref="AD1068:AD1077"/>
    <mergeCell ref="AE1068:AE1077"/>
    <mergeCell ref="AF1068:AF1077"/>
    <mergeCell ref="AG1068:AG1077"/>
    <mergeCell ref="AH1068:AH1077"/>
    <mergeCell ref="AI1068:AI1077"/>
    <mergeCell ref="AJ1068:AJ1077"/>
    <mergeCell ref="AK1068:AK1077"/>
    <mergeCell ref="AL1068:AL1077"/>
    <mergeCell ref="AM1068:AM1077"/>
    <mergeCell ref="AN1068:AN1077"/>
    <mergeCell ref="AO1068:AO1077"/>
    <mergeCell ref="AP1068:AP1077"/>
    <mergeCell ref="AQ1068:AQ1077"/>
    <mergeCell ref="F1065:G1065"/>
    <mergeCell ref="F1066:G1066"/>
    <mergeCell ref="F1115:G1115"/>
    <mergeCell ref="B1104:B1113"/>
    <mergeCell ref="C1104:C1113"/>
    <mergeCell ref="F1125:G1125"/>
    <mergeCell ref="D1104:D1113"/>
    <mergeCell ref="AK1080:AK1089"/>
    <mergeCell ref="AL1080:AL1089"/>
    <mergeCell ref="AM1080:AM1089"/>
    <mergeCell ref="AN1080:AN1089"/>
    <mergeCell ref="AO1080:AO1089"/>
    <mergeCell ref="AP1080:AP1089"/>
    <mergeCell ref="AQ1080:AQ1089"/>
    <mergeCell ref="B1092:B1101"/>
    <mergeCell ref="C1092:C1101"/>
    <mergeCell ref="D1092:D1101"/>
    <mergeCell ref="AB1092:AB1101"/>
    <mergeCell ref="AC1092:AC1101"/>
    <mergeCell ref="AD1092:AD1101"/>
    <mergeCell ref="AE1092:AE1101"/>
    <mergeCell ref="AF1092:AF1101"/>
    <mergeCell ref="AG1092:AG1101"/>
    <mergeCell ref="AH1092:AH1101"/>
    <mergeCell ref="AI1092:AI1101"/>
    <mergeCell ref="AJ1092:AJ1101"/>
    <mergeCell ref="AK1092:AK1101"/>
    <mergeCell ref="AL1092:AL1101"/>
    <mergeCell ref="AM1092:AM1101"/>
    <mergeCell ref="AN1092:AN1101"/>
    <mergeCell ref="AO1092:AO1101"/>
    <mergeCell ref="AP1092:AP1101"/>
    <mergeCell ref="AQ1092:AQ1101"/>
    <mergeCell ref="F1089:G1089"/>
    <mergeCell ref="B1128:B1137"/>
    <mergeCell ref="C1128:C1137"/>
    <mergeCell ref="D1128:D1137"/>
    <mergeCell ref="AO1140:AO1149"/>
    <mergeCell ref="AP1140:AP1149"/>
    <mergeCell ref="AF1128:AF1137"/>
    <mergeCell ref="AG1128:AG1137"/>
    <mergeCell ref="F1149:G1149"/>
    <mergeCell ref="F1135:G1135"/>
    <mergeCell ref="AK1104:AK1113"/>
    <mergeCell ref="AL1104:AL1113"/>
    <mergeCell ref="AM1104:AM1113"/>
    <mergeCell ref="AN1104:AN1113"/>
    <mergeCell ref="AO1104:AO1113"/>
    <mergeCell ref="AP1104:AP1113"/>
    <mergeCell ref="AQ1104:AQ1113"/>
    <mergeCell ref="B1116:B1125"/>
    <mergeCell ref="C1116:C1125"/>
    <mergeCell ref="D1116:D1125"/>
    <mergeCell ref="AB1116:AB1125"/>
    <mergeCell ref="AC1116:AC1125"/>
    <mergeCell ref="AD1116:AD1125"/>
    <mergeCell ref="AE1116:AE1125"/>
    <mergeCell ref="AF1116:AF1125"/>
    <mergeCell ref="AG1116:AG1125"/>
    <mergeCell ref="AH1116:AH1125"/>
    <mergeCell ref="AI1116:AI1125"/>
    <mergeCell ref="AJ1116:AJ1125"/>
    <mergeCell ref="AK1116:AK1125"/>
    <mergeCell ref="AL1116:AL1125"/>
    <mergeCell ref="AO1116:AO1125"/>
    <mergeCell ref="AP1116:AP1125"/>
    <mergeCell ref="B1176:B1185"/>
    <mergeCell ref="C1176:C1185"/>
    <mergeCell ref="D1176:D1185"/>
    <mergeCell ref="F1193:G1193"/>
    <mergeCell ref="F1194:G1194"/>
    <mergeCell ref="F1195:G1195"/>
    <mergeCell ref="F1196:G1196"/>
    <mergeCell ref="AM1188:AM1197"/>
    <mergeCell ref="AN1188:AN1197"/>
    <mergeCell ref="Y1188:Y1197"/>
    <mergeCell ref="AO1188:AO1197"/>
    <mergeCell ref="AP1188:AP1197"/>
    <mergeCell ref="AO1128:AO1137"/>
    <mergeCell ref="AP1128:AP1137"/>
    <mergeCell ref="AQ1128:AQ1137"/>
    <mergeCell ref="B1140:B1149"/>
    <mergeCell ref="C1140:C1149"/>
    <mergeCell ref="D1140:D1149"/>
    <mergeCell ref="AB1140:AB1149"/>
    <mergeCell ref="AC1140:AC1149"/>
    <mergeCell ref="AD1140:AD1149"/>
    <mergeCell ref="AE1140:AE1149"/>
    <mergeCell ref="AF1140:AF1149"/>
    <mergeCell ref="AG1140:AG1149"/>
    <mergeCell ref="AH1140:AH1149"/>
    <mergeCell ref="AI1140:AI1149"/>
    <mergeCell ref="AJ1140:AJ1149"/>
    <mergeCell ref="AK1140:AK1149"/>
    <mergeCell ref="AL1140:AL1149"/>
    <mergeCell ref="AQ1140:AQ1149"/>
    <mergeCell ref="F1137:G1137"/>
    <mergeCell ref="F1138:G1138"/>
    <mergeCell ref="B1212:B1221"/>
    <mergeCell ref="C1212:C1221"/>
    <mergeCell ref="D1212:D1221"/>
    <mergeCell ref="AB1212:AB1221"/>
    <mergeCell ref="AC1212:AC1221"/>
    <mergeCell ref="AD1212:AD1221"/>
    <mergeCell ref="AE1212:AE1221"/>
    <mergeCell ref="AF1212:AF1221"/>
    <mergeCell ref="AG1212:AG1221"/>
    <mergeCell ref="AH1212:AH1221"/>
    <mergeCell ref="AI1212:AI1221"/>
    <mergeCell ref="AJ1212:AJ1221"/>
    <mergeCell ref="AK1212:AK1221"/>
    <mergeCell ref="AL1212:AL1221"/>
    <mergeCell ref="AK1176:AK1185"/>
    <mergeCell ref="AL1176:AL1185"/>
    <mergeCell ref="AM1176:AM1185"/>
    <mergeCell ref="B1188:B1197"/>
    <mergeCell ref="C1188:C1197"/>
    <mergeCell ref="D1188:D1197"/>
    <mergeCell ref="AB1188:AB1197"/>
    <mergeCell ref="AC1188:AC1197"/>
    <mergeCell ref="AD1188:AD1197"/>
    <mergeCell ref="AE1188:AE1197"/>
    <mergeCell ref="AF1188:AF1197"/>
    <mergeCell ref="AG1188:AG1197"/>
    <mergeCell ref="AH1188:AH1197"/>
    <mergeCell ref="AI1188:AI1197"/>
    <mergeCell ref="AJ1188:AJ1197"/>
    <mergeCell ref="AK1188:AK1197"/>
    <mergeCell ref="AL1188:AL1197"/>
    <mergeCell ref="F1185:G1185"/>
    <mergeCell ref="Y192:Y201"/>
    <mergeCell ref="Z192:Z201"/>
    <mergeCell ref="AA192:AA201"/>
    <mergeCell ref="Y204:Y213"/>
    <mergeCell ref="Z204:Z213"/>
    <mergeCell ref="AA204:AA213"/>
    <mergeCell ref="Y648:Y657"/>
    <mergeCell ref="Z648:Z657"/>
    <mergeCell ref="AA648:AA657"/>
    <mergeCell ref="F1222:G1222"/>
    <mergeCell ref="F1223:G1223"/>
    <mergeCell ref="AC21:AQ22"/>
    <mergeCell ref="AK1200:AK1209"/>
    <mergeCell ref="AL1200:AL1209"/>
    <mergeCell ref="AM1200:AM1209"/>
    <mergeCell ref="AN1200:AN1209"/>
    <mergeCell ref="AO1200:AO1209"/>
    <mergeCell ref="AP1200:AP1209"/>
    <mergeCell ref="AQ1200:AQ1209"/>
    <mergeCell ref="AN1176:AN1185"/>
    <mergeCell ref="AO1176:AO1185"/>
    <mergeCell ref="AN1164:AN1173"/>
    <mergeCell ref="AO1164:AO1173"/>
    <mergeCell ref="AP1176:AP1185"/>
    <mergeCell ref="AQ1176:AQ1185"/>
    <mergeCell ref="AQ1188:AQ1197"/>
    <mergeCell ref="F1186:G1186"/>
    <mergeCell ref="F1187:G1187"/>
    <mergeCell ref="F1139:G1139"/>
    <mergeCell ref="AQ1116:AQ1125"/>
    <mergeCell ref="F1113:G1113"/>
    <mergeCell ref="F1114:G1114"/>
    <mergeCell ref="Y600:Y609"/>
    <mergeCell ref="Z600:Z609"/>
    <mergeCell ref="AA600:AA609"/>
    <mergeCell ref="Y612:Y621"/>
    <mergeCell ref="Z612:Z621"/>
    <mergeCell ref="AA612:AA621"/>
    <mergeCell ref="Y624:Y633"/>
    <mergeCell ref="Z624:Z633"/>
    <mergeCell ref="AA624:AA633"/>
    <mergeCell ref="Y636:Y645"/>
    <mergeCell ref="Z636:Z645"/>
    <mergeCell ref="AA636:AA645"/>
    <mergeCell ref="Y480:Y489"/>
    <mergeCell ref="Z480:Z489"/>
    <mergeCell ref="AA480:AA489"/>
    <mergeCell ref="Y492:Y501"/>
    <mergeCell ref="Z492:Z501"/>
    <mergeCell ref="AA492:AA501"/>
    <mergeCell ref="Y504:Y513"/>
    <mergeCell ref="Z504:Z513"/>
    <mergeCell ref="AA504:AA513"/>
    <mergeCell ref="Y516:Y525"/>
    <mergeCell ref="Z516:Z525"/>
    <mergeCell ref="Z84:Z93"/>
    <mergeCell ref="AA84:AA93"/>
    <mergeCell ref="Z120:Z129"/>
    <mergeCell ref="AA120:AA129"/>
    <mergeCell ref="Y132:Y141"/>
    <mergeCell ref="Z132:Z141"/>
    <mergeCell ref="AA132:AA141"/>
    <mergeCell ref="Y144:Y153"/>
    <mergeCell ref="Z144:Z153"/>
    <mergeCell ref="AA144:AA153"/>
    <mergeCell ref="Y156:Y165"/>
    <mergeCell ref="Z156:Z165"/>
    <mergeCell ref="AA156:AA165"/>
    <mergeCell ref="Y168:Y177"/>
    <mergeCell ref="Z168:Z177"/>
    <mergeCell ref="AA168:AA177"/>
    <mergeCell ref="Y180:Y189"/>
    <mergeCell ref="Z180:Z189"/>
    <mergeCell ref="AA180:AA189"/>
    <mergeCell ref="Z108:Z117"/>
    <mergeCell ref="AA108:AA117"/>
    <mergeCell ref="Y120:Y129"/>
    <mergeCell ref="AA216:AA225"/>
    <mergeCell ref="Y228:Y237"/>
    <mergeCell ref="Z228:Z237"/>
    <mergeCell ref="AA228:AA237"/>
    <mergeCell ref="Y240:Y249"/>
    <mergeCell ref="Z240:Z249"/>
    <mergeCell ref="AA240:AA249"/>
    <mergeCell ref="Y252:Y261"/>
    <mergeCell ref="Z252:Z261"/>
    <mergeCell ref="AA252:AA261"/>
    <mergeCell ref="Y264:Y273"/>
    <mergeCell ref="Z264:Z273"/>
    <mergeCell ref="AA264:AA273"/>
    <mergeCell ref="Y276:Y285"/>
    <mergeCell ref="Z276:Z285"/>
    <mergeCell ref="AA276:AA285"/>
    <mergeCell ref="Y288:Y297"/>
    <mergeCell ref="Z288:Z297"/>
    <mergeCell ref="AA288:AA297"/>
    <mergeCell ref="AA300:AA309"/>
    <mergeCell ref="Y312:Y321"/>
    <mergeCell ref="Z312:Z321"/>
    <mergeCell ref="AA312:AA321"/>
    <mergeCell ref="Y324:Y333"/>
    <mergeCell ref="Z324:Z333"/>
    <mergeCell ref="AA324:AA333"/>
    <mergeCell ref="Y336:Y345"/>
    <mergeCell ref="Z336:Z345"/>
    <mergeCell ref="AA336:AA345"/>
    <mergeCell ref="Y348:Y357"/>
    <mergeCell ref="Z348:Z357"/>
    <mergeCell ref="AA348:AA357"/>
    <mergeCell ref="Y360:Y369"/>
    <mergeCell ref="Z360:Z369"/>
    <mergeCell ref="AA360:AA369"/>
    <mergeCell ref="Y372:Y381"/>
    <mergeCell ref="Z372:Z381"/>
    <mergeCell ref="AA372:AA381"/>
    <mergeCell ref="AA384:AA393"/>
    <mergeCell ref="Y396:Y405"/>
    <mergeCell ref="Z396:Z405"/>
    <mergeCell ref="AA396:AA405"/>
    <mergeCell ref="Y408:Y417"/>
    <mergeCell ref="Z408:Z417"/>
    <mergeCell ref="AA408:AA417"/>
    <mergeCell ref="Y420:Y429"/>
    <mergeCell ref="Z420:Z429"/>
    <mergeCell ref="AA420:AA429"/>
    <mergeCell ref="Y432:Y441"/>
    <mergeCell ref="Z432:Z441"/>
    <mergeCell ref="AA432:AA441"/>
    <mergeCell ref="Y444:Y453"/>
    <mergeCell ref="Z444:Z453"/>
    <mergeCell ref="AA444:AA453"/>
    <mergeCell ref="Y456:Y465"/>
    <mergeCell ref="Z456:Z465"/>
    <mergeCell ref="AA456:AA465"/>
    <mergeCell ref="Y468:Y477"/>
    <mergeCell ref="Z468:Z477"/>
    <mergeCell ref="AA468:AA477"/>
    <mergeCell ref="AA516:AA525"/>
    <mergeCell ref="Y528:Y537"/>
    <mergeCell ref="Z528:Z537"/>
    <mergeCell ref="AA528:AA537"/>
    <mergeCell ref="Y540:Y549"/>
    <mergeCell ref="Z540:Z549"/>
    <mergeCell ref="AA540:AA549"/>
    <mergeCell ref="Y552:Y561"/>
    <mergeCell ref="Z552:Z561"/>
    <mergeCell ref="AA552:AA561"/>
    <mergeCell ref="Y564:Y573"/>
    <mergeCell ref="Z564:Z573"/>
    <mergeCell ref="AA564:AA573"/>
    <mergeCell ref="Y576:Y585"/>
    <mergeCell ref="Z576:Z585"/>
    <mergeCell ref="AA576:AA585"/>
    <mergeCell ref="Z768:Z777"/>
    <mergeCell ref="AA768:AA777"/>
    <mergeCell ref="Y780:Y789"/>
    <mergeCell ref="Z780:Z789"/>
    <mergeCell ref="AA780:AA789"/>
    <mergeCell ref="Y792:Y801"/>
    <mergeCell ref="Z792:Z801"/>
    <mergeCell ref="AA792:AA801"/>
    <mergeCell ref="Y804:Y813"/>
    <mergeCell ref="Z804:Z813"/>
    <mergeCell ref="AA804:AA813"/>
    <mergeCell ref="Y816:Y825"/>
    <mergeCell ref="Z816:Z825"/>
    <mergeCell ref="AA816:AA825"/>
    <mergeCell ref="Y828:Y837"/>
    <mergeCell ref="Z828:Z837"/>
    <mergeCell ref="AA828:AA837"/>
    <mergeCell ref="AA840:AA849"/>
    <mergeCell ref="Y852:Y861"/>
    <mergeCell ref="Z852:Z861"/>
    <mergeCell ref="AA852:AA861"/>
    <mergeCell ref="Y864:Y873"/>
    <mergeCell ref="Z864:Z873"/>
    <mergeCell ref="AA864:AA873"/>
    <mergeCell ref="Y876:Y885"/>
    <mergeCell ref="Z876:Z885"/>
    <mergeCell ref="AA876:AA885"/>
    <mergeCell ref="Y888:Y897"/>
    <mergeCell ref="Z888:Z897"/>
    <mergeCell ref="AA888:AA897"/>
    <mergeCell ref="Y900:Y909"/>
    <mergeCell ref="Z900:Z909"/>
    <mergeCell ref="AA900:AA909"/>
    <mergeCell ref="AA924:AA933"/>
    <mergeCell ref="Z936:Z945"/>
    <mergeCell ref="AA936:AA945"/>
    <mergeCell ref="Y948:Y957"/>
    <mergeCell ref="Z948:Z957"/>
    <mergeCell ref="AA948:AA957"/>
    <mergeCell ref="Y960:Y969"/>
    <mergeCell ref="Z960:Z969"/>
    <mergeCell ref="AA960:AA969"/>
    <mergeCell ref="Y972:Y981"/>
    <mergeCell ref="Z972:Z981"/>
    <mergeCell ref="AA972:AA981"/>
    <mergeCell ref="Y984:Y993"/>
    <mergeCell ref="Z984:Z993"/>
    <mergeCell ref="AA984:AA993"/>
    <mergeCell ref="Y996:Y1005"/>
    <mergeCell ref="Z996:Z1005"/>
    <mergeCell ref="AA996:AA1005"/>
    <mergeCell ref="AA1020:AA1029"/>
    <mergeCell ref="Y1032:Y1041"/>
    <mergeCell ref="Z1032:Z1041"/>
    <mergeCell ref="AA1032:AA1041"/>
    <mergeCell ref="Y1044:Y1053"/>
    <mergeCell ref="Z1044:Z1053"/>
    <mergeCell ref="AA1044:AA1053"/>
    <mergeCell ref="Y1056:Y1065"/>
    <mergeCell ref="Z1056:Z1065"/>
    <mergeCell ref="AA1056:AA1065"/>
    <mergeCell ref="Y1068:Y1077"/>
    <mergeCell ref="Z1068:Z1077"/>
    <mergeCell ref="AA1068:AA1077"/>
    <mergeCell ref="Y1080:Y1089"/>
    <mergeCell ref="Z1080:Z1089"/>
    <mergeCell ref="AA1080:AA1089"/>
    <mergeCell ref="Y1176:Y1185"/>
    <mergeCell ref="Z1176:Z1185"/>
    <mergeCell ref="AA1176:AA1185"/>
    <mergeCell ref="Z1188:Z1197"/>
    <mergeCell ref="AA1188:AA1197"/>
    <mergeCell ref="Y1200:Y1209"/>
    <mergeCell ref="Z1200:Z1209"/>
    <mergeCell ref="AA1200:AA1209"/>
    <mergeCell ref="Y1212:Y1221"/>
    <mergeCell ref="Z1212:Z1221"/>
    <mergeCell ref="AA1212:AA1221"/>
    <mergeCell ref="Y1092:Y1101"/>
    <mergeCell ref="Z1092:Z1101"/>
    <mergeCell ref="AA1092:AA1101"/>
    <mergeCell ref="Y1104:Y1113"/>
    <mergeCell ref="Z1104:Z1113"/>
    <mergeCell ref="AA1104:AA1113"/>
    <mergeCell ref="Y1116:Y1125"/>
    <mergeCell ref="Z1116:Z1125"/>
    <mergeCell ref="AA1116:AA1125"/>
    <mergeCell ref="Y1128:Y1137"/>
    <mergeCell ref="Z1128:Z1137"/>
    <mergeCell ref="AA1128:AA1137"/>
    <mergeCell ref="Y1140:Y1149"/>
    <mergeCell ref="Z1140:Z1149"/>
    <mergeCell ref="AA1140:AA1149"/>
    <mergeCell ref="Y1152:Y1161"/>
    <mergeCell ref="Z1152:Z1161"/>
    <mergeCell ref="AA1152:AA1161"/>
  </mergeCells>
  <conditionalFormatting sqref="AR24:AS24 AS25:AS33 U24 U27 U29 U31">
    <cfRule type="cellIs" dxfId="602" priority="1243" operator="equal">
      <formula>"Dificil"</formula>
    </cfRule>
    <cfRule type="cellIs" dxfId="601" priority="1244" operator="equal">
      <formula>"Moderado"</formula>
    </cfRule>
    <cfRule type="cellIs" dxfId="600" priority="1245" operator="equal">
      <formula>"Facil"</formula>
    </cfRule>
  </conditionalFormatting>
  <conditionalFormatting sqref="AS36:AS45">
    <cfRule type="cellIs" dxfId="599" priority="1240" operator="equal">
      <formula>"Dificil"</formula>
    </cfRule>
    <cfRule type="cellIs" dxfId="598" priority="1241" operator="equal">
      <formula>"Moderado"</formula>
    </cfRule>
    <cfRule type="cellIs" dxfId="597" priority="1242" operator="equal">
      <formula>"Facil"</formula>
    </cfRule>
  </conditionalFormatting>
  <conditionalFormatting sqref="AS48:AS58">
    <cfRule type="cellIs" dxfId="596" priority="1237" operator="equal">
      <formula>"Dificil"</formula>
    </cfRule>
    <cfRule type="cellIs" dxfId="595" priority="1238" operator="equal">
      <formula>"Moderado"</formula>
    </cfRule>
    <cfRule type="cellIs" dxfId="594" priority="1239" operator="equal">
      <formula>"Facil"</formula>
    </cfRule>
  </conditionalFormatting>
  <conditionalFormatting sqref="AR36">
    <cfRule type="cellIs" dxfId="593" priority="793" operator="equal">
      <formula>"Dificil"</formula>
    </cfRule>
    <cfRule type="cellIs" dxfId="592" priority="794" operator="equal">
      <formula>"Moderado"</formula>
    </cfRule>
    <cfRule type="cellIs" dxfId="591" priority="795" operator="equal">
      <formula>"Facil"</formula>
    </cfRule>
  </conditionalFormatting>
  <conditionalFormatting sqref="AR48">
    <cfRule type="cellIs" dxfId="590" priority="790" operator="equal">
      <formula>"Dificil"</formula>
    </cfRule>
    <cfRule type="cellIs" dxfId="589" priority="791" operator="equal">
      <formula>"Moderado"</formula>
    </cfRule>
    <cfRule type="cellIs" dxfId="588" priority="792" operator="equal">
      <formula>"Facil"</formula>
    </cfRule>
  </conditionalFormatting>
  <conditionalFormatting sqref="AR768">
    <cfRule type="cellIs" dxfId="587" priority="490" operator="equal">
      <formula>"Dificil"</formula>
    </cfRule>
    <cfRule type="cellIs" dxfId="586" priority="491" operator="equal">
      <formula>"Moderado"</formula>
    </cfRule>
    <cfRule type="cellIs" dxfId="585" priority="492" operator="equal">
      <formula>"Facil"</formula>
    </cfRule>
  </conditionalFormatting>
  <conditionalFormatting sqref="AR60">
    <cfRule type="cellIs" dxfId="584" priority="781" operator="equal">
      <formula>"Dificil"</formula>
    </cfRule>
    <cfRule type="cellIs" dxfId="583" priority="782" operator="equal">
      <formula>"Moderado"</formula>
    </cfRule>
    <cfRule type="cellIs" dxfId="582" priority="783" operator="equal">
      <formula>"Facil"</formula>
    </cfRule>
  </conditionalFormatting>
  <conditionalFormatting sqref="AR72">
    <cfRule type="cellIs" dxfId="581" priority="778" operator="equal">
      <formula>"Dificil"</formula>
    </cfRule>
    <cfRule type="cellIs" dxfId="580" priority="779" operator="equal">
      <formula>"Moderado"</formula>
    </cfRule>
    <cfRule type="cellIs" dxfId="579" priority="780" operator="equal">
      <formula>"Facil"</formula>
    </cfRule>
  </conditionalFormatting>
  <conditionalFormatting sqref="AR84">
    <cfRule type="cellIs" dxfId="578" priority="775" operator="equal">
      <formula>"Dificil"</formula>
    </cfRule>
    <cfRule type="cellIs" dxfId="577" priority="776" operator="equal">
      <formula>"Moderado"</formula>
    </cfRule>
    <cfRule type="cellIs" dxfId="576" priority="777" operator="equal">
      <formula>"Facil"</formula>
    </cfRule>
  </conditionalFormatting>
  <conditionalFormatting sqref="AR96">
    <cfRule type="cellIs" dxfId="575" priority="766" operator="equal">
      <formula>"Dificil"</formula>
    </cfRule>
    <cfRule type="cellIs" dxfId="574" priority="767" operator="equal">
      <formula>"Moderado"</formula>
    </cfRule>
    <cfRule type="cellIs" dxfId="573" priority="768" operator="equal">
      <formula>"Facil"</formula>
    </cfRule>
  </conditionalFormatting>
  <conditionalFormatting sqref="AR108">
    <cfRule type="cellIs" dxfId="572" priority="763" operator="equal">
      <formula>"Dificil"</formula>
    </cfRule>
    <cfRule type="cellIs" dxfId="571" priority="764" operator="equal">
      <formula>"Moderado"</formula>
    </cfRule>
    <cfRule type="cellIs" dxfId="570" priority="765" operator="equal">
      <formula>"Facil"</formula>
    </cfRule>
  </conditionalFormatting>
  <conditionalFormatting sqref="AR120">
    <cfRule type="cellIs" dxfId="569" priority="760" operator="equal">
      <formula>"Dificil"</formula>
    </cfRule>
    <cfRule type="cellIs" dxfId="568" priority="761" operator="equal">
      <formula>"Moderado"</formula>
    </cfRule>
    <cfRule type="cellIs" dxfId="567" priority="762" operator="equal">
      <formula>"Facil"</formula>
    </cfRule>
  </conditionalFormatting>
  <conditionalFormatting sqref="AR792">
    <cfRule type="cellIs" dxfId="566" priority="478" operator="equal">
      <formula>"Dificil"</formula>
    </cfRule>
    <cfRule type="cellIs" dxfId="565" priority="479" operator="equal">
      <formula>"Moderado"</formula>
    </cfRule>
    <cfRule type="cellIs" dxfId="564" priority="480" operator="equal">
      <formula>"Facil"</formula>
    </cfRule>
  </conditionalFormatting>
  <conditionalFormatting sqref="AR132">
    <cfRule type="cellIs" dxfId="563" priority="751" operator="equal">
      <formula>"Dificil"</formula>
    </cfRule>
    <cfRule type="cellIs" dxfId="562" priority="752" operator="equal">
      <formula>"Moderado"</formula>
    </cfRule>
    <cfRule type="cellIs" dxfId="561" priority="753" operator="equal">
      <formula>"Facil"</formula>
    </cfRule>
  </conditionalFormatting>
  <conditionalFormatting sqref="AR144">
    <cfRule type="cellIs" dxfId="560" priority="748" operator="equal">
      <formula>"Dificil"</formula>
    </cfRule>
    <cfRule type="cellIs" dxfId="559" priority="749" operator="equal">
      <formula>"Moderado"</formula>
    </cfRule>
    <cfRule type="cellIs" dxfId="558" priority="750" operator="equal">
      <formula>"Facil"</formula>
    </cfRule>
  </conditionalFormatting>
  <conditionalFormatting sqref="AR156">
    <cfRule type="cellIs" dxfId="557" priority="745" operator="equal">
      <formula>"Dificil"</formula>
    </cfRule>
    <cfRule type="cellIs" dxfId="556" priority="746" operator="equal">
      <formula>"Moderado"</formula>
    </cfRule>
    <cfRule type="cellIs" dxfId="555" priority="747" operator="equal">
      <formula>"Facil"</formula>
    </cfRule>
  </conditionalFormatting>
  <conditionalFormatting sqref="AR168">
    <cfRule type="cellIs" dxfId="554" priority="736" operator="equal">
      <formula>"Dificil"</formula>
    </cfRule>
    <cfRule type="cellIs" dxfId="553" priority="737" operator="equal">
      <formula>"Moderado"</formula>
    </cfRule>
    <cfRule type="cellIs" dxfId="552" priority="738" operator="equal">
      <formula>"Facil"</formula>
    </cfRule>
  </conditionalFormatting>
  <conditionalFormatting sqref="AR180">
    <cfRule type="cellIs" dxfId="551" priority="733" operator="equal">
      <formula>"Dificil"</formula>
    </cfRule>
    <cfRule type="cellIs" dxfId="550" priority="734" operator="equal">
      <formula>"Moderado"</formula>
    </cfRule>
    <cfRule type="cellIs" dxfId="549" priority="735" operator="equal">
      <formula>"Facil"</formula>
    </cfRule>
  </conditionalFormatting>
  <conditionalFormatting sqref="AR192">
    <cfRule type="cellIs" dxfId="548" priority="730" operator="equal">
      <formula>"Dificil"</formula>
    </cfRule>
    <cfRule type="cellIs" dxfId="547" priority="731" operator="equal">
      <formula>"Moderado"</formula>
    </cfRule>
    <cfRule type="cellIs" dxfId="546" priority="732" operator="equal">
      <formula>"Facil"</formula>
    </cfRule>
  </conditionalFormatting>
  <conditionalFormatting sqref="AR204">
    <cfRule type="cellIs" dxfId="545" priority="721" operator="equal">
      <formula>"Dificil"</formula>
    </cfRule>
    <cfRule type="cellIs" dxfId="544" priority="722" operator="equal">
      <formula>"Moderado"</formula>
    </cfRule>
    <cfRule type="cellIs" dxfId="543" priority="723" operator="equal">
      <formula>"Facil"</formula>
    </cfRule>
  </conditionalFormatting>
  <conditionalFormatting sqref="AR216">
    <cfRule type="cellIs" dxfId="542" priority="718" operator="equal">
      <formula>"Dificil"</formula>
    </cfRule>
    <cfRule type="cellIs" dxfId="541" priority="719" operator="equal">
      <formula>"Moderado"</formula>
    </cfRule>
    <cfRule type="cellIs" dxfId="540" priority="720" operator="equal">
      <formula>"Facil"</formula>
    </cfRule>
  </conditionalFormatting>
  <conditionalFormatting sqref="AR228">
    <cfRule type="cellIs" dxfId="539" priority="715" operator="equal">
      <formula>"Dificil"</formula>
    </cfRule>
    <cfRule type="cellIs" dxfId="538" priority="716" operator="equal">
      <formula>"Moderado"</formula>
    </cfRule>
    <cfRule type="cellIs" dxfId="537" priority="717" operator="equal">
      <formula>"Facil"</formula>
    </cfRule>
  </conditionalFormatting>
  <conditionalFormatting sqref="AR240">
    <cfRule type="cellIs" dxfId="536" priority="706" operator="equal">
      <formula>"Dificil"</formula>
    </cfRule>
    <cfRule type="cellIs" dxfId="535" priority="707" operator="equal">
      <formula>"Moderado"</formula>
    </cfRule>
    <cfRule type="cellIs" dxfId="534" priority="708" operator="equal">
      <formula>"Facil"</formula>
    </cfRule>
  </conditionalFormatting>
  <conditionalFormatting sqref="AR252">
    <cfRule type="cellIs" dxfId="533" priority="703" operator="equal">
      <formula>"Dificil"</formula>
    </cfRule>
    <cfRule type="cellIs" dxfId="532" priority="704" operator="equal">
      <formula>"Moderado"</formula>
    </cfRule>
    <cfRule type="cellIs" dxfId="531" priority="705" operator="equal">
      <formula>"Facil"</formula>
    </cfRule>
  </conditionalFormatting>
  <conditionalFormatting sqref="AR264">
    <cfRule type="cellIs" dxfId="530" priority="700" operator="equal">
      <formula>"Dificil"</formula>
    </cfRule>
    <cfRule type="cellIs" dxfId="529" priority="701" operator="equal">
      <formula>"Moderado"</formula>
    </cfRule>
    <cfRule type="cellIs" dxfId="528" priority="702" operator="equal">
      <formula>"Facil"</formula>
    </cfRule>
  </conditionalFormatting>
  <conditionalFormatting sqref="AR276">
    <cfRule type="cellIs" dxfId="527" priority="691" operator="equal">
      <formula>"Dificil"</formula>
    </cfRule>
    <cfRule type="cellIs" dxfId="526" priority="692" operator="equal">
      <formula>"Moderado"</formula>
    </cfRule>
    <cfRule type="cellIs" dxfId="525" priority="693" operator="equal">
      <formula>"Facil"</formula>
    </cfRule>
  </conditionalFormatting>
  <conditionalFormatting sqref="AR288">
    <cfRule type="cellIs" dxfId="524" priority="688" operator="equal">
      <formula>"Dificil"</formula>
    </cfRule>
    <cfRule type="cellIs" dxfId="523" priority="689" operator="equal">
      <formula>"Moderado"</formula>
    </cfRule>
    <cfRule type="cellIs" dxfId="522" priority="690" operator="equal">
      <formula>"Facil"</formula>
    </cfRule>
  </conditionalFormatting>
  <conditionalFormatting sqref="AR300">
    <cfRule type="cellIs" dxfId="521" priority="685" operator="equal">
      <formula>"Dificil"</formula>
    </cfRule>
    <cfRule type="cellIs" dxfId="520" priority="686" operator="equal">
      <formula>"Moderado"</formula>
    </cfRule>
    <cfRule type="cellIs" dxfId="519" priority="687" operator="equal">
      <formula>"Facil"</formula>
    </cfRule>
  </conditionalFormatting>
  <conditionalFormatting sqref="AR312">
    <cfRule type="cellIs" dxfId="518" priority="676" operator="equal">
      <formula>"Dificil"</formula>
    </cfRule>
    <cfRule type="cellIs" dxfId="517" priority="677" operator="equal">
      <formula>"Moderado"</formula>
    </cfRule>
    <cfRule type="cellIs" dxfId="516" priority="678" operator="equal">
      <formula>"Facil"</formula>
    </cfRule>
  </conditionalFormatting>
  <conditionalFormatting sqref="AR324">
    <cfRule type="cellIs" dxfId="515" priority="673" operator="equal">
      <formula>"Dificil"</formula>
    </cfRule>
    <cfRule type="cellIs" dxfId="514" priority="674" operator="equal">
      <formula>"Moderado"</formula>
    </cfRule>
    <cfRule type="cellIs" dxfId="513" priority="675" operator="equal">
      <formula>"Facil"</formula>
    </cfRule>
  </conditionalFormatting>
  <conditionalFormatting sqref="AR336">
    <cfRule type="cellIs" dxfId="512" priority="670" operator="equal">
      <formula>"Dificil"</formula>
    </cfRule>
    <cfRule type="cellIs" dxfId="511" priority="671" operator="equal">
      <formula>"Moderado"</formula>
    </cfRule>
    <cfRule type="cellIs" dxfId="510" priority="672" operator="equal">
      <formula>"Facil"</formula>
    </cfRule>
  </conditionalFormatting>
  <conditionalFormatting sqref="AR348">
    <cfRule type="cellIs" dxfId="509" priority="661" operator="equal">
      <formula>"Dificil"</formula>
    </cfRule>
    <cfRule type="cellIs" dxfId="508" priority="662" operator="equal">
      <formula>"Moderado"</formula>
    </cfRule>
    <cfRule type="cellIs" dxfId="507" priority="663" operator="equal">
      <formula>"Facil"</formula>
    </cfRule>
  </conditionalFormatting>
  <conditionalFormatting sqref="AR360">
    <cfRule type="cellIs" dxfId="506" priority="658" operator="equal">
      <formula>"Dificil"</formula>
    </cfRule>
    <cfRule type="cellIs" dxfId="505" priority="659" operator="equal">
      <formula>"Moderado"</formula>
    </cfRule>
    <cfRule type="cellIs" dxfId="504" priority="660" operator="equal">
      <formula>"Facil"</formula>
    </cfRule>
  </conditionalFormatting>
  <conditionalFormatting sqref="AR372">
    <cfRule type="cellIs" dxfId="503" priority="655" operator="equal">
      <formula>"Dificil"</formula>
    </cfRule>
    <cfRule type="cellIs" dxfId="502" priority="656" operator="equal">
      <formula>"Moderado"</formula>
    </cfRule>
    <cfRule type="cellIs" dxfId="501" priority="657" operator="equal">
      <formula>"Facil"</formula>
    </cfRule>
  </conditionalFormatting>
  <conditionalFormatting sqref="AR948">
    <cfRule type="cellIs" dxfId="500" priority="412" operator="equal">
      <formula>"Dificil"</formula>
    </cfRule>
    <cfRule type="cellIs" dxfId="499" priority="413" operator="equal">
      <formula>"Moderado"</formula>
    </cfRule>
    <cfRule type="cellIs" dxfId="498" priority="414" operator="equal">
      <formula>"Facil"</formula>
    </cfRule>
  </conditionalFormatting>
  <conditionalFormatting sqref="AR960">
    <cfRule type="cellIs" dxfId="497" priority="409" operator="equal">
      <formula>"Dificil"</formula>
    </cfRule>
    <cfRule type="cellIs" dxfId="496" priority="410" operator="equal">
      <formula>"Moderado"</formula>
    </cfRule>
    <cfRule type="cellIs" dxfId="495" priority="411" operator="equal">
      <formula>"Facil"</formula>
    </cfRule>
  </conditionalFormatting>
  <conditionalFormatting sqref="AR384">
    <cfRule type="cellIs" dxfId="494" priority="646" operator="equal">
      <formula>"Dificil"</formula>
    </cfRule>
    <cfRule type="cellIs" dxfId="493" priority="647" operator="equal">
      <formula>"Moderado"</formula>
    </cfRule>
    <cfRule type="cellIs" dxfId="492" priority="648" operator="equal">
      <formula>"Facil"</formula>
    </cfRule>
  </conditionalFormatting>
  <conditionalFormatting sqref="AR396">
    <cfRule type="cellIs" dxfId="491" priority="643" operator="equal">
      <formula>"Dificil"</formula>
    </cfRule>
    <cfRule type="cellIs" dxfId="490" priority="644" operator="equal">
      <formula>"Moderado"</formula>
    </cfRule>
    <cfRule type="cellIs" dxfId="489" priority="645" operator="equal">
      <formula>"Facil"</formula>
    </cfRule>
  </conditionalFormatting>
  <conditionalFormatting sqref="AR408">
    <cfRule type="cellIs" dxfId="488" priority="640" operator="equal">
      <formula>"Dificil"</formula>
    </cfRule>
    <cfRule type="cellIs" dxfId="487" priority="641" operator="equal">
      <formula>"Moderado"</formula>
    </cfRule>
    <cfRule type="cellIs" dxfId="486" priority="642" operator="equal">
      <formula>"Facil"</formula>
    </cfRule>
  </conditionalFormatting>
  <conditionalFormatting sqref="AR420">
    <cfRule type="cellIs" dxfId="485" priority="631" operator="equal">
      <formula>"Dificil"</formula>
    </cfRule>
    <cfRule type="cellIs" dxfId="484" priority="632" operator="equal">
      <formula>"Moderado"</formula>
    </cfRule>
    <cfRule type="cellIs" dxfId="483" priority="633" operator="equal">
      <formula>"Facil"</formula>
    </cfRule>
  </conditionalFormatting>
  <conditionalFormatting sqref="AR432">
    <cfRule type="cellIs" dxfId="482" priority="628" operator="equal">
      <formula>"Dificil"</formula>
    </cfRule>
    <cfRule type="cellIs" dxfId="481" priority="629" operator="equal">
      <formula>"Moderado"</formula>
    </cfRule>
    <cfRule type="cellIs" dxfId="480" priority="630" operator="equal">
      <formula>"Facil"</formula>
    </cfRule>
  </conditionalFormatting>
  <conditionalFormatting sqref="AR444">
    <cfRule type="cellIs" dxfId="479" priority="625" operator="equal">
      <formula>"Dificil"</formula>
    </cfRule>
    <cfRule type="cellIs" dxfId="478" priority="626" operator="equal">
      <formula>"Moderado"</formula>
    </cfRule>
    <cfRule type="cellIs" dxfId="477" priority="627" operator="equal">
      <formula>"Facil"</formula>
    </cfRule>
  </conditionalFormatting>
  <conditionalFormatting sqref="AR1140">
    <cfRule type="cellIs" dxfId="476" priority="334" operator="equal">
      <formula>"Dificil"</formula>
    </cfRule>
    <cfRule type="cellIs" dxfId="475" priority="335" operator="equal">
      <formula>"Moderado"</formula>
    </cfRule>
    <cfRule type="cellIs" dxfId="474" priority="336" operator="equal">
      <formula>"Facil"</formula>
    </cfRule>
  </conditionalFormatting>
  <conditionalFormatting sqref="AR456">
    <cfRule type="cellIs" dxfId="473" priority="616" operator="equal">
      <formula>"Dificil"</formula>
    </cfRule>
    <cfRule type="cellIs" dxfId="472" priority="617" operator="equal">
      <formula>"Moderado"</formula>
    </cfRule>
    <cfRule type="cellIs" dxfId="471" priority="618" operator="equal">
      <formula>"Facil"</formula>
    </cfRule>
  </conditionalFormatting>
  <conditionalFormatting sqref="AR468">
    <cfRule type="cellIs" dxfId="470" priority="613" operator="equal">
      <formula>"Dificil"</formula>
    </cfRule>
    <cfRule type="cellIs" dxfId="469" priority="614" operator="equal">
      <formula>"Moderado"</formula>
    </cfRule>
    <cfRule type="cellIs" dxfId="468" priority="615" operator="equal">
      <formula>"Facil"</formula>
    </cfRule>
  </conditionalFormatting>
  <conditionalFormatting sqref="AR480">
    <cfRule type="cellIs" dxfId="467" priority="610" operator="equal">
      <formula>"Dificil"</formula>
    </cfRule>
    <cfRule type="cellIs" dxfId="466" priority="611" operator="equal">
      <formula>"Moderado"</formula>
    </cfRule>
    <cfRule type="cellIs" dxfId="465" priority="612" operator="equal">
      <formula>"Facil"</formula>
    </cfRule>
  </conditionalFormatting>
  <conditionalFormatting sqref="AR984">
    <cfRule type="cellIs" dxfId="464" priority="397" operator="equal">
      <formula>"Dificil"</formula>
    </cfRule>
    <cfRule type="cellIs" dxfId="463" priority="398" operator="equal">
      <formula>"Moderado"</formula>
    </cfRule>
    <cfRule type="cellIs" dxfId="462" priority="399" operator="equal">
      <formula>"Facil"</formula>
    </cfRule>
  </conditionalFormatting>
  <conditionalFormatting sqref="AR996">
    <cfRule type="cellIs" dxfId="461" priority="394" operator="equal">
      <formula>"Dificil"</formula>
    </cfRule>
    <cfRule type="cellIs" dxfId="460" priority="395" operator="equal">
      <formula>"Moderado"</formula>
    </cfRule>
    <cfRule type="cellIs" dxfId="459" priority="396" operator="equal">
      <formula>"Facil"</formula>
    </cfRule>
  </conditionalFormatting>
  <conditionalFormatting sqref="AR492">
    <cfRule type="cellIs" dxfId="458" priority="601" operator="equal">
      <formula>"Dificil"</formula>
    </cfRule>
    <cfRule type="cellIs" dxfId="457" priority="602" operator="equal">
      <formula>"Moderado"</formula>
    </cfRule>
    <cfRule type="cellIs" dxfId="456" priority="603" operator="equal">
      <formula>"Facil"</formula>
    </cfRule>
  </conditionalFormatting>
  <conditionalFormatting sqref="AR504">
    <cfRule type="cellIs" dxfId="455" priority="598" operator="equal">
      <formula>"Dificil"</formula>
    </cfRule>
    <cfRule type="cellIs" dxfId="454" priority="599" operator="equal">
      <formula>"Moderado"</formula>
    </cfRule>
    <cfRule type="cellIs" dxfId="453" priority="600" operator="equal">
      <formula>"Facil"</formula>
    </cfRule>
  </conditionalFormatting>
  <conditionalFormatting sqref="AR516">
    <cfRule type="cellIs" dxfId="452" priority="595" operator="equal">
      <formula>"Dificil"</formula>
    </cfRule>
    <cfRule type="cellIs" dxfId="451" priority="596" operator="equal">
      <formula>"Moderado"</formula>
    </cfRule>
    <cfRule type="cellIs" dxfId="450" priority="597" operator="equal">
      <formula>"Facil"</formula>
    </cfRule>
  </conditionalFormatting>
  <conditionalFormatting sqref="AR528">
    <cfRule type="cellIs" dxfId="449" priority="586" operator="equal">
      <formula>"Dificil"</formula>
    </cfRule>
    <cfRule type="cellIs" dxfId="448" priority="587" operator="equal">
      <formula>"Moderado"</formula>
    </cfRule>
    <cfRule type="cellIs" dxfId="447" priority="588" operator="equal">
      <formula>"Facil"</formula>
    </cfRule>
  </conditionalFormatting>
  <conditionalFormatting sqref="AR540">
    <cfRule type="cellIs" dxfId="446" priority="583" operator="equal">
      <formula>"Dificil"</formula>
    </cfRule>
    <cfRule type="cellIs" dxfId="445" priority="584" operator="equal">
      <formula>"Moderado"</formula>
    </cfRule>
    <cfRule type="cellIs" dxfId="444" priority="585" operator="equal">
      <formula>"Facil"</formula>
    </cfRule>
  </conditionalFormatting>
  <conditionalFormatting sqref="AR552">
    <cfRule type="cellIs" dxfId="443" priority="580" operator="equal">
      <formula>"Dificil"</formula>
    </cfRule>
    <cfRule type="cellIs" dxfId="442" priority="581" operator="equal">
      <formula>"Moderado"</formula>
    </cfRule>
    <cfRule type="cellIs" dxfId="441" priority="582" operator="equal">
      <formula>"Facil"</formula>
    </cfRule>
  </conditionalFormatting>
  <conditionalFormatting sqref="AR564">
    <cfRule type="cellIs" dxfId="440" priority="571" operator="equal">
      <formula>"Dificil"</formula>
    </cfRule>
    <cfRule type="cellIs" dxfId="439" priority="572" operator="equal">
      <formula>"Moderado"</formula>
    </cfRule>
    <cfRule type="cellIs" dxfId="438" priority="573" operator="equal">
      <formula>"Facil"</formula>
    </cfRule>
  </conditionalFormatting>
  <conditionalFormatting sqref="AR576">
    <cfRule type="cellIs" dxfId="437" priority="568" operator="equal">
      <formula>"Dificil"</formula>
    </cfRule>
    <cfRule type="cellIs" dxfId="436" priority="569" operator="equal">
      <formula>"Moderado"</formula>
    </cfRule>
    <cfRule type="cellIs" dxfId="435" priority="570" operator="equal">
      <formula>"Facil"</formula>
    </cfRule>
  </conditionalFormatting>
  <conditionalFormatting sqref="AR588">
    <cfRule type="cellIs" dxfId="434" priority="565" operator="equal">
      <formula>"Dificil"</formula>
    </cfRule>
    <cfRule type="cellIs" dxfId="433" priority="566" operator="equal">
      <formula>"Moderado"</formula>
    </cfRule>
    <cfRule type="cellIs" dxfId="432" priority="567" operator="equal">
      <formula>"Facil"</formula>
    </cfRule>
  </conditionalFormatting>
  <conditionalFormatting sqref="AR1020">
    <cfRule type="cellIs" dxfId="431" priority="382" operator="equal">
      <formula>"Dificil"</formula>
    </cfRule>
    <cfRule type="cellIs" dxfId="430" priority="383" operator="equal">
      <formula>"Moderado"</formula>
    </cfRule>
    <cfRule type="cellIs" dxfId="429" priority="384" operator="equal">
      <formula>"Facil"</formula>
    </cfRule>
  </conditionalFormatting>
  <conditionalFormatting sqref="AR1032">
    <cfRule type="cellIs" dxfId="428" priority="379" operator="equal">
      <formula>"Dificil"</formula>
    </cfRule>
    <cfRule type="cellIs" dxfId="427" priority="380" operator="equal">
      <formula>"Moderado"</formula>
    </cfRule>
    <cfRule type="cellIs" dxfId="426" priority="381" operator="equal">
      <formula>"Facil"</formula>
    </cfRule>
  </conditionalFormatting>
  <conditionalFormatting sqref="AR600">
    <cfRule type="cellIs" dxfId="425" priority="556" operator="equal">
      <formula>"Dificil"</formula>
    </cfRule>
    <cfRule type="cellIs" dxfId="424" priority="557" operator="equal">
      <formula>"Moderado"</formula>
    </cfRule>
    <cfRule type="cellIs" dxfId="423" priority="558" operator="equal">
      <formula>"Facil"</formula>
    </cfRule>
  </conditionalFormatting>
  <conditionalFormatting sqref="AR612">
    <cfRule type="cellIs" dxfId="422" priority="553" operator="equal">
      <formula>"Dificil"</formula>
    </cfRule>
    <cfRule type="cellIs" dxfId="421" priority="554" operator="equal">
      <formula>"Moderado"</formula>
    </cfRule>
    <cfRule type="cellIs" dxfId="420" priority="555" operator="equal">
      <formula>"Facil"</formula>
    </cfRule>
  </conditionalFormatting>
  <conditionalFormatting sqref="AR624">
    <cfRule type="cellIs" dxfId="419" priority="550" operator="equal">
      <formula>"Dificil"</formula>
    </cfRule>
    <cfRule type="cellIs" dxfId="418" priority="551" operator="equal">
      <formula>"Moderado"</formula>
    </cfRule>
    <cfRule type="cellIs" dxfId="417" priority="552" operator="equal">
      <formula>"Facil"</formula>
    </cfRule>
  </conditionalFormatting>
  <conditionalFormatting sqref="AR1056">
    <cfRule type="cellIs" dxfId="416" priority="367" operator="equal">
      <formula>"Dificil"</formula>
    </cfRule>
    <cfRule type="cellIs" dxfId="415" priority="368" operator="equal">
      <formula>"Moderado"</formula>
    </cfRule>
    <cfRule type="cellIs" dxfId="414" priority="369" operator="equal">
      <formula>"Facil"</formula>
    </cfRule>
  </conditionalFormatting>
  <conditionalFormatting sqref="AR636">
    <cfRule type="cellIs" dxfId="413" priority="541" operator="equal">
      <formula>"Dificil"</formula>
    </cfRule>
    <cfRule type="cellIs" dxfId="412" priority="542" operator="equal">
      <formula>"Moderado"</formula>
    </cfRule>
    <cfRule type="cellIs" dxfId="411" priority="543" operator="equal">
      <formula>"Facil"</formula>
    </cfRule>
  </conditionalFormatting>
  <conditionalFormatting sqref="AR648">
    <cfRule type="cellIs" dxfId="410" priority="538" operator="equal">
      <formula>"Dificil"</formula>
    </cfRule>
    <cfRule type="cellIs" dxfId="409" priority="539" operator="equal">
      <formula>"Moderado"</formula>
    </cfRule>
    <cfRule type="cellIs" dxfId="408" priority="540" operator="equal">
      <formula>"Facil"</formula>
    </cfRule>
  </conditionalFormatting>
  <conditionalFormatting sqref="AR660">
    <cfRule type="cellIs" dxfId="407" priority="535" operator="equal">
      <formula>"Dificil"</formula>
    </cfRule>
    <cfRule type="cellIs" dxfId="406" priority="536" operator="equal">
      <formula>"Moderado"</formula>
    </cfRule>
    <cfRule type="cellIs" dxfId="405" priority="537" operator="equal">
      <formula>"Facil"</formula>
    </cfRule>
  </conditionalFormatting>
  <conditionalFormatting sqref="AR672">
    <cfRule type="cellIs" dxfId="404" priority="526" operator="equal">
      <formula>"Dificil"</formula>
    </cfRule>
    <cfRule type="cellIs" dxfId="403" priority="527" operator="equal">
      <formula>"Moderado"</formula>
    </cfRule>
    <cfRule type="cellIs" dxfId="402" priority="528" operator="equal">
      <formula>"Facil"</formula>
    </cfRule>
  </conditionalFormatting>
  <conditionalFormatting sqref="AR684">
    <cfRule type="cellIs" dxfId="401" priority="523" operator="equal">
      <formula>"Dificil"</formula>
    </cfRule>
    <cfRule type="cellIs" dxfId="400" priority="524" operator="equal">
      <formula>"Moderado"</formula>
    </cfRule>
    <cfRule type="cellIs" dxfId="399" priority="525" operator="equal">
      <formula>"Facil"</formula>
    </cfRule>
  </conditionalFormatting>
  <conditionalFormatting sqref="AR696">
    <cfRule type="cellIs" dxfId="398" priority="520" operator="equal">
      <formula>"Dificil"</formula>
    </cfRule>
    <cfRule type="cellIs" dxfId="397" priority="521" operator="equal">
      <formula>"Moderado"</formula>
    </cfRule>
    <cfRule type="cellIs" dxfId="396" priority="522" operator="equal">
      <formula>"Facil"</formula>
    </cfRule>
  </conditionalFormatting>
  <conditionalFormatting sqref="AR1068">
    <cfRule type="cellIs" dxfId="395" priority="364" operator="equal">
      <formula>"Dificil"</formula>
    </cfRule>
    <cfRule type="cellIs" dxfId="394" priority="365" operator="equal">
      <formula>"Moderado"</formula>
    </cfRule>
    <cfRule type="cellIs" dxfId="393" priority="366" operator="equal">
      <formula>"Facil"</formula>
    </cfRule>
  </conditionalFormatting>
  <conditionalFormatting sqref="AR708">
    <cfRule type="cellIs" dxfId="392" priority="511" operator="equal">
      <formula>"Dificil"</formula>
    </cfRule>
    <cfRule type="cellIs" dxfId="391" priority="512" operator="equal">
      <formula>"Moderado"</formula>
    </cfRule>
    <cfRule type="cellIs" dxfId="390" priority="513" operator="equal">
      <formula>"Facil"</formula>
    </cfRule>
  </conditionalFormatting>
  <conditionalFormatting sqref="AR720">
    <cfRule type="cellIs" dxfId="389" priority="508" operator="equal">
      <formula>"Dificil"</formula>
    </cfRule>
    <cfRule type="cellIs" dxfId="388" priority="509" operator="equal">
      <formula>"Moderado"</formula>
    </cfRule>
    <cfRule type="cellIs" dxfId="387" priority="510" operator="equal">
      <formula>"Facil"</formula>
    </cfRule>
  </conditionalFormatting>
  <conditionalFormatting sqref="AR732">
    <cfRule type="cellIs" dxfId="386" priority="505" operator="equal">
      <formula>"Dificil"</formula>
    </cfRule>
    <cfRule type="cellIs" dxfId="385" priority="506" operator="equal">
      <formula>"Moderado"</formula>
    </cfRule>
    <cfRule type="cellIs" dxfId="384" priority="507" operator="equal">
      <formula>"Facil"</formula>
    </cfRule>
  </conditionalFormatting>
  <conditionalFormatting sqref="AR1092">
    <cfRule type="cellIs" dxfId="383" priority="352" operator="equal">
      <formula>"Dificil"</formula>
    </cfRule>
    <cfRule type="cellIs" dxfId="382" priority="353" operator="equal">
      <formula>"Moderado"</formula>
    </cfRule>
    <cfRule type="cellIs" dxfId="381" priority="354" operator="equal">
      <formula>"Facil"</formula>
    </cfRule>
  </conditionalFormatting>
  <conditionalFormatting sqref="AR1104">
    <cfRule type="cellIs" dxfId="380" priority="349" operator="equal">
      <formula>"Dificil"</formula>
    </cfRule>
    <cfRule type="cellIs" dxfId="379" priority="350" operator="equal">
      <formula>"Moderado"</formula>
    </cfRule>
    <cfRule type="cellIs" dxfId="378" priority="351" operator="equal">
      <formula>"Facil"</formula>
    </cfRule>
  </conditionalFormatting>
  <conditionalFormatting sqref="AR744">
    <cfRule type="cellIs" dxfId="377" priority="496" operator="equal">
      <formula>"Dificil"</formula>
    </cfRule>
    <cfRule type="cellIs" dxfId="376" priority="497" operator="equal">
      <formula>"Moderado"</formula>
    </cfRule>
    <cfRule type="cellIs" dxfId="375" priority="498" operator="equal">
      <formula>"Facil"</formula>
    </cfRule>
  </conditionalFormatting>
  <conditionalFormatting sqref="AR756">
    <cfRule type="cellIs" dxfId="374" priority="493" operator="equal">
      <formula>"Dificil"</formula>
    </cfRule>
    <cfRule type="cellIs" dxfId="373" priority="494" operator="equal">
      <formula>"Moderado"</formula>
    </cfRule>
    <cfRule type="cellIs" dxfId="372" priority="495" operator="equal">
      <formula>"Facil"</formula>
    </cfRule>
  </conditionalFormatting>
  <conditionalFormatting sqref="AR780">
    <cfRule type="cellIs" dxfId="371" priority="481" operator="equal">
      <formula>"Dificil"</formula>
    </cfRule>
    <cfRule type="cellIs" dxfId="370" priority="482" operator="equal">
      <formula>"Moderado"</formula>
    </cfRule>
    <cfRule type="cellIs" dxfId="369" priority="483" operator="equal">
      <formula>"Facil"</formula>
    </cfRule>
  </conditionalFormatting>
  <conditionalFormatting sqref="AR804">
    <cfRule type="cellIs" dxfId="368" priority="475" operator="equal">
      <formula>"Dificil"</formula>
    </cfRule>
    <cfRule type="cellIs" dxfId="367" priority="476" operator="equal">
      <formula>"Moderado"</formula>
    </cfRule>
    <cfRule type="cellIs" dxfId="366" priority="477" operator="equal">
      <formula>"Facil"</formula>
    </cfRule>
  </conditionalFormatting>
  <conditionalFormatting sqref="AR816">
    <cfRule type="cellIs" dxfId="365" priority="466" operator="equal">
      <formula>"Dificil"</formula>
    </cfRule>
    <cfRule type="cellIs" dxfId="364" priority="467" operator="equal">
      <formula>"Moderado"</formula>
    </cfRule>
    <cfRule type="cellIs" dxfId="363" priority="468" operator="equal">
      <formula>"Facil"</formula>
    </cfRule>
  </conditionalFormatting>
  <conditionalFormatting sqref="AR828">
    <cfRule type="cellIs" dxfId="362" priority="463" operator="equal">
      <formula>"Dificil"</formula>
    </cfRule>
    <cfRule type="cellIs" dxfId="361" priority="464" operator="equal">
      <formula>"Moderado"</formula>
    </cfRule>
    <cfRule type="cellIs" dxfId="360" priority="465" operator="equal">
      <formula>"Facil"</formula>
    </cfRule>
  </conditionalFormatting>
  <conditionalFormatting sqref="AR840">
    <cfRule type="cellIs" dxfId="359" priority="460" operator="equal">
      <formula>"Dificil"</formula>
    </cfRule>
    <cfRule type="cellIs" dxfId="358" priority="461" operator="equal">
      <formula>"Moderado"</formula>
    </cfRule>
    <cfRule type="cellIs" dxfId="357" priority="462" operator="equal">
      <formula>"Facil"</formula>
    </cfRule>
  </conditionalFormatting>
  <conditionalFormatting sqref="AR1128">
    <cfRule type="cellIs" dxfId="356" priority="337" operator="equal">
      <formula>"Dificil"</formula>
    </cfRule>
    <cfRule type="cellIs" dxfId="355" priority="338" operator="equal">
      <formula>"Moderado"</formula>
    </cfRule>
    <cfRule type="cellIs" dxfId="354" priority="339" operator="equal">
      <formula>"Facil"</formula>
    </cfRule>
  </conditionalFormatting>
  <conditionalFormatting sqref="AR852">
    <cfRule type="cellIs" dxfId="353" priority="451" operator="equal">
      <formula>"Dificil"</formula>
    </cfRule>
    <cfRule type="cellIs" dxfId="352" priority="452" operator="equal">
      <formula>"Moderado"</formula>
    </cfRule>
    <cfRule type="cellIs" dxfId="351" priority="453" operator="equal">
      <formula>"Facil"</formula>
    </cfRule>
  </conditionalFormatting>
  <conditionalFormatting sqref="AR864">
    <cfRule type="cellIs" dxfId="350" priority="448" operator="equal">
      <formula>"Dificil"</formula>
    </cfRule>
    <cfRule type="cellIs" dxfId="349" priority="449" operator="equal">
      <formula>"Moderado"</formula>
    </cfRule>
    <cfRule type="cellIs" dxfId="348" priority="450" operator="equal">
      <formula>"Facil"</formula>
    </cfRule>
  </conditionalFormatting>
  <conditionalFormatting sqref="AR876">
    <cfRule type="cellIs" dxfId="347" priority="445" operator="equal">
      <formula>"Dificil"</formula>
    </cfRule>
    <cfRule type="cellIs" dxfId="346" priority="446" operator="equal">
      <formula>"Moderado"</formula>
    </cfRule>
    <cfRule type="cellIs" dxfId="345" priority="447" operator="equal">
      <formula>"Facil"</formula>
    </cfRule>
  </conditionalFormatting>
  <conditionalFormatting sqref="AR888">
    <cfRule type="cellIs" dxfId="344" priority="436" operator="equal">
      <formula>"Dificil"</formula>
    </cfRule>
    <cfRule type="cellIs" dxfId="343" priority="437" operator="equal">
      <formula>"Moderado"</formula>
    </cfRule>
    <cfRule type="cellIs" dxfId="342" priority="438" operator="equal">
      <formula>"Facil"</formula>
    </cfRule>
  </conditionalFormatting>
  <conditionalFormatting sqref="AR900">
    <cfRule type="cellIs" dxfId="341" priority="433" operator="equal">
      <formula>"Dificil"</formula>
    </cfRule>
    <cfRule type="cellIs" dxfId="340" priority="434" operator="equal">
      <formula>"Moderado"</formula>
    </cfRule>
    <cfRule type="cellIs" dxfId="339" priority="435" operator="equal">
      <formula>"Facil"</formula>
    </cfRule>
  </conditionalFormatting>
  <conditionalFormatting sqref="AR912">
    <cfRule type="cellIs" dxfId="338" priority="430" operator="equal">
      <formula>"Dificil"</formula>
    </cfRule>
    <cfRule type="cellIs" dxfId="337" priority="431" operator="equal">
      <formula>"Moderado"</formula>
    </cfRule>
    <cfRule type="cellIs" dxfId="336" priority="432" operator="equal">
      <formula>"Facil"</formula>
    </cfRule>
  </conditionalFormatting>
  <conditionalFormatting sqref="U144 U147 U149 U151">
    <cfRule type="cellIs" dxfId="335" priority="268" operator="equal">
      <formula>"Dificil"</formula>
    </cfRule>
    <cfRule type="cellIs" dxfId="334" priority="269" operator="equal">
      <formula>"Moderado"</formula>
    </cfRule>
    <cfRule type="cellIs" dxfId="333" priority="270" operator="equal">
      <formula>"Facil"</formula>
    </cfRule>
  </conditionalFormatting>
  <conditionalFormatting sqref="AR924">
    <cfRule type="cellIs" dxfId="332" priority="421" operator="equal">
      <formula>"Dificil"</formula>
    </cfRule>
    <cfRule type="cellIs" dxfId="331" priority="422" operator="equal">
      <formula>"Moderado"</formula>
    </cfRule>
    <cfRule type="cellIs" dxfId="330" priority="423" operator="equal">
      <formula>"Facil"</formula>
    </cfRule>
  </conditionalFormatting>
  <conditionalFormatting sqref="AR936">
    <cfRule type="cellIs" dxfId="329" priority="415" operator="equal">
      <formula>"Dificil"</formula>
    </cfRule>
    <cfRule type="cellIs" dxfId="328" priority="416" operator="equal">
      <formula>"Moderado"</formula>
    </cfRule>
    <cfRule type="cellIs" dxfId="327" priority="417" operator="equal">
      <formula>"Facil"</formula>
    </cfRule>
  </conditionalFormatting>
  <conditionalFormatting sqref="AR972">
    <cfRule type="cellIs" dxfId="326" priority="400" operator="equal">
      <formula>"Dificil"</formula>
    </cfRule>
    <cfRule type="cellIs" dxfId="325" priority="401" operator="equal">
      <formula>"Moderado"</formula>
    </cfRule>
    <cfRule type="cellIs" dxfId="324" priority="402" operator="equal">
      <formula>"Facil"</formula>
    </cfRule>
  </conditionalFormatting>
  <conditionalFormatting sqref="AR1008">
    <cfRule type="cellIs" dxfId="323" priority="385" operator="equal">
      <formula>"Dificil"</formula>
    </cfRule>
    <cfRule type="cellIs" dxfId="322" priority="386" operator="equal">
      <formula>"Moderado"</formula>
    </cfRule>
    <cfRule type="cellIs" dxfId="321" priority="387" operator="equal">
      <formula>"Facil"</formula>
    </cfRule>
  </conditionalFormatting>
  <conditionalFormatting sqref="AR1044">
    <cfRule type="cellIs" dxfId="320" priority="370" operator="equal">
      <formula>"Dificil"</formula>
    </cfRule>
    <cfRule type="cellIs" dxfId="319" priority="371" operator="equal">
      <formula>"Moderado"</formula>
    </cfRule>
    <cfRule type="cellIs" dxfId="318" priority="372" operator="equal">
      <formula>"Facil"</formula>
    </cfRule>
  </conditionalFormatting>
  <conditionalFormatting sqref="AR1080">
    <cfRule type="cellIs" dxfId="317" priority="355" operator="equal">
      <formula>"Dificil"</formula>
    </cfRule>
    <cfRule type="cellIs" dxfId="316" priority="356" operator="equal">
      <formula>"Moderado"</formula>
    </cfRule>
    <cfRule type="cellIs" dxfId="315" priority="357" operator="equal">
      <formula>"Facil"</formula>
    </cfRule>
  </conditionalFormatting>
  <conditionalFormatting sqref="U72 U75 U77 U79">
    <cfRule type="cellIs" dxfId="314" priority="286" operator="equal">
      <formula>"Dificil"</formula>
    </cfRule>
    <cfRule type="cellIs" dxfId="313" priority="287" operator="equal">
      <formula>"Moderado"</formula>
    </cfRule>
    <cfRule type="cellIs" dxfId="312" priority="288" operator="equal">
      <formula>"Facil"</formula>
    </cfRule>
  </conditionalFormatting>
  <conditionalFormatting sqref="AR1116">
    <cfRule type="cellIs" dxfId="311" priority="340" operator="equal">
      <formula>"Dificil"</formula>
    </cfRule>
    <cfRule type="cellIs" dxfId="310" priority="341" operator="equal">
      <formula>"Moderado"</formula>
    </cfRule>
    <cfRule type="cellIs" dxfId="309" priority="342" operator="equal">
      <formula>"Facil"</formula>
    </cfRule>
  </conditionalFormatting>
  <conditionalFormatting sqref="AR1152">
    <cfRule type="cellIs" dxfId="308" priority="325" operator="equal">
      <formula>"Dificil"</formula>
    </cfRule>
    <cfRule type="cellIs" dxfId="307" priority="326" operator="equal">
      <formula>"Moderado"</formula>
    </cfRule>
    <cfRule type="cellIs" dxfId="306" priority="327" operator="equal">
      <formula>"Facil"</formula>
    </cfRule>
  </conditionalFormatting>
  <conditionalFormatting sqref="AR1164">
    <cfRule type="cellIs" dxfId="305" priority="322" operator="equal">
      <formula>"Dificil"</formula>
    </cfRule>
    <cfRule type="cellIs" dxfId="304" priority="323" operator="equal">
      <formula>"Moderado"</formula>
    </cfRule>
    <cfRule type="cellIs" dxfId="303" priority="324" operator="equal">
      <formula>"Facil"</formula>
    </cfRule>
  </conditionalFormatting>
  <conditionalFormatting sqref="AR1176">
    <cfRule type="cellIs" dxfId="302" priority="319" operator="equal">
      <formula>"Dificil"</formula>
    </cfRule>
    <cfRule type="cellIs" dxfId="301" priority="320" operator="equal">
      <formula>"Moderado"</formula>
    </cfRule>
    <cfRule type="cellIs" dxfId="300" priority="321" operator="equal">
      <formula>"Facil"</formula>
    </cfRule>
  </conditionalFormatting>
  <conditionalFormatting sqref="U84 U87 U89 U91">
    <cfRule type="cellIs" dxfId="299" priority="283" operator="equal">
      <formula>"Dificil"</formula>
    </cfRule>
    <cfRule type="cellIs" dxfId="298" priority="284" operator="equal">
      <formula>"Moderado"</formula>
    </cfRule>
    <cfRule type="cellIs" dxfId="297" priority="285" operator="equal">
      <formula>"Facil"</formula>
    </cfRule>
  </conditionalFormatting>
  <conditionalFormatting sqref="AR1188">
    <cfRule type="cellIs" dxfId="296" priority="310" operator="equal">
      <formula>"Dificil"</formula>
    </cfRule>
    <cfRule type="cellIs" dxfId="295" priority="311" operator="equal">
      <formula>"Moderado"</formula>
    </cfRule>
    <cfRule type="cellIs" dxfId="294" priority="312" operator="equal">
      <formula>"Facil"</formula>
    </cfRule>
  </conditionalFormatting>
  <conditionalFormatting sqref="AR1200">
    <cfRule type="cellIs" dxfId="293" priority="307" operator="equal">
      <formula>"Dificil"</formula>
    </cfRule>
    <cfRule type="cellIs" dxfId="292" priority="308" operator="equal">
      <formula>"Moderado"</formula>
    </cfRule>
    <cfRule type="cellIs" dxfId="291" priority="309" operator="equal">
      <formula>"Facil"</formula>
    </cfRule>
  </conditionalFormatting>
  <conditionalFormatting sqref="AR1212">
    <cfRule type="cellIs" dxfId="290" priority="304" operator="equal">
      <formula>"Dificil"</formula>
    </cfRule>
    <cfRule type="cellIs" dxfId="289" priority="305" operator="equal">
      <formula>"Moderado"</formula>
    </cfRule>
    <cfRule type="cellIs" dxfId="288" priority="306" operator="equal">
      <formula>"Facil"</formula>
    </cfRule>
  </conditionalFormatting>
  <conditionalFormatting sqref="U132 U135 U137 U139">
    <cfRule type="cellIs" dxfId="287" priority="271" operator="equal">
      <formula>"Dificil"</formula>
    </cfRule>
    <cfRule type="cellIs" dxfId="286" priority="272" operator="equal">
      <formula>"Moderado"</formula>
    </cfRule>
    <cfRule type="cellIs" dxfId="285" priority="273" operator="equal">
      <formula>"Facil"</formula>
    </cfRule>
  </conditionalFormatting>
  <conditionalFormatting sqref="U36 U39 U41 U43">
    <cfRule type="cellIs" dxfId="284" priority="295" operator="equal">
      <formula>"Dificil"</formula>
    </cfRule>
    <cfRule type="cellIs" dxfId="283" priority="296" operator="equal">
      <formula>"Moderado"</formula>
    </cfRule>
    <cfRule type="cellIs" dxfId="282" priority="297" operator="equal">
      <formula>"Facil"</formula>
    </cfRule>
  </conditionalFormatting>
  <conditionalFormatting sqref="U48 U51 U53 U55">
    <cfRule type="cellIs" dxfId="281" priority="292" operator="equal">
      <formula>"Dificil"</formula>
    </cfRule>
    <cfRule type="cellIs" dxfId="280" priority="293" operator="equal">
      <formula>"Moderado"</formula>
    </cfRule>
    <cfRule type="cellIs" dxfId="279" priority="294" operator="equal">
      <formula>"Facil"</formula>
    </cfRule>
  </conditionalFormatting>
  <conditionalFormatting sqref="U60 U63 U65 U67">
    <cfRule type="cellIs" dxfId="278" priority="289" operator="equal">
      <formula>"Dificil"</formula>
    </cfRule>
    <cfRule type="cellIs" dxfId="277" priority="290" operator="equal">
      <formula>"Moderado"</formula>
    </cfRule>
    <cfRule type="cellIs" dxfId="276" priority="291" operator="equal">
      <formula>"Facil"</formula>
    </cfRule>
  </conditionalFormatting>
  <conditionalFormatting sqref="U96 U99 U101 U103">
    <cfRule type="cellIs" dxfId="275" priority="280" operator="equal">
      <formula>"Dificil"</formula>
    </cfRule>
    <cfRule type="cellIs" dxfId="274" priority="281" operator="equal">
      <formula>"Moderado"</formula>
    </cfRule>
    <cfRule type="cellIs" dxfId="273" priority="282" operator="equal">
      <formula>"Facil"</formula>
    </cfRule>
  </conditionalFormatting>
  <conditionalFormatting sqref="U108 U111 U113 U115">
    <cfRule type="cellIs" dxfId="272" priority="277" operator="equal">
      <formula>"Dificil"</formula>
    </cfRule>
    <cfRule type="cellIs" dxfId="271" priority="278" operator="equal">
      <formula>"Moderado"</formula>
    </cfRule>
    <cfRule type="cellIs" dxfId="270" priority="279" operator="equal">
      <formula>"Facil"</formula>
    </cfRule>
  </conditionalFormatting>
  <conditionalFormatting sqref="U120 U123 U125 U127">
    <cfRule type="cellIs" dxfId="269" priority="274" operator="equal">
      <formula>"Dificil"</formula>
    </cfRule>
    <cfRule type="cellIs" dxfId="268" priority="275" operator="equal">
      <formula>"Moderado"</formula>
    </cfRule>
    <cfRule type="cellIs" dxfId="267" priority="276" operator="equal">
      <formula>"Facil"</formula>
    </cfRule>
  </conditionalFormatting>
  <conditionalFormatting sqref="U156 U159 U161 U163">
    <cfRule type="cellIs" dxfId="266" priority="265" operator="equal">
      <formula>"Dificil"</formula>
    </cfRule>
    <cfRule type="cellIs" dxfId="265" priority="266" operator="equal">
      <formula>"Moderado"</formula>
    </cfRule>
    <cfRule type="cellIs" dxfId="264" priority="267" operator="equal">
      <formula>"Facil"</formula>
    </cfRule>
  </conditionalFormatting>
  <conditionalFormatting sqref="U168 U171 U173 U175">
    <cfRule type="cellIs" dxfId="263" priority="262" operator="equal">
      <formula>"Dificil"</formula>
    </cfRule>
    <cfRule type="cellIs" dxfId="262" priority="263" operator="equal">
      <formula>"Moderado"</formula>
    </cfRule>
    <cfRule type="cellIs" dxfId="261" priority="264" operator="equal">
      <formula>"Facil"</formula>
    </cfRule>
  </conditionalFormatting>
  <conditionalFormatting sqref="U180 U183 U185 U187">
    <cfRule type="cellIs" dxfId="260" priority="259" operator="equal">
      <formula>"Dificil"</formula>
    </cfRule>
    <cfRule type="cellIs" dxfId="259" priority="260" operator="equal">
      <formula>"Moderado"</formula>
    </cfRule>
    <cfRule type="cellIs" dxfId="258" priority="261" operator="equal">
      <formula>"Facil"</formula>
    </cfRule>
  </conditionalFormatting>
  <conditionalFormatting sqref="U192 U195 U197 U199">
    <cfRule type="cellIs" dxfId="257" priority="256" operator="equal">
      <formula>"Dificil"</formula>
    </cfRule>
    <cfRule type="cellIs" dxfId="256" priority="257" operator="equal">
      <formula>"Moderado"</formula>
    </cfRule>
    <cfRule type="cellIs" dxfId="255" priority="258" operator="equal">
      <formula>"Facil"</formula>
    </cfRule>
  </conditionalFormatting>
  <conditionalFormatting sqref="U204 U207 U209 U211">
    <cfRule type="cellIs" dxfId="254" priority="253" operator="equal">
      <formula>"Dificil"</formula>
    </cfRule>
    <cfRule type="cellIs" dxfId="253" priority="254" operator="equal">
      <formula>"Moderado"</formula>
    </cfRule>
    <cfRule type="cellIs" dxfId="252" priority="255" operator="equal">
      <formula>"Facil"</formula>
    </cfRule>
  </conditionalFormatting>
  <conditionalFormatting sqref="U216 U219 U221 U223">
    <cfRule type="cellIs" dxfId="251" priority="250" operator="equal">
      <formula>"Dificil"</formula>
    </cfRule>
    <cfRule type="cellIs" dxfId="250" priority="251" operator="equal">
      <formula>"Moderado"</formula>
    </cfRule>
    <cfRule type="cellIs" dxfId="249" priority="252" operator="equal">
      <formula>"Facil"</formula>
    </cfRule>
  </conditionalFormatting>
  <conditionalFormatting sqref="U228 U231 U233 U235">
    <cfRule type="cellIs" dxfId="248" priority="247" operator="equal">
      <formula>"Dificil"</formula>
    </cfRule>
    <cfRule type="cellIs" dxfId="247" priority="248" operator="equal">
      <formula>"Moderado"</formula>
    </cfRule>
    <cfRule type="cellIs" dxfId="246" priority="249" operator="equal">
      <formula>"Facil"</formula>
    </cfRule>
  </conditionalFormatting>
  <conditionalFormatting sqref="U240 U243 U245 U247">
    <cfRule type="cellIs" dxfId="245" priority="244" operator="equal">
      <formula>"Dificil"</formula>
    </cfRule>
    <cfRule type="cellIs" dxfId="244" priority="245" operator="equal">
      <formula>"Moderado"</formula>
    </cfRule>
    <cfRule type="cellIs" dxfId="243" priority="246" operator="equal">
      <formula>"Facil"</formula>
    </cfRule>
  </conditionalFormatting>
  <conditionalFormatting sqref="U252 U255 U257 U259">
    <cfRule type="cellIs" dxfId="242" priority="241" operator="equal">
      <formula>"Dificil"</formula>
    </cfRule>
    <cfRule type="cellIs" dxfId="241" priority="242" operator="equal">
      <formula>"Moderado"</formula>
    </cfRule>
    <cfRule type="cellIs" dxfId="240" priority="243" operator="equal">
      <formula>"Facil"</formula>
    </cfRule>
  </conditionalFormatting>
  <conditionalFormatting sqref="U264 U267 U269 U271">
    <cfRule type="cellIs" dxfId="239" priority="238" operator="equal">
      <formula>"Dificil"</formula>
    </cfRule>
    <cfRule type="cellIs" dxfId="238" priority="239" operator="equal">
      <formula>"Moderado"</formula>
    </cfRule>
    <cfRule type="cellIs" dxfId="237" priority="240" operator="equal">
      <formula>"Facil"</formula>
    </cfRule>
  </conditionalFormatting>
  <conditionalFormatting sqref="U276 U279 U281 U283">
    <cfRule type="cellIs" dxfId="236" priority="235" operator="equal">
      <formula>"Dificil"</formula>
    </cfRule>
    <cfRule type="cellIs" dxfId="235" priority="236" operator="equal">
      <formula>"Moderado"</formula>
    </cfRule>
    <cfRule type="cellIs" dxfId="234" priority="237" operator="equal">
      <formula>"Facil"</formula>
    </cfRule>
  </conditionalFormatting>
  <conditionalFormatting sqref="U288 U291 U293 U295">
    <cfRule type="cellIs" dxfId="233" priority="232" operator="equal">
      <formula>"Dificil"</formula>
    </cfRule>
    <cfRule type="cellIs" dxfId="232" priority="233" operator="equal">
      <formula>"Moderado"</formula>
    </cfRule>
    <cfRule type="cellIs" dxfId="231" priority="234" operator="equal">
      <formula>"Facil"</formula>
    </cfRule>
  </conditionalFormatting>
  <conditionalFormatting sqref="U300 U303 U305 U307">
    <cfRule type="cellIs" dxfId="230" priority="229" operator="equal">
      <formula>"Dificil"</formula>
    </cfRule>
    <cfRule type="cellIs" dxfId="229" priority="230" operator="equal">
      <formula>"Moderado"</formula>
    </cfRule>
    <cfRule type="cellIs" dxfId="228" priority="231" operator="equal">
      <formula>"Facil"</formula>
    </cfRule>
  </conditionalFormatting>
  <conditionalFormatting sqref="U312 U315 U317 U319">
    <cfRule type="cellIs" dxfId="227" priority="226" operator="equal">
      <formula>"Dificil"</formula>
    </cfRule>
    <cfRule type="cellIs" dxfId="226" priority="227" operator="equal">
      <formula>"Moderado"</formula>
    </cfRule>
    <cfRule type="cellIs" dxfId="225" priority="228" operator="equal">
      <formula>"Facil"</formula>
    </cfRule>
  </conditionalFormatting>
  <conditionalFormatting sqref="U324 U327 U329 U331">
    <cfRule type="cellIs" dxfId="224" priority="223" operator="equal">
      <formula>"Dificil"</formula>
    </cfRule>
    <cfRule type="cellIs" dxfId="223" priority="224" operator="equal">
      <formula>"Moderado"</formula>
    </cfRule>
    <cfRule type="cellIs" dxfId="222" priority="225" operator="equal">
      <formula>"Facil"</formula>
    </cfRule>
  </conditionalFormatting>
  <conditionalFormatting sqref="U336 U339 U341 U343">
    <cfRule type="cellIs" dxfId="221" priority="220" operator="equal">
      <formula>"Dificil"</formula>
    </cfRule>
    <cfRule type="cellIs" dxfId="220" priority="221" operator="equal">
      <formula>"Moderado"</formula>
    </cfRule>
    <cfRule type="cellIs" dxfId="219" priority="222" operator="equal">
      <formula>"Facil"</formula>
    </cfRule>
  </conditionalFormatting>
  <conditionalFormatting sqref="U348 U351 U353 U355">
    <cfRule type="cellIs" dxfId="218" priority="217" operator="equal">
      <formula>"Dificil"</formula>
    </cfRule>
    <cfRule type="cellIs" dxfId="217" priority="218" operator="equal">
      <formula>"Moderado"</formula>
    </cfRule>
    <cfRule type="cellIs" dxfId="216" priority="219" operator="equal">
      <formula>"Facil"</formula>
    </cfRule>
  </conditionalFormatting>
  <conditionalFormatting sqref="U360 U363 U365 U367">
    <cfRule type="cellIs" dxfId="215" priority="214" operator="equal">
      <formula>"Dificil"</formula>
    </cfRule>
    <cfRule type="cellIs" dxfId="214" priority="215" operator="equal">
      <formula>"Moderado"</formula>
    </cfRule>
    <cfRule type="cellIs" dxfId="213" priority="216" operator="equal">
      <formula>"Facil"</formula>
    </cfRule>
  </conditionalFormatting>
  <conditionalFormatting sqref="U372 U375 U377 U379">
    <cfRule type="cellIs" dxfId="212" priority="211" operator="equal">
      <formula>"Dificil"</formula>
    </cfRule>
    <cfRule type="cellIs" dxfId="211" priority="212" operator="equal">
      <formula>"Moderado"</formula>
    </cfRule>
    <cfRule type="cellIs" dxfId="210" priority="213" operator="equal">
      <formula>"Facil"</formula>
    </cfRule>
  </conditionalFormatting>
  <conditionalFormatting sqref="U384 U387 U389 U391">
    <cfRule type="cellIs" dxfId="209" priority="208" operator="equal">
      <formula>"Dificil"</formula>
    </cfRule>
    <cfRule type="cellIs" dxfId="208" priority="209" operator="equal">
      <formula>"Moderado"</formula>
    </cfRule>
    <cfRule type="cellIs" dxfId="207" priority="210" operator="equal">
      <formula>"Facil"</formula>
    </cfRule>
  </conditionalFormatting>
  <conditionalFormatting sqref="U396 U399 U401 U403">
    <cfRule type="cellIs" dxfId="206" priority="205" operator="equal">
      <formula>"Dificil"</formula>
    </cfRule>
    <cfRule type="cellIs" dxfId="205" priority="206" operator="equal">
      <formula>"Moderado"</formula>
    </cfRule>
    <cfRule type="cellIs" dxfId="204" priority="207" operator="equal">
      <formula>"Facil"</formula>
    </cfRule>
  </conditionalFormatting>
  <conditionalFormatting sqref="U408 U411 U413 U415">
    <cfRule type="cellIs" dxfId="203" priority="202" operator="equal">
      <formula>"Dificil"</formula>
    </cfRule>
    <cfRule type="cellIs" dxfId="202" priority="203" operator="equal">
      <formula>"Moderado"</formula>
    </cfRule>
    <cfRule type="cellIs" dxfId="201" priority="204" operator="equal">
      <formula>"Facil"</formula>
    </cfRule>
  </conditionalFormatting>
  <conditionalFormatting sqref="U420 U423 U425 U427">
    <cfRule type="cellIs" dxfId="200" priority="199" operator="equal">
      <formula>"Dificil"</formula>
    </cfRule>
    <cfRule type="cellIs" dxfId="199" priority="200" operator="equal">
      <formula>"Moderado"</formula>
    </cfRule>
    <cfRule type="cellIs" dxfId="198" priority="201" operator="equal">
      <formula>"Facil"</formula>
    </cfRule>
  </conditionalFormatting>
  <conditionalFormatting sqref="U432 U435 U437 U439">
    <cfRule type="cellIs" dxfId="197" priority="196" operator="equal">
      <formula>"Dificil"</formula>
    </cfRule>
    <cfRule type="cellIs" dxfId="196" priority="197" operator="equal">
      <formula>"Moderado"</formula>
    </cfRule>
    <cfRule type="cellIs" dxfId="195" priority="198" operator="equal">
      <formula>"Facil"</formula>
    </cfRule>
  </conditionalFormatting>
  <conditionalFormatting sqref="U444 U447 U449 U451">
    <cfRule type="cellIs" dxfId="194" priority="193" operator="equal">
      <formula>"Dificil"</formula>
    </cfRule>
    <cfRule type="cellIs" dxfId="193" priority="194" operator="equal">
      <formula>"Moderado"</formula>
    </cfRule>
    <cfRule type="cellIs" dxfId="192" priority="195" operator="equal">
      <formula>"Facil"</formula>
    </cfRule>
  </conditionalFormatting>
  <conditionalFormatting sqref="U456 U459 U461 U463">
    <cfRule type="cellIs" dxfId="191" priority="190" operator="equal">
      <formula>"Dificil"</formula>
    </cfRule>
    <cfRule type="cellIs" dxfId="190" priority="191" operator="equal">
      <formula>"Moderado"</formula>
    </cfRule>
    <cfRule type="cellIs" dxfId="189" priority="192" operator="equal">
      <formula>"Facil"</formula>
    </cfRule>
  </conditionalFormatting>
  <conditionalFormatting sqref="U468 U471 U473 U475">
    <cfRule type="cellIs" dxfId="188" priority="187" operator="equal">
      <formula>"Dificil"</formula>
    </cfRule>
    <cfRule type="cellIs" dxfId="187" priority="188" operator="equal">
      <formula>"Moderado"</formula>
    </cfRule>
    <cfRule type="cellIs" dxfId="186" priority="189" operator="equal">
      <formula>"Facil"</formula>
    </cfRule>
  </conditionalFormatting>
  <conditionalFormatting sqref="U480 U483 U485 U487">
    <cfRule type="cellIs" dxfId="185" priority="184" operator="equal">
      <formula>"Dificil"</formula>
    </cfRule>
    <cfRule type="cellIs" dxfId="184" priority="185" operator="equal">
      <formula>"Moderado"</formula>
    </cfRule>
    <cfRule type="cellIs" dxfId="183" priority="186" operator="equal">
      <formula>"Facil"</formula>
    </cfRule>
  </conditionalFormatting>
  <conditionalFormatting sqref="U492 U495 U497 U499">
    <cfRule type="cellIs" dxfId="182" priority="181" operator="equal">
      <formula>"Dificil"</formula>
    </cfRule>
    <cfRule type="cellIs" dxfId="181" priority="182" operator="equal">
      <formula>"Moderado"</formula>
    </cfRule>
    <cfRule type="cellIs" dxfId="180" priority="183" operator="equal">
      <formula>"Facil"</formula>
    </cfRule>
  </conditionalFormatting>
  <conditionalFormatting sqref="U504 U507 U509 U511">
    <cfRule type="cellIs" dxfId="179" priority="178" operator="equal">
      <formula>"Dificil"</formula>
    </cfRule>
    <cfRule type="cellIs" dxfId="178" priority="179" operator="equal">
      <formula>"Moderado"</formula>
    </cfRule>
    <cfRule type="cellIs" dxfId="177" priority="180" operator="equal">
      <formula>"Facil"</formula>
    </cfRule>
  </conditionalFormatting>
  <conditionalFormatting sqref="U516 U519 U521 U523">
    <cfRule type="cellIs" dxfId="176" priority="175" operator="equal">
      <formula>"Dificil"</formula>
    </cfRule>
    <cfRule type="cellIs" dxfId="175" priority="176" operator="equal">
      <formula>"Moderado"</formula>
    </cfRule>
    <cfRule type="cellIs" dxfId="174" priority="177" operator="equal">
      <formula>"Facil"</formula>
    </cfRule>
  </conditionalFormatting>
  <conditionalFormatting sqref="U528 U531 U533 U535">
    <cfRule type="cellIs" dxfId="173" priority="172" operator="equal">
      <formula>"Dificil"</formula>
    </cfRule>
    <cfRule type="cellIs" dxfId="172" priority="173" operator="equal">
      <formula>"Moderado"</formula>
    </cfRule>
    <cfRule type="cellIs" dxfId="171" priority="174" operator="equal">
      <formula>"Facil"</formula>
    </cfRule>
  </conditionalFormatting>
  <conditionalFormatting sqref="U540 U543 U545 U547">
    <cfRule type="cellIs" dxfId="170" priority="169" operator="equal">
      <formula>"Dificil"</formula>
    </cfRule>
    <cfRule type="cellIs" dxfId="169" priority="170" operator="equal">
      <formula>"Moderado"</formula>
    </cfRule>
    <cfRule type="cellIs" dxfId="168" priority="171" operator="equal">
      <formula>"Facil"</formula>
    </cfRule>
  </conditionalFormatting>
  <conditionalFormatting sqref="U552 U555 U557 U559">
    <cfRule type="cellIs" dxfId="167" priority="166" operator="equal">
      <formula>"Dificil"</formula>
    </cfRule>
    <cfRule type="cellIs" dxfId="166" priority="167" operator="equal">
      <formula>"Moderado"</formula>
    </cfRule>
    <cfRule type="cellIs" dxfId="165" priority="168" operator="equal">
      <formula>"Facil"</formula>
    </cfRule>
  </conditionalFormatting>
  <conditionalFormatting sqref="U564 U567 U569 U571">
    <cfRule type="cellIs" dxfId="164" priority="163" operator="equal">
      <formula>"Dificil"</formula>
    </cfRule>
    <cfRule type="cellIs" dxfId="163" priority="164" operator="equal">
      <formula>"Moderado"</formula>
    </cfRule>
    <cfRule type="cellIs" dxfId="162" priority="165" operator="equal">
      <formula>"Facil"</formula>
    </cfRule>
  </conditionalFormatting>
  <conditionalFormatting sqref="U576 U579 U581 U583">
    <cfRule type="cellIs" dxfId="161" priority="160" operator="equal">
      <formula>"Dificil"</formula>
    </cfRule>
    <cfRule type="cellIs" dxfId="160" priority="161" operator="equal">
      <formula>"Moderado"</formula>
    </cfRule>
    <cfRule type="cellIs" dxfId="159" priority="162" operator="equal">
      <formula>"Facil"</formula>
    </cfRule>
  </conditionalFormatting>
  <conditionalFormatting sqref="U588 U591 U593 U595">
    <cfRule type="cellIs" dxfId="158" priority="157" operator="equal">
      <formula>"Dificil"</formula>
    </cfRule>
    <cfRule type="cellIs" dxfId="157" priority="158" operator="equal">
      <formula>"Moderado"</formula>
    </cfRule>
    <cfRule type="cellIs" dxfId="156" priority="159" operator="equal">
      <formula>"Facil"</formula>
    </cfRule>
  </conditionalFormatting>
  <conditionalFormatting sqref="U600 U603 U605 U607">
    <cfRule type="cellIs" dxfId="155" priority="154" operator="equal">
      <formula>"Dificil"</formula>
    </cfRule>
    <cfRule type="cellIs" dxfId="154" priority="155" operator="equal">
      <formula>"Moderado"</formula>
    </cfRule>
    <cfRule type="cellIs" dxfId="153" priority="156" operator="equal">
      <formula>"Facil"</formula>
    </cfRule>
  </conditionalFormatting>
  <conditionalFormatting sqref="U612 U615 U617 U619">
    <cfRule type="cellIs" dxfId="152" priority="151" operator="equal">
      <formula>"Dificil"</formula>
    </cfRule>
    <cfRule type="cellIs" dxfId="151" priority="152" operator="equal">
      <formula>"Moderado"</formula>
    </cfRule>
    <cfRule type="cellIs" dxfId="150" priority="153" operator="equal">
      <formula>"Facil"</formula>
    </cfRule>
  </conditionalFormatting>
  <conditionalFormatting sqref="U624 U627 U629 U631">
    <cfRule type="cellIs" dxfId="149" priority="148" operator="equal">
      <formula>"Dificil"</formula>
    </cfRule>
    <cfRule type="cellIs" dxfId="148" priority="149" operator="equal">
      <formula>"Moderado"</formula>
    </cfRule>
    <cfRule type="cellIs" dxfId="147" priority="150" operator="equal">
      <formula>"Facil"</formula>
    </cfRule>
  </conditionalFormatting>
  <conditionalFormatting sqref="U636 U639 U641 U643">
    <cfRule type="cellIs" dxfId="146" priority="145" operator="equal">
      <formula>"Dificil"</formula>
    </cfRule>
    <cfRule type="cellIs" dxfId="145" priority="146" operator="equal">
      <formula>"Moderado"</formula>
    </cfRule>
    <cfRule type="cellIs" dxfId="144" priority="147" operator="equal">
      <formula>"Facil"</formula>
    </cfRule>
  </conditionalFormatting>
  <conditionalFormatting sqref="U648 U651 U653 U655">
    <cfRule type="cellIs" dxfId="143" priority="142" operator="equal">
      <formula>"Dificil"</formula>
    </cfRule>
    <cfRule type="cellIs" dxfId="142" priority="143" operator="equal">
      <formula>"Moderado"</formula>
    </cfRule>
    <cfRule type="cellIs" dxfId="141" priority="144" operator="equal">
      <formula>"Facil"</formula>
    </cfRule>
  </conditionalFormatting>
  <conditionalFormatting sqref="U660 U663 U665 U667">
    <cfRule type="cellIs" dxfId="140" priority="139" operator="equal">
      <formula>"Dificil"</formula>
    </cfRule>
    <cfRule type="cellIs" dxfId="139" priority="140" operator="equal">
      <formula>"Moderado"</formula>
    </cfRule>
    <cfRule type="cellIs" dxfId="138" priority="141" operator="equal">
      <formula>"Facil"</formula>
    </cfRule>
  </conditionalFormatting>
  <conditionalFormatting sqref="U672 U675 U677 U679">
    <cfRule type="cellIs" dxfId="137" priority="136" operator="equal">
      <formula>"Dificil"</formula>
    </cfRule>
    <cfRule type="cellIs" dxfId="136" priority="137" operator="equal">
      <formula>"Moderado"</formula>
    </cfRule>
    <cfRule type="cellIs" dxfId="135" priority="138" operator="equal">
      <formula>"Facil"</formula>
    </cfRule>
  </conditionalFormatting>
  <conditionalFormatting sqref="U684 U687 U689 U691">
    <cfRule type="cellIs" dxfId="134" priority="133" operator="equal">
      <formula>"Dificil"</formula>
    </cfRule>
    <cfRule type="cellIs" dxfId="133" priority="134" operator="equal">
      <formula>"Moderado"</formula>
    </cfRule>
    <cfRule type="cellIs" dxfId="132" priority="135" operator="equal">
      <formula>"Facil"</formula>
    </cfRule>
  </conditionalFormatting>
  <conditionalFormatting sqref="U696 U699 U701 U703">
    <cfRule type="cellIs" dxfId="131" priority="130" operator="equal">
      <formula>"Dificil"</formula>
    </cfRule>
    <cfRule type="cellIs" dxfId="130" priority="131" operator="equal">
      <formula>"Moderado"</formula>
    </cfRule>
    <cfRule type="cellIs" dxfId="129" priority="132" operator="equal">
      <formula>"Facil"</formula>
    </cfRule>
  </conditionalFormatting>
  <conditionalFormatting sqref="U708 U711 U713 U715">
    <cfRule type="cellIs" dxfId="128" priority="127" operator="equal">
      <formula>"Dificil"</formula>
    </cfRule>
    <cfRule type="cellIs" dxfId="127" priority="128" operator="equal">
      <formula>"Moderado"</formula>
    </cfRule>
    <cfRule type="cellIs" dxfId="126" priority="129" operator="equal">
      <formula>"Facil"</formula>
    </cfRule>
  </conditionalFormatting>
  <conditionalFormatting sqref="U720 U723 U725 U727">
    <cfRule type="cellIs" dxfId="125" priority="124" operator="equal">
      <formula>"Dificil"</formula>
    </cfRule>
    <cfRule type="cellIs" dxfId="124" priority="125" operator="equal">
      <formula>"Moderado"</formula>
    </cfRule>
    <cfRule type="cellIs" dxfId="123" priority="126" operator="equal">
      <formula>"Facil"</formula>
    </cfRule>
  </conditionalFormatting>
  <conditionalFormatting sqref="U732 U735 U737 U739">
    <cfRule type="cellIs" dxfId="122" priority="121" operator="equal">
      <formula>"Dificil"</formula>
    </cfRule>
    <cfRule type="cellIs" dxfId="121" priority="122" operator="equal">
      <formula>"Moderado"</formula>
    </cfRule>
    <cfRule type="cellIs" dxfId="120" priority="123" operator="equal">
      <formula>"Facil"</formula>
    </cfRule>
  </conditionalFormatting>
  <conditionalFormatting sqref="U744 U747 U749 U751">
    <cfRule type="cellIs" dxfId="119" priority="118" operator="equal">
      <formula>"Dificil"</formula>
    </cfRule>
    <cfRule type="cellIs" dxfId="118" priority="119" operator="equal">
      <formula>"Moderado"</formula>
    </cfRule>
    <cfRule type="cellIs" dxfId="117" priority="120" operator="equal">
      <formula>"Facil"</formula>
    </cfRule>
  </conditionalFormatting>
  <conditionalFormatting sqref="U756 U759 U761 U763">
    <cfRule type="cellIs" dxfId="116" priority="115" operator="equal">
      <formula>"Dificil"</formula>
    </cfRule>
    <cfRule type="cellIs" dxfId="115" priority="116" operator="equal">
      <formula>"Moderado"</formula>
    </cfRule>
    <cfRule type="cellIs" dxfId="114" priority="117" operator="equal">
      <formula>"Facil"</formula>
    </cfRule>
  </conditionalFormatting>
  <conditionalFormatting sqref="U768 U771 U773 U775">
    <cfRule type="cellIs" dxfId="113" priority="112" operator="equal">
      <formula>"Dificil"</formula>
    </cfRule>
    <cfRule type="cellIs" dxfId="112" priority="113" operator="equal">
      <formula>"Moderado"</formula>
    </cfRule>
    <cfRule type="cellIs" dxfId="111" priority="114" operator="equal">
      <formula>"Facil"</formula>
    </cfRule>
  </conditionalFormatting>
  <conditionalFormatting sqref="U780 U783 U785 U787">
    <cfRule type="cellIs" dxfId="110" priority="109" operator="equal">
      <formula>"Dificil"</formula>
    </cfRule>
    <cfRule type="cellIs" dxfId="109" priority="110" operator="equal">
      <formula>"Moderado"</formula>
    </cfRule>
    <cfRule type="cellIs" dxfId="108" priority="111" operator="equal">
      <formula>"Facil"</formula>
    </cfRule>
  </conditionalFormatting>
  <conditionalFormatting sqref="U792 U795 U797 U799">
    <cfRule type="cellIs" dxfId="107" priority="106" operator="equal">
      <formula>"Dificil"</formula>
    </cfRule>
    <cfRule type="cellIs" dxfId="106" priority="107" operator="equal">
      <formula>"Moderado"</formula>
    </cfRule>
    <cfRule type="cellIs" dxfId="105" priority="108" operator="equal">
      <formula>"Facil"</formula>
    </cfRule>
  </conditionalFormatting>
  <conditionalFormatting sqref="U804 U807 U809 U811">
    <cfRule type="cellIs" dxfId="104" priority="103" operator="equal">
      <formula>"Dificil"</formula>
    </cfRule>
    <cfRule type="cellIs" dxfId="103" priority="104" operator="equal">
      <formula>"Moderado"</formula>
    </cfRule>
    <cfRule type="cellIs" dxfId="102" priority="105" operator="equal">
      <formula>"Facil"</formula>
    </cfRule>
  </conditionalFormatting>
  <conditionalFormatting sqref="U816 U819 U821 U823">
    <cfRule type="cellIs" dxfId="101" priority="100" operator="equal">
      <formula>"Dificil"</formula>
    </cfRule>
    <cfRule type="cellIs" dxfId="100" priority="101" operator="equal">
      <formula>"Moderado"</formula>
    </cfRule>
    <cfRule type="cellIs" dxfId="99" priority="102" operator="equal">
      <formula>"Facil"</formula>
    </cfRule>
  </conditionalFormatting>
  <conditionalFormatting sqref="U828 U831 U833 U835">
    <cfRule type="cellIs" dxfId="98" priority="97" operator="equal">
      <formula>"Dificil"</formula>
    </cfRule>
    <cfRule type="cellIs" dxfId="97" priority="98" operator="equal">
      <formula>"Moderado"</formula>
    </cfRule>
    <cfRule type="cellIs" dxfId="96" priority="99" operator="equal">
      <formula>"Facil"</formula>
    </cfRule>
  </conditionalFormatting>
  <conditionalFormatting sqref="U840 U843 U845 U847">
    <cfRule type="cellIs" dxfId="95" priority="94" operator="equal">
      <formula>"Dificil"</formula>
    </cfRule>
    <cfRule type="cellIs" dxfId="94" priority="95" operator="equal">
      <formula>"Moderado"</formula>
    </cfRule>
    <cfRule type="cellIs" dxfId="93" priority="96" operator="equal">
      <formula>"Facil"</formula>
    </cfRule>
  </conditionalFormatting>
  <conditionalFormatting sqref="U852 U855 U857 U859">
    <cfRule type="cellIs" dxfId="92" priority="91" operator="equal">
      <formula>"Dificil"</formula>
    </cfRule>
    <cfRule type="cellIs" dxfId="91" priority="92" operator="equal">
      <formula>"Moderado"</formula>
    </cfRule>
    <cfRule type="cellIs" dxfId="90" priority="93" operator="equal">
      <formula>"Facil"</formula>
    </cfRule>
  </conditionalFormatting>
  <conditionalFormatting sqref="U864 U867 U869 U871">
    <cfRule type="cellIs" dxfId="89" priority="88" operator="equal">
      <formula>"Dificil"</formula>
    </cfRule>
    <cfRule type="cellIs" dxfId="88" priority="89" operator="equal">
      <formula>"Moderado"</formula>
    </cfRule>
    <cfRule type="cellIs" dxfId="87" priority="90" operator="equal">
      <formula>"Facil"</formula>
    </cfRule>
  </conditionalFormatting>
  <conditionalFormatting sqref="U876 U879 U881 U883">
    <cfRule type="cellIs" dxfId="86" priority="85" operator="equal">
      <formula>"Dificil"</formula>
    </cfRule>
    <cfRule type="cellIs" dxfId="85" priority="86" operator="equal">
      <formula>"Moderado"</formula>
    </cfRule>
    <cfRule type="cellIs" dxfId="84" priority="87" operator="equal">
      <formula>"Facil"</formula>
    </cfRule>
  </conditionalFormatting>
  <conditionalFormatting sqref="U888 U891 U893 U895">
    <cfRule type="cellIs" dxfId="83" priority="82" operator="equal">
      <formula>"Dificil"</formula>
    </cfRule>
    <cfRule type="cellIs" dxfId="82" priority="83" operator="equal">
      <formula>"Moderado"</formula>
    </cfRule>
    <cfRule type="cellIs" dxfId="81" priority="84" operator="equal">
      <formula>"Facil"</formula>
    </cfRule>
  </conditionalFormatting>
  <conditionalFormatting sqref="U900 U903 U905 U907">
    <cfRule type="cellIs" dxfId="80" priority="79" operator="equal">
      <formula>"Dificil"</formula>
    </cfRule>
    <cfRule type="cellIs" dxfId="79" priority="80" operator="equal">
      <formula>"Moderado"</formula>
    </cfRule>
    <cfRule type="cellIs" dxfId="78" priority="81" operator="equal">
      <formula>"Facil"</formula>
    </cfRule>
  </conditionalFormatting>
  <conditionalFormatting sqref="U912 U915 U917 U919">
    <cfRule type="cellIs" dxfId="77" priority="76" operator="equal">
      <formula>"Dificil"</formula>
    </cfRule>
    <cfRule type="cellIs" dxfId="76" priority="77" operator="equal">
      <formula>"Moderado"</formula>
    </cfRule>
    <cfRule type="cellIs" dxfId="75" priority="78" operator="equal">
      <formula>"Facil"</formula>
    </cfRule>
  </conditionalFormatting>
  <conditionalFormatting sqref="U924 U927 U929 U931">
    <cfRule type="cellIs" dxfId="74" priority="73" operator="equal">
      <formula>"Dificil"</formula>
    </cfRule>
    <cfRule type="cellIs" dxfId="73" priority="74" operator="equal">
      <formula>"Moderado"</formula>
    </cfRule>
    <cfRule type="cellIs" dxfId="72" priority="75" operator="equal">
      <formula>"Facil"</formula>
    </cfRule>
  </conditionalFormatting>
  <conditionalFormatting sqref="U936 U939 U941 U943">
    <cfRule type="cellIs" dxfId="71" priority="70" operator="equal">
      <formula>"Dificil"</formula>
    </cfRule>
    <cfRule type="cellIs" dxfId="70" priority="71" operator="equal">
      <formula>"Moderado"</formula>
    </cfRule>
    <cfRule type="cellIs" dxfId="69" priority="72" operator="equal">
      <formula>"Facil"</formula>
    </cfRule>
  </conditionalFormatting>
  <conditionalFormatting sqref="U948 U951 U953 U955">
    <cfRule type="cellIs" dxfId="68" priority="67" operator="equal">
      <formula>"Dificil"</formula>
    </cfRule>
    <cfRule type="cellIs" dxfId="67" priority="68" operator="equal">
      <formula>"Moderado"</formula>
    </cfRule>
    <cfRule type="cellIs" dxfId="66" priority="69" operator="equal">
      <formula>"Facil"</formula>
    </cfRule>
  </conditionalFormatting>
  <conditionalFormatting sqref="U960 U963 U965 U967">
    <cfRule type="cellIs" dxfId="65" priority="64" operator="equal">
      <formula>"Dificil"</formula>
    </cfRule>
    <cfRule type="cellIs" dxfId="64" priority="65" operator="equal">
      <formula>"Moderado"</formula>
    </cfRule>
    <cfRule type="cellIs" dxfId="63" priority="66" operator="equal">
      <formula>"Facil"</formula>
    </cfRule>
  </conditionalFormatting>
  <conditionalFormatting sqref="U972 U975 U977 U979">
    <cfRule type="cellIs" dxfId="62" priority="61" operator="equal">
      <formula>"Dificil"</formula>
    </cfRule>
    <cfRule type="cellIs" dxfId="61" priority="62" operator="equal">
      <formula>"Moderado"</formula>
    </cfRule>
    <cfRule type="cellIs" dxfId="60" priority="63" operator="equal">
      <formula>"Facil"</formula>
    </cfRule>
  </conditionalFormatting>
  <conditionalFormatting sqref="U984 U987 U989 U991">
    <cfRule type="cellIs" dxfId="59" priority="58" operator="equal">
      <formula>"Dificil"</formula>
    </cfRule>
    <cfRule type="cellIs" dxfId="58" priority="59" operator="equal">
      <formula>"Moderado"</formula>
    </cfRule>
    <cfRule type="cellIs" dxfId="57" priority="60" operator="equal">
      <formula>"Facil"</formula>
    </cfRule>
  </conditionalFormatting>
  <conditionalFormatting sqref="U996 U999 U1001 U1003">
    <cfRule type="cellIs" dxfId="56" priority="55" operator="equal">
      <formula>"Dificil"</formula>
    </cfRule>
    <cfRule type="cellIs" dxfId="55" priority="56" operator="equal">
      <formula>"Moderado"</formula>
    </cfRule>
    <cfRule type="cellIs" dxfId="54" priority="57" operator="equal">
      <formula>"Facil"</formula>
    </cfRule>
  </conditionalFormatting>
  <conditionalFormatting sqref="U1008 U1011 U1013 U1015">
    <cfRule type="cellIs" dxfId="53" priority="52" operator="equal">
      <formula>"Dificil"</formula>
    </cfRule>
    <cfRule type="cellIs" dxfId="52" priority="53" operator="equal">
      <formula>"Moderado"</formula>
    </cfRule>
    <cfRule type="cellIs" dxfId="51" priority="54" operator="equal">
      <formula>"Facil"</formula>
    </cfRule>
  </conditionalFormatting>
  <conditionalFormatting sqref="U1020 U1023 U1025 U1027">
    <cfRule type="cellIs" dxfId="50" priority="49" operator="equal">
      <formula>"Dificil"</formula>
    </cfRule>
    <cfRule type="cellIs" dxfId="49" priority="50" operator="equal">
      <formula>"Moderado"</formula>
    </cfRule>
    <cfRule type="cellIs" dxfId="48" priority="51" operator="equal">
      <formula>"Facil"</formula>
    </cfRule>
  </conditionalFormatting>
  <conditionalFormatting sqref="U1032 U1035 U1037 U1039">
    <cfRule type="cellIs" dxfId="47" priority="46" operator="equal">
      <formula>"Dificil"</formula>
    </cfRule>
    <cfRule type="cellIs" dxfId="46" priority="47" operator="equal">
      <formula>"Moderado"</formula>
    </cfRule>
    <cfRule type="cellIs" dxfId="45" priority="48" operator="equal">
      <formula>"Facil"</formula>
    </cfRule>
  </conditionalFormatting>
  <conditionalFormatting sqref="U1044 U1047 U1049 U1051">
    <cfRule type="cellIs" dxfId="44" priority="43" operator="equal">
      <formula>"Dificil"</formula>
    </cfRule>
    <cfRule type="cellIs" dxfId="43" priority="44" operator="equal">
      <formula>"Moderado"</formula>
    </cfRule>
    <cfRule type="cellIs" dxfId="42" priority="45" operator="equal">
      <formula>"Facil"</formula>
    </cfRule>
  </conditionalFormatting>
  <conditionalFormatting sqref="U1056 U1059 U1061 U1063">
    <cfRule type="cellIs" dxfId="41" priority="40" operator="equal">
      <formula>"Dificil"</formula>
    </cfRule>
    <cfRule type="cellIs" dxfId="40" priority="41" operator="equal">
      <formula>"Moderado"</formula>
    </cfRule>
    <cfRule type="cellIs" dxfId="39" priority="42" operator="equal">
      <formula>"Facil"</formula>
    </cfRule>
  </conditionalFormatting>
  <conditionalFormatting sqref="U1068 U1071 U1073 U1075">
    <cfRule type="cellIs" dxfId="38" priority="37" operator="equal">
      <formula>"Dificil"</formula>
    </cfRule>
    <cfRule type="cellIs" dxfId="37" priority="38" operator="equal">
      <formula>"Moderado"</formula>
    </cfRule>
    <cfRule type="cellIs" dxfId="36" priority="39" operator="equal">
      <formula>"Facil"</formula>
    </cfRule>
  </conditionalFormatting>
  <conditionalFormatting sqref="U1080 U1083 U1085 U1087">
    <cfRule type="cellIs" dxfId="35" priority="34" operator="equal">
      <formula>"Dificil"</formula>
    </cfRule>
    <cfRule type="cellIs" dxfId="34" priority="35" operator="equal">
      <formula>"Moderado"</formula>
    </cfRule>
    <cfRule type="cellIs" dxfId="33" priority="36" operator="equal">
      <formula>"Facil"</formula>
    </cfRule>
  </conditionalFormatting>
  <conditionalFormatting sqref="U1092 U1095 U1097 U1099">
    <cfRule type="cellIs" dxfId="32" priority="31" operator="equal">
      <formula>"Dificil"</formula>
    </cfRule>
    <cfRule type="cellIs" dxfId="31" priority="32" operator="equal">
      <formula>"Moderado"</formula>
    </cfRule>
    <cfRule type="cellIs" dxfId="30" priority="33" operator="equal">
      <formula>"Facil"</formula>
    </cfRule>
  </conditionalFormatting>
  <conditionalFormatting sqref="U1104 U1107 U1109 U1111">
    <cfRule type="cellIs" dxfId="29" priority="28" operator="equal">
      <formula>"Dificil"</formula>
    </cfRule>
    <cfRule type="cellIs" dxfId="28" priority="29" operator="equal">
      <formula>"Moderado"</formula>
    </cfRule>
    <cfRule type="cellIs" dxfId="27" priority="30" operator="equal">
      <formula>"Facil"</formula>
    </cfRule>
  </conditionalFormatting>
  <conditionalFormatting sqref="U1116 U1119 U1121 U1123">
    <cfRule type="cellIs" dxfId="26" priority="25" operator="equal">
      <formula>"Dificil"</formula>
    </cfRule>
    <cfRule type="cellIs" dxfId="25" priority="26" operator="equal">
      <formula>"Moderado"</formula>
    </cfRule>
    <cfRule type="cellIs" dxfId="24" priority="27" operator="equal">
      <formula>"Facil"</formula>
    </cfRule>
  </conditionalFormatting>
  <conditionalFormatting sqref="U1128 U1131 U1133 U1135">
    <cfRule type="cellIs" dxfId="23" priority="22" operator="equal">
      <formula>"Dificil"</formula>
    </cfRule>
    <cfRule type="cellIs" dxfId="22" priority="23" operator="equal">
      <formula>"Moderado"</formula>
    </cfRule>
    <cfRule type="cellIs" dxfId="21" priority="24" operator="equal">
      <formula>"Facil"</formula>
    </cfRule>
  </conditionalFormatting>
  <conditionalFormatting sqref="U1140 U1143 U1145 U1147">
    <cfRule type="cellIs" dxfId="20" priority="19" operator="equal">
      <formula>"Dificil"</formula>
    </cfRule>
    <cfRule type="cellIs" dxfId="19" priority="20" operator="equal">
      <formula>"Moderado"</formula>
    </cfRule>
    <cfRule type="cellIs" dxfId="18" priority="21" operator="equal">
      <formula>"Facil"</formula>
    </cfRule>
  </conditionalFormatting>
  <conditionalFormatting sqref="U1152 U1155 U1157 U1159">
    <cfRule type="cellIs" dxfId="17" priority="16" operator="equal">
      <formula>"Dificil"</formula>
    </cfRule>
    <cfRule type="cellIs" dxfId="16" priority="17" operator="equal">
      <formula>"Moderado"</formula>
    </cfRule>
    <cfRule type="cellIs" dxfId="15" priority="18" operator="equal">
      <formula>"Facil"</formula>
    </cfRule>
  </conditionalFormatting>
  <conditionalFormatting sqref="U1164 U1167 U1169 U1171">
    <cfRule type="cellIs" dxfId="14" priority="13" operator="equal">
      <formula>"Dificil"</formula>
    </cfRule>
    <cfRule type="cellIs" dxfId="13" priority="14" operator="equal">
      <formula>"Moderado"</formula>
    </cfRule>
    <cfRule type="cellIs" dxfId="12" priority="15" operator="equal">
      <formula>"Facil"</formula>
    </cfRule>
  </conditionalFormatting>
  <conditionalFormatting sqref="U1176 U1179 U1181 U1183">
    <cfRule type="cellIs" dxfId="11" priority="10" operator="equal">
      <formula>"Dificil"</formula>
    </cfRule>
    <cfRule type="cellIs" dxfId="10" priority="11" operator="equal">
      <formula>"Moderado"</formula>
    </cfRule>
    <cfRule type="cellIs" dxfId="9" priority="12" operator="equal">
      <formula>"Facil"</formula>
    </cfRule>
  </conditionalFormatting>
  <conditionalFormatting sqref="U1188 U1191 U1193 U1195">
    <cfRule type="cellIs" dxfId="8" priority="7" operator="equal">
      <formula>"Dificil"</formula>
    </cfRule>
    <cfRule type="cellIs" dxfId="7" priority="8" operator="equal">
      <formula>"Moderado"</formula>
    </cfRule>
    <cfRule type="cellIs" dxfId="6" priority="9" operator="equal">
      <formula>"Facil"</formula>
    </cfRule>
  </conditionalFormatting>
  <conditionalFormatting sqref="U1200 U1203 U1205 U1207">
    <cfRule type="cellIs" dxfId="5" priority="4" operator="equal">
      <formula>"Dificil"</formula>
    </cfRule>
    <cfRule type="cellIs" dxfId="4" priority="5" operator="equal">
      <formula>"Moderado"</formula>
    </cfRule>
    <cfRule type="cellIs" dxfId="3" priority="6" operator="equal">
      <formula>"Facil"</formula>
    </cfRule>
  </conditionalFormatting>
  <conditionalFormatting sqref="U1212 U1215 U1217 U1219">
    <cfRule type="cellIs" dxfId="2" priority="1" operator="equal">
      <formula>"Dificil"</formula>
    </cfRule>
    <cfRule type="cellIs" dxfId="1" priority="2" operator="equal">
      <formula>"Moderado"</formula>
    </cfRule>
    <cfRule type="cellIs" dxfId="0" priority="3" operator="equal">
      <formula>"Facil"</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E136"/>
  <sheetViews>
    <sheetView showGridLines="0" zoomScale="90" zoomScaleNormal="90" workbookViewId="0">
      <pane xSplit="3" ySplit="4" topLeftCell="D5" activePane="bottomRight" state="frozen"/>
      <selection pane="topRight" activeCell="D1" sqref="D1"/>
      <selection pane="bottomLeft" activeCell="A5" sqref="A5"/>
      <selection pane="bottomRight" activeCell="H125" sqref="H125"/>
    </sheetView>
  </sheetViews>
  <sheetFormatPr defaultColWidth="8.375" defaultRowHeight="12.75" x14ac:dyDescent="0.2"/>
  <cols>
    <col min="1" max="1" width="7" style="111" customWidth="1"/>
    <col min="2" max="2" width="6.125" style="111" customWidth="1"/>
    <col min="3" max="3" width="82.5" style="111" customWidth="1"/>
    <col min="4" max="4" width="12" style="111" customWidth="1"/>
    <col min="5" max="5" width="13.125" style="111" customWidth="1"/>
    <col min="6" max="6" width="10.5" style="111" customWidth="1"/>
    <col min="7" max="7" width="15.875" style="111" customWidth="1"/>
    <col min="8" max="8" width="9.875" style="111" customWidth="1"/>
    <col min="9" max="9" width="9.5" style="111" customWidth="1"/>
    <col min="10" max="16384" width="8.375" style="111"/>
  </cols>
  <sheetData>
    <row r="2" spans="2:31" ht="21" x14ac:dyDescent="0.35">
      <c r="B2" s="587" t="s">
        <v>291</v>
      </c>
      <c r="C2" s="587"/>
      <c r="D2" s="587"/>
      <c r="E2" s="587"/>
    </row>
    <row r="3" spans="2:31" ht="15.75" x14ac:dyDescent="0.25">
      <c r="C3" s="113"/>
      <c r="D3" s="114"/>
      <c r="E3" s="115"/>
      <c r="F3" s="116"/>
      <c r="J3" s="117"/>
    </row>
    <row r="4" spans="2:31" ht="31.5" x14ac:dyDescent="0.2">
      <c r="B4" s="145"/>
      <c r="C4" s="176" t="s">
        <v>96</v>
      </c>
      <c r="D4" s="146" t="s">
        <v>67</v>
      </c>
      <c r="E4" s="146" t="s">
        <v>97</v>
      </c>
      <c r="F4" s="147" t="s">
        <v>98</v>
      </c>
      <c r="G4" s="146" t="s">
        <v>99</v>
      </c>
      <c r="I4" s="118"/>
      <c r="J4" s="119"/>
    </row>
    <row r="5" spans="2:31" ht="15.75" x14ac:dyDescent="0.25">
      <c r="B5" s="120"/>
      <c r="C5" s="121"/>
      <c r="D5" s="122"/>
      <c r="E5" s="122"/>
      <c r="F5" s="122"/>
      <c r="G5" s="202" t="e">
        <f>G18+G30+G38+G45+G53+G64+G72+G78+G84+G101+G113+G125</f>
        <v>#DIV/0!</v>
      </c>
      <c r="H5" s="123"/>
    </row>
    <row r="6" spans="2:31" s="136" customFormat="1" ht="15.75" x14ac:dyDescent="0.2">
      <c r="B6" s="138" t="s">
        <v>292</v>
      </c>
      <c r="C6" s="127" t="s">
        <v>196</v>
      </c>
      <c r="D6" s="124"/>
      <c r="E6" s="128"/>
      <c r="F6" s="128"/>
      <c r="G6" s="128"/>
      <c r="H6" s="112"/>
      <c r="I6" s="112"/>
      <c r="J6" s="111"/>
      <c r="K6" s="111"/>
      <c r="L6" s="111"/>
      <c r="M6" s="111"/>
      <c r="N6" s="111"/>
      <c r="O6" s="111"/>
      <c r="P6" s="111"/>
      <c r="Q6" s="111"/>
      <c r="R6" s="111"/>
      <c r="S6" s="111"/>
      <c r="T6" s="111"/>
      <c r="U6" s="111"/>
      <c r="V6" s="111"/>
      <c r="W6" s="111"/>
      <c r="X6" s="111"/>
      <c r="Y6" s="111"/>
      <c r="Z6" s="111"/>
      <c r="AA6" s="111"/>
      <c r="AB6" s="111"/>
      <c r="AC6" s="111"/>
      <c r="AD6" s="111"/>
      <c r="AE6" s="111"/>
    </row>
    <row r="7" spans="2:31" s="136" customFormat="1" ht="15.75" x14ac:dyDescent="0.25">
      <c r="B7" s="130"/>
      <c r="C7" s="191" t="s">
        <v>256</v>
      </c>
      <c r="D7" s="132"/>
      <c r="E7" s="165"/>
      <c r="F7" s="166"/>
      <c r="G7" s="129"/>
      <c r="H7" s="112"/>
      <c r="I7" s="112"/>
      <c r="J7" s="111"/>
      <c r="K7" s="111"/>
      <c r="L7" s="111"/>
      <c r="M7" s="111"/>
      <c r="N7" s="111"/>
      <c r="O7" s="111"/>
      <c r="P7" s="111"/>
      <c r="Q7" s="111"/>
      <c r="R7" s="111"/>
      <c r="S7" s="111"/>
      <c r="T7" s="111"/>
      <c r="U7" s="111"/>
      <c r="V7" s="111"/>
      <c r="W7" s="111"/>
      <c r="X7" s="111"/>
      <c r="Y7" s="111"/>
      <c r="Z7" s="111"/>
      <c r="AA7" s="111"/>
      <c r="AB7" s="111"/>
      <c r="AC7" s="111"/>
      <c r="AD7" s="111"/>
      <c r="AE7" s="111"/>
    </row>
    <row r="8" spans="2:31" s="136" customFormat="1" ht="15.75" x14ac:dyDescent="0.25">
      <c r="B8" s="130"/>
      <c r="C8" s="188" t="s">
        <v>247</v>
      </c>
      <c r="D8" s="132"/>
      <c r="E8" s="165"/>
      <c r="F8" s="166"/>
      <c r="G8" s="129"/>
      <c r="H8" s="112"/>
      <c r="I8" s="112"/>
      <c r="J8" s="111"/>
      <c r="K8" s="111"/>
      <c r="L8" s="111"/>
      <c r="M8" s="111"/>
      <c r="N8" s="111"/>
      <c r="O8" s="111"/>
      <c r="P8" s="111"/>
      <c r="Q8" s="111"/>
      <c r="R8" s="111"/>
      <c r="S8" s="111"/>
      <c r="T8" s="111"/>
      <c r="U8" s="111"/>
      <c r="V8" s="111"/>
      <c r="W8" s="111"/>
      <c r="X8" s="111"/>
      <c r="Y8" s="111"/>
      <c r="Z8" s="111"/>
      <c r="AA8" s="111"/>
      <c r="AB8" s="111"/>
      <c r="AC8" s="111"/>
      <c r="AD8" s="111"/>
      <c r="AE8" s="111"/>
    </row>
    <row r="9" spans="2:31" s="136" customFormat="1" ht="15.75" x14ac:dyDescent="0.25">
      <c r="B9" s="130">
        <v>1.1000000000000001</v>
      </c>
      <c r="C9" s="192" t="s">
        <v>210</v>
      </c>
      <c r="D9" s="132">
        <f>'2. Baseline'!F21</f>
        <v>1</v>
      </c>
      <c r="E9" s="165">
        <f>'3. Unit Costs'!F22</f>
        <v>1000</v>
      </c>
      <c r="F9" s="199">
        <f>'2. Baseline'!F19</f>
        <v>2</v>
      </c>
      <c r="G9" s="129">
        <f>D9*E9*F9</f>
        <v>2000</v>
      </c>
      <c r="H9" s="112"/>
      <c r="I9" s="112"/>
      <c r="J9" s="111"/>
      <c r="K9" s="111"/>
      <c r="L9" s="111"/>
      <c r="M9" s="111"/>
      <c r="N9" s="111"/>
      <c r="O9" s="111"/>
      <c r="P9" s="111"/>
      <c r="Q9" s="111"/>
      <c r="R9" s="111"/>
      <c r="S9" s="111"/>
      <c r="T9" s="111"/>
      <c r="U9" s="111"/>
      <c r="V9" s="111"/>
      <c r="W9" s="111"/>
      <c r="X9" s="111"/>
      <c r="Y9" s="111"/>
      <c r="Z9" s="111"/>
      <c r="AA9" s="111"/>
      <c r="AB9" s="111"/>
      <c r="AC9" s="111"/>
      <c r="AD9" s="111"/>
      <c r="AE9" s="111"/>
    </row>
    <row r="10" spans="2:31" s="136" customFormat="1" ht="15.75" x14ac:dyDescent="0.25">
      <c r="B10" s="130">
        <v>1.2</v>
      </c>
      <c r="C10" s="192" t="s">
        <v>211</v>
      </c>
      <c r="D10" s="139">
        <f>'2. Baseline'!F18+'2. Baseline'!F22</f>
        <v>4</v>
      </c>
      <c r="E10" s="165">
        <f>'3. Unit Costs'!F23</f>
        <v>80</v>
      </c>
      <c r="F10" s="165">
        <f>'2. Baseline'!F19</f>
        <v>2</v>
      </c>
      <c r="G10" s="129">
        <f>D10*E10*F10</f>
        <v>640</v>
      </c>
      <c r="H10" s="112"/>
      <c r="I10" s="112"/>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2:31" s="136" customFormat="1" ht="15.75" x14ac:dyDescent="0.25">
      <c r="B11" s="130">
        <v>1.3</v>
      </c>
      <c r="C11" s="198" t="s">
        <v>212</v>
      </c>
      <c r="D11" s="132">
        <f>'2. Baseline'!F18</f>
        <v>0</v>
      </c>
      <c r="E11" s="165">
        <f>'3. Unit Costs'!F24</f>
        <v>800</v>
      </c>
      <c r="F11" s="166">
        <f>'2. Baseline'!F20</f>
        <v>3</v>
      </c>
      <c r="G11" s="129">
        <f>D11*E11</f>
        <v>0</v>
      </c>
      <c r="H11" s="112"/>
      <c r="I11" s="112"/>
      <c r="J11" s="111"/>
      <c r="K11" s="111"/>
      <c r="L11" s="111"/>
      <c r="M11" s="111"/>
      <c r="N11" s="111"/>
      <c r="O11" s="111"/>
      <c r="P11" s="111"/>
      <c r="Q11" s="111"/>
      <c r="R11" s="111"/>
      <c r="S11" s="111"/>
      <c r="T11" s="111"/>
      <c r="U11" s="111"/>
      <c r="V11" s="111"/>
      <c r="W11" s="111"/>
      <c r="X11" s="111"/>
      <c r="Y11" s="111"/>
      <c r="Z11" s="111"/>
      <c r="AA11" s="111"/>
      <c r="AB11" s="111"/>
      <c r="AC11" s="111"/>
      <c r="AD11" s="111"/>
      <c r="AE11" s="111"/>
    </row>
    <row r="12" spans="2:31" s="136" customFormat="1" ht="15.75" x14ac:dyDescent="0.25">
      <c r="B12" s="130">
        <v>1.4</v>
      </c>
      <c r="C12" s="192" t="s">
        <v>213</v>
      </c>
      <c r="D12" s="132">
        <f>'2. Baseline'!F18+'2. Baseline'!F22</f>
        <v>4</v>
      </c>
      <c r="E12" s="165">
        <f>'3. Unit Costs'!F25</f>
        <v>200</v>
      </c>
      <c r="F12" s="166" t="s">
        <v>64</v>
      </c>
      <c r="G12" s="129">
        <f>D12*E12</f>
        <v>800</v>
      </c>
      <c r="H12" s="112"/>
      <c r="I12" s="112"/>
      <c r="J12" s="111"/>
      <c r="K12" s="111"/>
      <c r="L12" s="111"/>
      <c r="M12" s="111"/>
      <c r="N12" s="111"/>
      <c r="O12" s="111"/>
      <c r="P12" s="111"/>
      <c r="Q12" s="111"/>
      <c r="R12" s="111"/>
      <c r="S12" s="111"/>
      <c r="T12" s="111"/>
      <c r="U12" s="111"/>
      <c r="V12" s="111"/>
      <c r="W12" s="111"/>
      <c r="X12" s="111"/>
      <c r="Y12" s="111"/>
      <c r="Z12" s="111"/>
      <c r="AA12" s="111"/>
      <c r="AB12" s="111"/>
      <c r="AC12" s="111"/>
      <c r="AD12" s="111"/>
      <c r="AE12" s="111"/>
    </row>
    <row r="13" spans="2:31" s="136" customFormat="1" ht="15.75" x14ac:dyDescent="0.25">
      <c r="B13" s="130">
        <v>1.5</v>
      </c>
      <c r="C13" s="192" t="s">
        <v>214</v>
      </c>
      <c r="D13" s="132">
        <f>'2. Baseline'!F22</f>
        <v>4</v>
      </c>
      <c r="E13" s="165">
        <f>'3. Unit Costs'!F26</f>
        <v>100</v>
      </c>
      <c r="F13" s="166">
        <f>'2. Baseline'!F19</f>
        <v>2</v>
      </c>
      <c r="G13" s="129">
        <f t="shared" ref="G13" si="0">D13*E13</f>
        <v>400</v>
      </c>
      <c r="H13" s="112"/>
      <c r="I13" s="112"/>
      <c r="J13" s="111"/>
      <c r="K13" s="111"/>
      <c r="L13" s="111"/>
      <c r="M13" s="111"/>
      <c r="N13" s="111"/>
      <c r="O13" s="111"/>
      <c r="P13" s="111"/>
      <c r="Q13" s="111"/>
      <c r="R13" s="111"/>
      <c r="S13" s="111"/>
      <c r="T13" s="111"/>
      <c r="U13" s="111"/>
      <c r="V13" s="111"/>
      <c r="W13" s="111"/>
      <c r="X13" s="111"/>
      <c r="Y13" s="111"/>
      <c r="Z13" s="111"/>
      <c r="AA13" s="111"/>
      <c r="AB13" s="111"/>
      <c r="AC13" s="111"/>
      <c r="AD13" s="111"/>
      <c r="AE13" s="111"/>
    </row>
    <row r="14" spans="2:31" s="136" customFormat="1" ht="15.75" x14ac:dyDescent="0.25">
      <c r="B14" s="130"/>
      <c r="C14" s="133" t="s">
        <v>103</v>
      </c>
      <c r="D14" s="132"/>
      <c r="E14" s="165"/>
      <c r="F14" s="165"/>
      <c r="G14" s="129"/>
      <c r="H14" s="112"/>
      <c r="I14" s="112"/>
      <c r="J14" s="111"/>
      <c r="K14" s="111"/>
      <c r="L14" s="111"/>
      <c r="M14" s="111"/>
      <c r="N14" s="111"/>
      <c r="O14" s="111"/>
      <c r="P14" s="111"/>
      <c r="Q14" s="111"/>
      <c r="R14" s="111"/>
      <c r="S14" s="111"/>
      <c r="T14" s="111"/>
      <c r="U14" s="111"/>
      <c r="V14" s="111"/>
      <c r="W14" s="111"/>
      <c r="X14" s="111"/>
      <c r="Y14" s="111"/>
      <c r="Z14" s="111"/>
      <c r="AA14" s="111"/>
      <c r="AB14" s="111"/>
      <c r="AC14" s="111"/>
      <c r="AD14" s="111"/>
      <c r="AE14" s="111"/>
    </row>
    <row r="15" spans="2:31" s="136" customFormat="1" ht="15.75" x14ac:dyDescent="0.25">
      <c r="B15" s="130">
        <v>1.6</v>
      </c>
      <c r="C15" s="192" t="s">
        <v>194</v>
      </c>
      <c r="D15" s="132">
        <f>'2. Baseline'!F18+'2. Baseline'!F22</f>
        <v>4</v>
      </c>
      <c r="E15" s="165">
        <f>'3. Unit Costs'!F27</f>
        <v>100</v>
      </c>
      <c r="F15" s="166" t="s">
        <v>64</v>
      </c>
      <c r="G15" s="129">
        <f t="shared" ref="G15" si="1">D15*E15</f>
        <v>400</v>
      </c>
      <c r="H15" s="112"/>
      <c r="I15" s="112"/>
      <c r="J15" s="111"/>
      <c r="K15" s="111"/>
      <c r="L15" s="111"/>
      <c r="M15" s="111"/>
      <c r="N15" s="111"/>
      <c r="O15" s="111"/>
      <c r="P15" s="111"/>
      <c r="Q15" s="111"/>
      <c r="R15" s="111"/>
      <c r="S15" s="111"/>
      <c r="T15" s="111"/>
      <c r="U15" s="111"/>
      <c r="V15" s="111"/>
      <c r="W15" s="111"/>
      <c r="X15" s="111"/>
      <c r="Y15" s="111"/>
      <c r="Z15" s="111"/>
      <c r="AA15" s="111"/>
      <c r="AB15" s="111"/>
      <c r="AC15" s="111"/>
      <c r="AD15" s="111"/>
      <c r="AE15" s="111"/>
    </row>
    <row r="16" spans="2:31" s="136" customFormat="1" ht="15.75" x14ac:dyDescent="0.25">
      <c r="B16" s="153"/>
      <c r="C16" s="154" t="s">
        <v>100</v>
      </c>
      <c r="D16" s="169"/>
      <c r="E16" s="170"/>
      <c r="F16" s="170"/>
      <c r="G16" s="155">
        <f>SUM(G7:G15)</f>
        <v>4240</v>
      </c>
      <c r="H16" s="112"/>
      <c r="I16" s="112"/>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s="136" customFormat="1" ht="15.75" x14ac:dyDescent="0.25">
      <c r="B17" s="153"/>
      <c r="C17" s="156" t="s">
        <v>101</v>
      </c>
      <c r="D17" s="171"/>
      <c r="E17" s="172"/>
      <c r="F17" s="172"/>
      <c r="G17" s="157" t="e">
        <f>G16/'4. Micro-positioning Plan'!$E$18</f>
        <v>#DIV/0!</v>
      </c>
      <c r="H17" s="112"/>
      <c r="I17" s="112"/>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s="136" customFormat="1" ht="15.75" x14ac:dyDescent="0.25">
      <c r="B18" s="153"/>
      <c r="C18" s="156" t="s">
        <v>102</v>
      </c>
      <c r="D18" s="171"/>
      <c r="E18" s="172"/>
      <c r="F18" s="172"/>
      <c r="G18" s="194" t="e">
        <f>G16/'3. Unit Costs'!$G$5/'4. Micro-positioning Plan'!$E$18</f>
        <v>#DIV/0!</v>
      </c>
      <c r="H18" s="112"/>
      <c r="I18" s="112"/>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s="136" customFormat="1" ht="15.75" x14ac:dyDescent="0.25">
      <c r="B19" s="125"/>
      <c r="C19" s="126"/>
      <c r="D19" s="380"/>
      <c r="E19" s="381"/>
      <c r="F19" s="381"/>
      <c r="G19" s="137"/>
      <c r="H19" s="112"/>
      <c r="I19" s="112"/>
      <c r="J19" s="111"/>
      <c r="K19" s="111"/>
      <c r="L19" s="111"/>
      <c r="M19" s="111"/>
      <c r="N19" s="111"/>
      <c r="O19" s="111"/>
      <c r="P19" s="111"/>
      <c r="Q19" s="111"/>
      <c r="R19" s="111"/>
      <c r="S19" s="111"/>
      <c r="T19" s="111"/>
      <c r="U19" s="111"/>
      <c r="V19" s="111"/>
      <c r="W19" s="111"/>
      <c r="X19" s="111"/>
      <c r="Y19" s="111"/>
      <c r="Z19" s="111"/>
      <c r="AA19" s="111"/>
      <c r="AB19" s="111"/>
      <c r="AC19" s="111"/>
      <c r="AD19" s="111"/>
      <c r="AE19" s="111"/>
    </row>
    <row r="20" spans="1:31" s="136" customFormat="1" ht="18" customHeight="1" x14ac:dyDescent="0.2">
      <c r="A20" s="136">
        <v>19</v>
      </c>
      <c r="B20" s="138" t="s">
        <v>293</v>
      </c>
      <c r="C20" s="127" t="s">
        <v>197</v>
      </c>
      <c r="D20" s="177"/>
      <c r="E20" s="177"/>
      <c r="F20" s="177"/>
      <c r="G20" s="177"/>
      <c r="H20" s="112"/>
      <c r="I20" s="112"/>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s="136" customFormat="1" ht="15.75" x14ac:dyDescent="0.25">
      <c r="B21" s="130"/>
      <c r="C21" s="191" t="s">
        <v>256</v>
      </c>
      <c r="D21" s="132"/>
      <c r="E21" s="165"/>
      <c r="F21" s="166"/>
      <c r="G21" s="129"/>
      <c r="H21" s="112"/>
      <c r="I21" s="112"/>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s="136" customFormat="1" ht="15.75" x14ac:dyDescent="0.25">
      <c r="B22" s="130"/>
      <c r="C22" s="188" t="s">
        <v>247</v>
      </c>
      <c r="D22" s="132"/>
      <c r="E22" s="165"/>
      <c r="F22" s="166"/>
      <c r="G22" s="129"/>
      <c r="H22" s="112"/>
      <c r="I22" s="112"/>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s="136" customFormat="1" ht="15.75" x14ac:dyDescent="0.25">
      <c r="B23" s="130">
        <v>2.1</v>
      </c>
      <c r="C23" s="192" t="s">
        <v>215</v>
      </c>
      <c r="D23" s="132">
        <f>'4. Micro-positioning Plan'!U11</f>
        <v>0</v>
      </c>
      <c r="E23" s="165">
        <f>'3. Unit Costs'!F31</f>
        <v>50</v>
      </c>
      <c r="F23" s="165">
        <f>'2. Baseline'!F26</f>
        <v>1</v>
      </c>
      <c r="G23" s="129">
        <f>D23*E23*F23</f>
        <v>0</v>
      </c>
      <c r="H23" s="112"/>
      <c r="I23" s="112"/>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s="136" customFormat="1" ht="15.75" x14ac:dyDescent="0.25">
      <c r="B24" s="130">
        <v>2.2000000000000002</v>
      </c>
      <c r="C24" s="192" t="s">
        <v>213</v>
      </c>
      <c r="D24" s="139">
        <f>D23</f>
        <v>0</v>
      </c>
      <c r="E24" s="165">
        <f>'3. Unit Costs'!F32</f>
        <v>50</v>
      </c>
      <c r="F24" s="165">
        <f>'2. Baseline'!F26</f>
        <v>1</v>
      </c>
      <c r="G24" s="129">
        <f>D24*E24*F24</f>
        <v>0</v>
      </c>
      <c r="H24" s="112"/>
      <c r="I24" s="112"/>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s="136" customFormat="1" ht="15.75" x14ac:dyDescent="0.25">
      <c r="B25" s="130">
        <v>2.2999999999999998</v>
      </c>
      <c r="C25" s="192" t="s">
        <v>216</v>
      </c>
      <c r="D25" s="132">
        <f>'2. Baseline'!F27*'4. Micro-positioning Plan'!E13</f>
        <v>0</v>
      </c>
      <c r="E25" s="165">
        <f>'3. Unit Costs'!F34</f>
        <v>100</v>
      </c>
      <c r="F25" s="166">
        <f>'2. Baseline'!F26</f>
        <v>1</v>
      </c>
      <c r="G25" s="129">
        <f>D25*E25</f>
        <v>0</v>
      </c>
      <c r="H25" s="112"/>
      <c r="I25" s="112"/>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s="136" customFormat="1" ht="15.75" x14ac:dyDescent="0.25">
      <c r="B26" s="130"/>
      <c r="C26" s="133" t="s">
        <v>103</v>
      </c>
      <c r="D26" s="132"/>
      <c r="E26" s="165"/>
      <c r="F26" s="165"/>
      <c r="G26" s="129"/>
      <c r="H26" s="112"/>
      <c r="I26" s="112"/>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s="136" customFormat="1" ht="15.75" x14ac:dyDescent="0.25">
      <c r="B27" s="131">
        <v>2.4</v>
      </c>
      <c r="C27" s="192" t="s">
        <v>228</v>
      </c>
      <c r="D27" s="132">
        <f>'4. Micro-positioning Plan'!E13</f>
        <v>0</v>
      </c>
      <c r="E27" s="165">
        <f>'3. Unit Costs'!F33</f>
        <v>80</v>
      </c>
      <c r="F27" s="166" t="s">
        <v>64</v>
      </c>
      <c r="G27" s="129">
        <f t="shared" ref="G27" si="2">D27*E27</f>
        <v>0</v>
      </c>
      <c r="H27" s="112"/>
      <c r="I27" s="112"/>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s="136" customFormat="1" ht="15.75" x14ac:dyDescent="0.25">
      <c r="B28" s="153"/>
      <c r="C28" s="154" t="s">
        <v>100</v>
      </c>
      <c r="D28" s="169"/>
      <c r="E28" s="170"/>
      <c r="F28" s="170"/>
      <c r="G28" s="155">
        <f>SUM(G21:G27)</f>
        <v>0</v>
      </c>
      <c r="H28" s="112"/>
      <c r="I28" s="112"/>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136" customFormat="1" ht="15.75" x14ac:dyDescent="0.25">
      <c r="B29" s="153"/>
      <c r="C29" s="156" t="s">
        <v>101</v>
      </c>
      <c r="D29" s="171"/>
      <c r="E29" s="172"/>
      <c r="F29" s="172"/>
      <c r="G29" s="157" t="e">
        <f>G28/'4. Micro-positioning Plan'!$E$18</f>
        <v>#DIV/0!</v>
      </c>
      <c r="H29" s="112"/>
      <c r="I29" s="112"/>
      <c r="J29" s="111"/>
      <c r="K29" s="111"/>
      <c r="L29" s="111"/>
      <c r="M29" s="111"/>
      <c r="N29" s="111"/>
      <c r="O29" s="111"/>
      <c r="P29" s="111"/>
      <c r="Q29" s="111"/>
      <c r="R29" s="111"/>
      <c r="S29" s="111"/>
      <c r="T29" s="111"/>
      <c r="U29" s="111"/>
      <c r="V29" s="111"/>
      <c r="W29" s="111"/>
      <c r="X29" s="111"/>
      <c r="Y29" s="111"/>
      <c r="Z29" s="111"/>
      <c r="AA29" s="111"/>
      <c r="AB29" s="111"/>
      <c r="AC29" s="111"/>
      <c r="AD29" s="111"/>
      <c r="AE29" s="111"/>
    </row>
    <row r="30" spans="1:31" s="136" customFormat="1" ht="15.75" x14ac:dyDescent="0.25">
      <c r="B30" s="153"/>
      <c r="C30" s="156" t="s">
        <v>102</v>
      </c>
      <c r="D30" s="171"/>
      <c r="E30" s="172"/>
      <c r="F30" s="172"/>
      <c r="G30" s="194" t="e">
        <f>G28/'3. Unit Costs'!$G$5/'4. Micro-positioning Plan'!$E$18</f>
        <v>#DIV/0!</v>
      </c>
      <c r="H30" s="112"/>
      <c r="I30" s="112"/>
      <c r="J30" s="111"/>
      <c r="K30" s="111"/>
      <c r="L30" s="111"/>
      <c r="M30" s="111"/>
      <c r="N30" s="111"/>
      <c r="O30" s="111"/>
      <c r="P30" s="111"/>
      <c r="Q30" s="111"/>
      <c r="R30" s="111"/>
      <c r="S30" s="111"/>
      <c r="T30" s="111"/>
      <c r="U30" s="111"/>
      <c r="V30" s="111"/>
      <c r="W30" s="111"/>
      <c r="X30" s="111"/>
      <c r="Y30" s="111"/>
      <c r="Z30" s="111"/>
      <c r="AA30" s="111"/>
      <c r="AB30" s="111"/>
      <c r="AC30" s="111"/>
      <c r="AD30" s="111"/>
      <c r="AE30" s="111"/>
    </row>
    <row r="31" spans="1:31" s="136" customFormat="1" ht="15.75" x14ac:dyDescent="0.25">
      <c r="B31" s="125"/>
      <c r="C31" s="126"/>
      <c r="D31" s="380"/>
      <c r="E31" s="381"/>
      <c r="F31" s="381"/>
      <c r="G31" s="137"/>
      <c r="H31" s="112"/>
      <c r="I31" s="112"/>
      <c r="J31" s="111"/>
      <c r="K31" s="111"/>
      <c r="L31" s="111"/>
      <c r="M31" s="111"/>
      <c r="N31" s="111"/>
      <c r="O31" s="111"/>
      <c r="P31" s="111"/>
      <c r="Q31" s="111"/>
      <c r="R31" s="111"/>
      <c r="S31" s="111"/>
      <c r="T31" s="111"/>
      <c r="U31" s="111"/>
      <c r="V31" s="111"/>
      <c r="W31" s="111"/>
      <c r="X31" s="111"/>
      <c r="Y31" s="111"/>
      <c r="Z31" s="111"/>
      <c r="AA31" s="111"/>
      <c r="AB31" s="111"/>
      <c r="AC31" s="111"/>
      <c r="AD31" s="111"/>
      <c r="AE31" s="111"/>
    </row>
    <row r="32" spans="1:31" s="136" customFormat="1" ht="18" customHeight="1" x14ac:dyDescent="0.2">
      <c r="B32" s="389" t="s">
        <v>294</v>
      </c>
      <c r="C32" s="127" t="s">
        <v>250</v>
      </c>
      <c r="D32" s="177"/>
      <c r="E32" s="177"/>
      <c r="F32" s="177"/>
      <c r="G32" s="177"/>
      <c r="H32" s="112"/>
      <c r="I32" s="112"/>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1" s="136" customFormat="1" ht="15.75" x14ac:dyDescent="0.25">
      <c r="B33" s="130">
        <v>3.1</v>
      </c>
      <c r="C33" s="197" t="s">
        <v>253</v>
      </c>
      <c r="D33" s="132">
        <f>'2. Baseline'!F36</f>
        <v>5</v>
      </c>
      <c r="E33" s="382">
        <f>'3. Unit Costs'!F45</f>
        <v>800</v>
      </c>
      <c r="F33" s="382">
        <f>'2. Baseline'!F38</f>
        <v>21</v>
      </c>
      <c r="G33" s="129">
        <f>D33*E33*F33</f>
        <v>84000</v>
      </c>
      <c r="H33" s="112"/>
      <c r="I33" s="112"/>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s="136" customFormat="1" ht="15.75" x14ac:dyDescent="0.25">
      <c r="B34" s="130">
        <v>3.2</v>
      </c>
      <c r="C34" s="197" t="s">
        <v>254</v>
      </c>
      <c r="D34" s="132">
        <f>'2. Baseline'!F37</f>
        <v>2</v>
      </c>
      <c r="E34" s="382">
        <f>'3. Unit Costs'!F46</f>
        <v>520</v>
      </c>
      <c r="F34" s="382">
        <f>'2. Baseline'!F38</f>
        <v>21</v>
      </c>
      <c r="G34" s="129">
        <f>D34*E34*F34</f>
        <v>21840</v>
      </c>
      <c r="H34" s="112"/>
      <c r="I34" s="112"/>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s="136" customFormat="1" ht="15.75" x14ac:dyDescent="0.25">
      <c r="B35" s="130">
        <v>3.3</v>
      </c>
      <c r="C35" s="192" t="s">
        <v>251</v>
      </c>
      <c r="D35" s="132">
        <f>'2. Baseline'!F39</f>
        <v>300</v>
      </c>
      <c r="E35" s="383">
        <f>'3. Unit Costs'!F47</f>
        <v>3.88</v>
      </c>
      <c r="F35" s="388">
        <f>'2. Baseline'!F40</f>
        <v>4</v>
      </c>
      <c r="G35" s="129">
        <f>D35*E35*F35</f>
        <v>4656</v>
      </c>
      <c r="H35" s="112"/>
      <c r="I35" s="112"/>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1:31" s="136" customFormat="1" ht="15.75" x14ac:dyDescent="0.25">
      <c r="B36" s="153"/>
      <c r="C36" s="154" t="s">
        <v>100</v>
      </c>
      <c r="D36" s="169"/>
      <c r="E36" s="170"/>
      <c r="F36" s="170"/>
      <c r="G36" s="155">
        <f>SUM(G33:G35)</f>
        <v>110496</v>
      </c>
      <c r="H36" s="112"/>
      <c r="I36" s="112"/>
      <c r="J36" s="111"/>
      <c r="K36" s="111"/>
      <c r="L36" s="111"/>
      <c r="M36" s="111"/>
      <c r="N36" s="111"/>
      <c r="O36" s="111"/>
      <c r="P36" s="111"/>
      <c r="Q36" s="111"/>
      <c r="R36" s="111"/>
      <c r="S36" s="111"/>
      <c r="T36" s="111"/>
      <c r="U36" s="111"/>
      <c r="V36" s="111"/>
      <c r="W36" s="111"/>
      <c r="X36" s="111"/>
      <c r="Y36" s="111"/>
      <c r="Z36" s="111"/>
      <c r="AA36" s="111"/>
      <c r="AB36" s="111"/>
      <c r="AC36" s="111"/>
      <c r="AD36" s="111"/>
      <c r="AE36" s="111"/>
    </row>
    <row r="37" spans="1:31" s="136" customFormat="1" ht="15.75" x14ac:dyDescent="0.25">
      <c r="B37" s="153"/>
      <c r="C37" s="156" t="s">
        <v>101</v>
      </c>
      <c r="D37" s="171"/>
      <c r="E37" s="172"/>
      <c r="F37" s="172"/>
      <c r="G37" s="157" t="e">
        <f>G36/'4. Micro-positioning Plan'!$E$18</f>
        <v>#DIV/0!</v>
      </c>
      <c r="H37" s="112"/>
      <c r="I37" s="112"/>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136" customFormat="1" ht="15.75" x14ac:dyDescent="0.25">
      <c r="B38" s="153"/>
      <c r="C38" s="156" t="s">
        <v>102</v>
      </c>
      <c r="D38" s="171"/>
      <c r="E38" s="172"/>
      <c r="F38" s="172"/>
      <c r="G38" s="194" t="e">
        <f>G36/'3. Unit Costs'!$G$5/'4. Micro-positioning Plan'!$E$18</f>
        <v>#DIV/0!</v>
      </c>
      <c r="H38" s="112"/>
      <c r="I38" s="112"/>
      <c r="J38" s="111"/>
      <c r="K38" s="111"/>
      <c r="L38" s="111"/>
      <c r="M38" s="111"/>
      <c r="N38" s="111"/>
      <c r="O38" s="111"/>
      <c r="P38" s="111"/>
      <c r="Q38" s="111"/>
      <c r="R38" s="111"/>
      <c r="S38" s="111"/>
      <c r="T38" s="111"/>
      <c r="U38" s="111"/>
      <c r="V38" s="111"/>
      <c r="W38" s="111"/>
      <c r="X38" s="111"/>
      <c r="Y38" s="111"/>
      <c r="Z38" s="111"/>
      <c r="AA38" s="111"/>
      <c r="AB38" s="111"/>
      <c r="AC38" s="111"/>
      <c r="AD38" s="111"/>
      <c r="AE38" s="111"/>
    </row>
    <row r="39" spans="1:31" s="136" customFormat="1" ht="15.75" x14ac:dyDescent="0.25">
      <c r="B39" s="125"/>
      <c r="C39" s="126"/>
      <c r="D39" s="380"/>
      <c r="E39" s="381"/>
      <c r="F39" s="381"/>
      <c r="G39" s="137"/>
      <c r="H39" s="112"/>
      <c r="I39" s="112"/>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s="136" customFormat="1" ht="18" customHeight="1" x14ac:dyDescent="0.2">
      <c r="B40" s="138" t="s">
        <v>295</v>
      </c>
      <c r="C40" s="127" t="s">
        <v>224</v>
      </c>
      <c r="D40" s="177"/>
      <c r="E40" s="177"/>
      <c r="F40" s="177"/>
      <c r="G40" s="177"/>
      <c r="H40" s="112"/>
      <c r="I40" s="112"/>
      <c r="J40" s="111"/>
      <c r="K40" s="111"/>
      <c r="L40" s="111"/>
      <c r="M40" s="111"/>
      <c r="N40" s="111"/>
      <c r="O40" s="111"/>
      <c r="P40" s="111"/>
      <c r="Q40" s="111"/>
      <c r="R40" s="111"/>
      <c r="S40" s="111"/>
      <c r="T40" s="111"/>
      <c r="U40" s="111"/>
      <c r="V40" s="111"/>
      <c r="W40" s="111"/>
      <c r="X40" s="111"/>
      <c r="Y40" s="111"/>
      <c r="Z40" s="111"/>
      <c r="AA40" s="111"/>
      <c r="AB40" s="111"/>
      <c r="AC40" s="111"/>
      <c r="AD40" s="111"/>
      <c r="AE40" s="111"/>
    </row>
    <row r="41" spans="1:31" s="136" customFormat="1" ht="15.75" x14ac:dyDescent="0.25">
      <c r="B41" s="130">
        <v>4.0999999999999996</v>
      </c>
      <c r="C41" s="193" t="s">
        <v>225</v>
      </c>
      <c r="D41" s="132">
        <f>2*('2. Baseline'!F43*'4. Micro-positioning Plan'!E13)</f>
        <v>0</v>
      </c>
      <c r="E41" s="382">
        <f>'3. Unit Costs'!F50</f>
        <v>100</v>
      </c>
      <c r="F41" s="382">
        <f>2*'2. Baseline'!F45</f>
        <v>14</v>
      </c>
      <c r="G41" s="129">
        <f t="shared" ref="G41:G42" si="3">D41*E41*F41</f>
        <v>0</v>
      </c>
      <c r="H41" s="112"/>
      <c r="I41" s="112"/>
      <c r="J41" s="111"/>
      <c r="K41" s="111"/>
      <c r="L41" s="111"/>
      <c r="M41" s="111"/>
      <c r="N41" s="111"/>
      <c r="O41" s="111"/>
      <c r="P41" s="111"/>
      <c r="Q41" s="111"/>
      <c r="R41" s="111"/>
      <c r="S41" s="111"/>
      <c r="T41" s="111"/>
      <c r="U41" s="111"/>
      <c r="V41" s="111"/>
      <c r="W41" s="111"/>
      <c r="X41" s="111"/>
      <c r="Y41" s="111"/>
      <c r="Z41" s="111"/>
      <c r="AA41" s="111"/>
      <c r="AB41" s="111"/>
      <c r="AC41" s="111"/>
      <c r="AD41" s="111"/>
      <c r="AE41" s="111"/>
    </row>
    <row r="42" spans="1:31" s="136" customFormat="1" ht="15.75" x14ac:dyDescent="0.25">
      <c r="B42" s="130">
        <v>4.2</v>
      </c>
      <c r="C42" s="192" t="s">
        <v>226</v>
      </c>
      <c r="D42" s="132">
        <f>2*'2. Baseline'!F44*'4. Micro-positioning Plan'!E13</f>
        <v>0</v>
      </c>
      <c r="E42" s="383">
        <f>'3. Unit Costs'!F51</f>
        <v>3.88</v>
      </c>
      <c r="F42" s="382">
        <f>2*'2. Baseline'!F45</f>
        <v>14</v>
      </c>
      <c r="G42" s="129">
        <f t="shared" si="3"/>
        <v>0</v>
      </c>
      <c r="H42" s="112">
        <f>G42/13</f>
        <v>0</v>
      </c>
      <c r="I42" s="112"/>
      <c r="J42" s="111"/>
      <c r="K42" s="111"/>
      <c r="L42" s="111"/>
      <c r="M42" s="111"/>
      <c r="N42" s="111"/>
      <c r="O42" s="111"/>
      <c r="P42" s="111"/>
      <c r="Q42" s="111"/>
      <c r="R42" s="111"/>
      <c r="S42" s="111"/>
      <c r="T42" s="111"/>
      <c r="U42" s="111"/>
      <c r="V42" s="111"/>
      <c r="W42" s="111"/>
      <c r="X42" s="111"/>
      <c r="Y42" s="111"/>
      <c r="Z42" s="111"/>
      <c r="AA42" s="111"/>
      <c r="AB42" s="111"/>
      <c r="AC42" s="111"/>
      <c r="AD42" s="111"/>
      <c r="AE42" s="111"/>
    </row>
    <row r="43" spans="1:31" s="136" customFormat="1" ht="15.75" x14ac:dyDescent="0.25">
      <c r="B43" s="153"/>
      <c r="C43" s="154" t="s">
        <v>100</v>
      </c>
      <c r="D43" s="169"/>
      <c r="E43" s="170"/>
      <c r="F43" s="170"/>
      <c r="G43" s="155">
        <f>SUM(G41:G42)</f>
        <v>0</v>
      </c>
      <c r="H43" s="112"/>
      <c r="I43" s="112"/>
      <c r="J43" s="111"/>
      <c r="K43" s="111"/>
      <c r="L43" s="111"/>
      <c r="M43" s="111"/>
      <c r="N43" s="111"/>
      <c r="O43" s="111"/>
      <c r="P43" s="111"/>
      <c r="Q43" s="111"/>
      <c r="R43" s="111"/>
      <c r="S43" s="111"/>
      <c r="T43" s="111"/>
      <c r="U43" s="111"/>
      <c r="V43" s="111"/>
      <c r="W43" s="111"/>
      <c r="X43" s="111"/>
      <c r="Y43" s="111"/>
      <c r="Z43" s="111"/>
      <c r="AA43" s="111"/>
      <c r="AB43" s="111"/>
      <c r="AC43" s="111"/>
      <c r="AD43" s="111"/>
      <c r="AE43" s="111"/>
    </row>
    <row r="44" spans="1:31" s="136" customFormat="1" ht="15.75" x14ac:dyDescent="0.25">
      <c r="B44" s="153"/>
      <c r="C44" s="156" t="s">
        <v>101</v>
      </c>
      <c r="D44" s="171"/>
      <c r="E44" s="172"/>
      <c r="F44" s="172"/>
      <c r="G44" s="157" t="e">
        <f>G43/'4. Micro-positioning Plan'!$E$18</f>
        <v>#DIV/0!</v>
      </c>
      <c r="H44" s="112"/>
      <c r="I44" s="112"/>
      <c r="J44" s="111"/>
      <c r="K44" s="111"/>
      <c r="L44" s="111"/>
      <c r="M44" s="111"/>
      <c r="N44" s="111"/>
      <c r="O44" s="111"/>
      <c r="P44" s="111"/>
      <c r="Q44" s="111"/>
      <c r="R44" s="111"/>
      <c r="S44" s="111"/>
      <c r="T44" s="111"/>
      <c r="U44" s="111"/>
      <c r="V44" s="111"/>
      <c r="W44" s="111"/>
      <c r="X44" s="111"/>
      <c r="Y44" s="111"/>
      <c r="Z44" s="111"/>
      <c r="AA44" s="111"/>
      <c r="AB44" s="111"/>
      <c r="AC44" s="111"/>
      <c r="AD44" s="111"/>
      <c r="AE44" s="111"/>
    </row>
    <row r="45" spans="1:31" s="136" customFormat="1" ht="15.75" x14ac:dyDescent="0.25">
      <c r="B45" s="153"/>
      <c r="C45" s="156" t="s">
        <v>102</v>
      </c>
      <c r="D45" s="171"/>
      <c r="E45" s="172"/>
      <c r="F45" s="172"/>
      <c r="G45" s="194" t="e">
        <f>G43/'3. Unit Costs'!$G$5/'4. Micro-positioning Plan'!$E$18</f>
        <v>#DIV/0!</v>
      </c>
      <c r="H45" s="112"/>
      <c r="I45" s="112"/>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1:31" s="136" customFormat="1" ht="15.75" x14ac:dyDescent="0.25">
      <c r="B46" s="125"/>
      <c r="C46" s="126"/>
      <c r="D46" s="380"/>
      <c r="E46" s="381"/>
      <c r="F46" s="381"/>
      <c r="G46" s="137"/>
      <c r="H46" s="112"/>
      <c r="I46" s="112"/>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1:31" s="136" customFormat="1" ht="18" customHeight="1" x14ac:dyDescent="0.2">
      <c r="A47" s="136">
        <v>21</v>
      </c>
      <c r="B47" s="138" t="s">
        <v>296</v>
      </c>
      <c r="C47" s="127" t="s">
        <v>184</v>
      </c>
      <c r="D47" s="177"/>
      <c r="E47" s="177"/>
      <c r="F47" s="177"/>
      <c r="G47" s="177"/>
      <c r="H47" s="112"/>
      <c r="I47" s="112"/>
      <c r="J47" s="111"/>
      <c r="K47" s="111"/>
      <c r="L47" s="111"/>
      <c r="M47" s="111"/>
      <c r="N47" s="111"/>
      <c r="O47" s="111"/>
      <c r="P47" s="111"/>
      <c r="Q47" s="111"/>
      <c r="R47" s="111"/>
      <c r="S47" s="111"/>
      <c r="T47" s="111"/>
      <c r="U47" s="111"/>
      <c r="V47" s="111"/>
      <c r="W47" s="111"/>
      <c r="X47" s="111"/>
      <c r="Y47" s="111"/>
      <c r="Z47" s="111"/>
      <c r="AA47" s="111"/>
      <c r="AB47" s="111"/>
      <c r="AC47" s="111"/>
      <c r="AD47" s="111"/>
      <c r="AE47" s="111"/>
    </row>
    <row r="48" spans="1:31" s="136" customFormat="1" ht="15.75" x14ac:dyDescent="0.25">
      <c r="B48" s="130"/>
      <c r="C48" s="191" t="s">
        <v>256</v>
      </c>
      <c r="D48" s="132"/>
      <c r="E48" s="165"/>
      <c r="F48" s="166"/>
      <c r="G48" s="129"/>
      <c r="H48" s="112"/>
      <c r="I48" s="112"/>
      <c r="J48" s="111"/>
      <c r="K48" s="111"/>
      <c r="L48" s="111"/>
      <c r="M48" s="111"/>
      <c r="N48" s="111"/>
      <c r="O48" s="111"/>
      <c r="P48" s="111"/>
      <c r="Q48" s="111"/>
      <c r="R48" s="111"/>
      <c r="S48" s="111"/>
      <c r="T48" s="111"/>
      <c r="U48" s="111"/>
      <c r="V48" s="111"/>
      <c r="W48" s="111"/>
      <c r="X48" s="111"/>
      <c r="Y48" s="111"/>
      <c r="Z48" s="111"/>
      <c r="AA48" s="111"/>
      <c r="AB48" s="111"/>
      <c r="AC48" s="111"/>
      <c r="AD48" s="111"/>
      <c r="AE48" s="111"/>
    </row>
    <row r="49" spans="1:31" s="136" customFormat="1" ht="15.75" x14ac:dyDescent="0.25">
      <c r="B49" s="130"/>
      <c r="C49" s="134" t="s">
        <v>195</v>
      </c>
      <c r="D49" s="132"/>
      <c r="E49" s="165"/>
      <c r="F49" s="166"/>
      <c r="G49" s="129"/>
      <c r="H49" s="112"/>
      <c r="I49" s="112"/>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1:31" s="136" customFormat="1" ht="15.75" x14ac:dyDescent="0.25">
      <c r="B50" s="130">
        <v>5.0999999999999996</v>
      </c>
      <c r="C50" s="135" t="s">
        <v>199</v>
      </c>
      <c r="D50" s="132">
        <f>'4. Micro-positioning Plan'!U11</f>
        <v>0</v>
      </c>
      <c r="E50" s="165">
        <f>'3. Unit Costs'!F37</f>
        <v>70</v>
      </c>
      <c r="F50" s="166">
        <f>'2. Baseline'!F50+'2. Baseline'!F51</f>
        <v>7</v>
      </c>
      <c r="G50" s="129">
        <f>D50*E50*F50</f>
        <v>0</v>
      </c>
      <c r="H50" s="112"/>
      <c r="I50" s="112"/>
      <c r="J50" s="111"/>
      <c r="K50" s="111"/>
      <c r="L50" s="111"/>
      <c r="M50" s="111"/>
      <c r="N50" s="111"/>
      <c r="O50" s="111"/>
      <c r="P50" s="111"/>
      <c r="Q50" s="111"/>
      <c r="R50" s="111"/>
      <c r="S50" s="111"/>
      <c r="T50" s="111"/>
      <c r="U50" s="111"/>
      <c r="V50" s="111"/>
      <c r="W50" s="111"/>
      <c r="X50" s="111"/>
      <c r="Y50" s="111"/>
      <c r="Z50" s="111"/>
      <c r="AA50" s="111"/>
      <c r="AB50" s="111"/>
      <c r="AC50" s="111"/>
      <c r="AD50" s="111"/>
      <c r="AE50" s="111"/>
    </row>
    <row r="51" spans="1:31" s="136" customFormat="1" ht="15.75" x14ac:dyDescent="0.25">
      <c r="B51" s="153"/>
      <c r="C51" s="154" t="s">
        <v>100</v>
      </c>
      <c r="D51" s="169"/>
      <c r="E51" s="170"/>
      <c r="F51" s="170"/>
      <c r="G51" s="155">
        <f>SUM(G50:G50)</f>
        <v>0</v>
      </c>
      <c r="H51" s="112"/>
      <c r="I51" s="112"/>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1:31" s="136" customFormat="1" ht="15.75" x14ac:dyDescent="0.25">
      <c r="B52" s="153"/>
      <c r="C52" s="156" t="s">
        <v>101</v>
      </c>
      <c r="D52" s="171"/>
      <c r="E52" s="172"/>
      <c r="F52" s="172"/>
      <c r="G52" s="157" t="e">
        <f>G51/'4. Micro-positioning Plan'!$E$18</f>
        <v>#DIV/0!</v>
      </c>
      <c r="H52" s="112"/>
      <c r="I52" s="112"/>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1:31" s="136" customFormat="1" ht="15.75" x14ac:dyDescent="0.25">
      <c r="B53" s="153"/>
      <c r="C53" s="156" t="s">
        <v>102</v>
      </c>
      <c r="D53" s="171"/>
      <c r="E53" s="172"/>
      <c r="F53" s="172"/>
      <c r="G53" s="194" t="e">
        <f>G51/'3. Unit Costs'!$G$5/'4. Micro-positioning Plan'!$E$18</f>
        <v>#DIV/0!</v>
      </c>
      <c r="H53" s="112"/>
      <c r="I53" s="112"/>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s="136" customFormat="1" ht="15.75" x14ac:dyDescent="0.25">
      <c r="B54" s="125"/>
      <c r="C54" s="126"/>
      <c r="D54" s="380"/>
      <c r="E54" s="381"/>
      <c r="F54" s="381"/>
      <c r="G54" s="137"/>
      <c r="H54" s="112"/>
      <c r="I54" s="112"/>
      <c r="J54" s="111"/>
      <c r="K54" s="111"/>
      <c r="L54" s="111"/>
      <c r="M54" s="111"/>
      <c r="N54" s="111"/>
      <c r="O54" s="111"/>
      <c r="P54" s="111"/>
      <c r="Q54" s="111"/>
      <c r="R54" s="111"/>
      <c r="S54" s="111"/>
      <c r="T54" s="111"/>
      <c r="U54" s="111"/>
      <c r="V54" s="111"/>
      <c r="W54" s="111"/>
      <c r="X54" s="111"/>
      <c r="Y54" s="111"/>
      <c r="Z54" s="111"/>
      <c r="AA54" s="111"/>
      <c r="AB54" s="111"/>
      <c r="AC54" s="111"/>
      <c r="AD54" s="111"/>
      <c r="AE54" s="111"/>
    </row>
    <row r="55" spans="1:31" s="136" customFormat="1" ht="18" customHeight="1" x14ac:dyDescent="0.2">
      <c r="A55" s="136">
        <v>24</v>
      </c>
      <c r="B55" s="138" t="s">
        <v>297</v>
      </c>
      <c r="C55" s="127" t="s">
        <v>198</v>
      </c>
      <c r="D55" s="177"/>
      <c r="E55" s="177"/>
      <c r="F55" s="177"/>
      <c r="G55" s="177"/>
      <c r="H55" s="112"/>
      <c r="I55" s="112"/>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1:31" s="136" customFormat="1" ht="15.75" x14ac:dyDescent="0.25">
      <c r="B56" s="130"/>
      <c r="C56" s="191" t="s">
        <v>256</v>
      </c>
      <c r="D56" s="132"/>
      <c r="E56" s="165"/>
      <c r="F56" s="166"/>
      <c r="G56" s="129"/>
      <c r="H56" s="112"/>
      <c r="I56" s="112"/>
      <c r="J56" s="111"/>
      <c r="K56" s="111"/>
      <c r="L56" s="111"/>
      <c r="M56" s="111"/>
      <c r="N56" s="111"/>
      <c r="O56" s="111"/>
      <c r="P56" s="111"/>
      <c r="Q56" s="111"/>
      <c r="R56" s="111"/>
      <c r="S56" s="111"/>
      <c r="T56" s="111"/>
      <c r="U56" s="111"/>
      <c r="V56" s="111"/>
      <c r="W56" s="111"/>
      <c r="X56" s="111"/>
      <c r="Y56" s="111"/>
      <c r="Z56" s="111"/>
      <c r="AA56" s="111"/>
      <c r="AB56" s="111"/>
      <c r="AC56" s="111"/>
      <c r="AD56" s="111"/>
      <c r="AE56" s="111"/>
    </row>
    <row r="57" spans="1:31" s="136" customFormat="1" ht="15.75" x14ac:dyDescent="0.25">
      <c r="B57" s="130">
        <v>6.1</v>
      </c>
      <c r="C57" s="192" t="s">
        <v>215</v>
      </c>
      <c r="D57" s="132">
        <f>'4. Micro-positioning Plan'!U11</f>
        <v>0</v>
      </c>
      <c r="E57" s="165">
        <f>'3. Unit Costs'!F31</f>
        <v>50</v>
      </c>
      <c r="F57" s="165">
        <f>'2. Baseline'!F31</f>
        <v>1</v>
      </c>
      <c r="G57" s="129">
        <f>D57*E57*F57</f>
        <v>0</v>
      </c>
      <c r="H57" s="112"/>
      <c r="I57" s="112"/>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1:31" s="136" customFormat="1" ht="15.75" x14ac:dyDescent="0.25">
      <c r="B58" s="130">
        <v>6.2</v>
      </c>
      <c r="C58" s="192" t="s">
        <v>213</v>
      </c>
      <c r="D58" s="132">
        <f>D57</f>
        <v>0</v>
      </c>
      <c r="E58" s="165">
        <f>'3. Unit Costs'!F32</f>
        <v>50</v>
      </c>
      <c r="F58" s="165">
        <f>'2. Baseline'!F31</f>
        <v>1</v>
      </c>
      <c r="G58" s="129">
        <f>D58*E58*F58</f>
        <v>0</v>
      </c>
      <c r="H58" s="112"/>
      <c r="I58" s="112"/>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1:31" s="136" customFormat="1" ht="15.75" x14ac:dyDescent="0.25">
      <c r="B59" s="130">
        <v>6.3</v>
      </c>
      <c r="C59" s="192" t="s">
        <v>216</v>
      </c>
      <c r="D59" s="132">
        <f>'2. Baseline'!F32*'4. Micro-positioning Plan'!E13</f>
        <v>0</v>
      </c>
      <c r="E59" s="165">
        <f>'3. Unit Costs'!F34</f>
        <v>100</v>
      </c>
      <c r="F59" s="166">
        <f>'2. Baseline'!F31</f>
        <v>1</v>
      </c>
      <c r="G59" s="129">
        <f>D59*E59</f>
        <v>0</v>
      </c>
      <c r="H59" s="112"/>
      <c r="I59" s="112"/>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1:31" s="136" customFormat="1" ht="15.75" x14ac:dyDescent="0.25">
      <c r="B60" s="130"/>
      <c r="C60" s="133" t="s">
        <v>103</v>
      </c>
      <c r="D60" s="132"/>
      <c r="E60" s="165"/>
      <c r="F60" s="166"/>
      <c r="G60" s="129"/>
      <c r="H60" s="112"/>
      <c r="I60" s="112"/>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1:31" s="136" customFormat="1" ht="15.75" x14ac:dyDescent="0.25">
      <c r="B61" s="131">
        <v>6.4</v>
      </c>
      <c r="C61" s="192" t="s">
        <v>228</v>
      </c>
      <c r="D61" s="132">
        <f>'4. Micro-positioning Plan'!E13</f>
        <v>0</v>
      </c>
      <c r="E61" s="165">
        <f>'3. Unit Costs'!F33</f>
        <v>80</v>
      </c>
      <c r="F61" s="166" t="s">
        <v>64</v>
      </c>
      <c r="G61" s="129">
        <f t="shared" ref="G61" si="4">D61*E61</f>
        <v>0</v>
      </c>
      <c r="H61" s="112"/>
      <c r="I61" s="112"/>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1:31" s="136" customFormat="1" ht="15.75" x14ac:dyDescent="0.25">
      <c r="B62" s="153"/>
      <c r="C62" s="154" t="s">
        <v>100</v>
      </c>
      <c r="D62" s="169"/>
      <c r="E62" s="170"/>
      <c r="F62" s="170"/>
      <c r="G62" s="155">
        <f>SUM(G57:G61)</f>
        <v>0</v>
      </c>
      <c r="H62" s="112"/>
      <c r="I62" s="112"/>
      <c r="J62" s="111"/>
      <c r="K62" s="111"/>
      <c r="L62" s="111"/>
      <c r="M62" s="111"/>
      <c r="N62" s="111"/>
      <c r="O62" s="111"/>
      <c r="P62" s="111"/>
      <c r="Q62" s="111"/>
      <c r="R62" s="111"/>
      <c r="S62" s="111"/>
      <c r="T62" s="111"/>
      <c r="U62" s="111"/>
      <c r="V62" s="111"/>
      <c r="W62" s="111"/>
      <c r="X62" s="111"/>
      <c r="Y62" s="111"/>
      <c r="Z62" s="111"/>
      <c r="AA62" s="111"/>
      <c r="AB62" s="111"/>
      <c r="AC62" s="111"/>
      <c r="AD62" s="111"/>
      <c r="AE62" s="111"/>
    </row>
    <row r="63" spans="1:31" s="136" customFormat="1" ht="15.75" x14ac:dyDescent="0.25">
      <c r="B63" s="153"/>
      <c r="C63" s="156" t="s">
        <v>101</v>
      </c>
      <c r="D63" s="171"/>
      <c r="E63" s="172"/>
      <c r="F63" s="172"/>
      <c r="G63" s="157" t="e">
        <f>G62/'4. Micro-positioning Plan'!$E$18</f>
        <v>#DIV/0!</v>
      </c>
      <c r="H63" s="112"/>
      <c r="I63" s="112"/>
      <c r="J63" s="111"/>
      <c r="K63" s="111"/>
      <c r="L63" s="111"/>
      <c r="M63" s="111"/>
      <c r="N63" s="111"/>
      <c r="O63" s="111"/>
      <c r="P63" s="111"/>
      <c r="Q63" s="111"/>
      <c r="R63" s="111"/>
      <c r="S63" s="111"/>
      <c r="T63" s="111"/>
      <c r="U63" s="111"/>
      <c r="V63" s="111"/>
      <c r="W63" s="111"/>
      <c r="X63" s="111"/>
      <c r="Y63" s="111"/>
      <c r="Z63" s="111"/>
      <c r="AA63" s="111"/>
      <c r="AB63" s="111"/>
      <c r="AC63" s="111"/>
      <c r="AD63" s="111"/>
      <c r="AE63" s="111"/>
    </row>
    <row r="64" spans="1:31" s="136" customFormat="1" ht="15.75" x14ac:dyDescent="0.25">
      <c r="B64" s="153"/>
      <c r="C64" s="156" t="s">
        <v>102</v>
      </c>
      <c r="D64" s="171"/>
      <c r="E64" s="172"/>
      <c r="F64" s="172"/>
      <c r="G64" s="194" t="e">
        <f>G62/'3. Unit Costs'!$G$5/'4. Micro-positioning Plan'!$E$18</f>
        <v>#DIV/0!</v>
      </c>
      <c r="H64" s="112"/>
      <c r="I64" s="112"/>
      <c r="J64" s="111"/>
      <c r="K64" s="111"/>
      <c r="L64" s="111"/>
      <c r="M64" s="111"/>
      <c r="N64" s="111"/>
      <c r="O64" s="111"/>
      <c r="P64" s="111"/>
      <c r="Q64" s="111"/>
      <c r="R64" s="111"/>
      <c r="S64" s="111"/>
      <c r="T64" s="111"/>
      <c r="U64" s="111"/>
      <c r="V64" s="111"/>
      <c r="W64" s="111"/>
      <c r="X64" s="111"/>
      <c r="Y64" s="111"/>
      <c r="Z64" s="111"/>
      <c r="AA64" s="111"/>
      <c r="AB64" s="111"/>
      <c r="AC64" s="111"/>
      <c r="AD64" s="111"/>
      <c r="AE64" s="111"/>
    </row>
    <row r="65" spans="1:31" s="136" customFormat="1" ht="15.75" x14ac:dyDescent="0.25">
      <c r="B65" s="125"/>
      <c r="C65" s="126"/>
      <c r="D65" s="380"/>
      <c r="E65" s="381"/>
      <c r="F65" s="381"/>
      <c r="G65" s="137"/>
      <c r="H65" s="112"/>
      <c r="I65" s="112"/>
      <c r="J65" s="111"/>
      <c r="K65" s="111"/>
      <c r="L65" s="111"/>
      <c r="M65" s="111"/>
      <c r="N65" s="111"/>
      <c r="O65" s="111"/>
      <c r="P65" s="111"/>
      <c r="Q65" s="111"/>
      <c r="R65" s="111"/>
      <c r="S65" s="111"/>
      <c r="T65" s="111"/>
      <c r="U65" s="111"/>
      <c r="V65" s="111"/>
      <c r="W65" s="111"/>
      <c r="X65" s="111"/>
      <c r="Y65" s="111"/>
      <c r="Z65" s="111"/>
      <c r="AA65" s="111"/>
      <c r="AB65" s="111"/>
      <c r="AC65" s="111"/>
      <c r="AD65" s="111"/>
      <c r="AE65" s="111"/>
    </row>
    <row r="66" spans="1:31" s="136" customFormat="1" ht="18" customHeight="1" x14ac:dyDescent="0.2">
      <c r="A66" s="136">
        <v>25</v>
      </c>
      <c r="B66" s="138" t="s">
        <v>104</v>
      </c>
      <c r="C66" s="127" t="s">
        <v>185</v>
      </c>
      <c r="D66" s="177"/>
      <c r="E66" s="177"/>
      <c r="F66" s="177"/>
      <c r="G66" s="177"/>
      <c r="H66" s="112"/>
      <c r="I66" s="112"/>
      <c r="J66" s="111"/>
      <c r="K66" s="111"/>
      <c r="L66" s="111"/>
      <c r="M66" s="111"/>
      <c r="N66" s="111"/>
      <c r="O66" s="111"/>
      <c r="P66" s="111"/>
      <c r="Q66" s="111"/>
      <c r="R66" s="111"/>
      <c r="S66" s="111"/>
      <c r="T66" s="111"/>
      <c r="U66" s="111"/>
      <c r="V66" s="111"/>
      <c r="W66" s="111"/>
      <c r="X66" s="111"/>
      <c r="Y66" s="111"/>
      <c r="Z66" s="111"/>
      <c r="AA66" s="111"/>
      <c r="AB66" s="111"/>
      <c r="AC66" s="111"/>
      <c r="AD66" s="111"/>
      <c r="AE66" s="111"/>
    </row>
    <row r="67" spans="1:31" s="136" customFormat="1" ht="15.75" x14ac:dyDescent="0.25">
      <c r="B67" s="130"/>
      <c r="C67" s="191" t="s">
        <v>108</v>
      </c>
      <c r="D67" s="132"/>
      <c r="E67" s="165"/>
      <c r="F67" s="166"/>
      <c r="G67" s="129"/>
      <c r="H67" s="112"/>
      <c r="I67" s="112"/>
      <c r="J67" s="111"/>
      <c r="K67" s="111"/>
      <c r="L67" s="111"/>
      <c r="M67" s="111"/>
      <c r="N67" s="111"/>
      <c r="O67" s="111"/>
      <c r="P67" s="111"/>
      <c r="Q67" s="111"/>
      <c r="R67" s="111"/>
      <c r="S67" s="111"/>
      <c r="T67" s="111"/>
      <c r="U67" s="111"/>
      <c r="V67" s="111"/>
      <c r="W67" s="111"/>
      <c r="X67" s="111"/>
      <c r="Y67" s="111"/>
      <c r="Z67" s="111"/>
      <c r="AA67" s="111"/>
      <c r="AB67" s="111"/>
      <c r="AC67" s="111"/>
      <c r="AD67" s="111"/>
      <c r="AE67" s="111"/>
    </row>
    <row r="68" spans="1:31" s="136" customFormat="1" ht="15.75" x14ac:dyDescent="0.25">
      <c r="B68" s="130"/>
      <c r="C68" s="134" t="s">
        <v>195</v>
      </c>
      <c r="D68" s="132"/>
      <c r="E68" s="165"/>
      <c r="F68" s="166"/>
      <c r="G68" s="129"/>
      <c r="H68" s="112"/>
      <c r="I68" s="112"/>
      <c r="J68" s="111"/>
      <c r="K68" s="111"/>
      <c r="L68" s="111"/>
      <c r="M68" s="111"/>
      <c r="N68" s="111"/>
      <c r="O68" s="111"/>
      <c r="P68" s="111"/>
      <c r="Q68" s="111"/>
      <c r="R68" s="111"/>
      <c r="S68" s="111"/>
      <c r="T68" s="111"/>
      <c r="U68" s="111"/>
      <c r="V68" s="111"/>
      <c r="W68" s="111"/>
      <c r="X68" s="111"/>
      <c r="Y68" s="111"/>
      <c r="Z68" s="111"/>
      <c r="AA68" s="111"/>
      <c r="AB68" s="111"/>
      <c r="AC68" s="111"/>
      <c r="AD68" s="111"/>
      <c r="AE68" s="111"/>
    </row>
    <row r="69" spans="1:31" s="136" customFormat="1" ht="15.75" x14ac:dyDescent="0.25">
      <c r="B69" s="130">
        <v>7.1</v>
      </c>
      <c r="C69" s="135" t="s">
        <v>200</v>
      </c>
      <c r="D69" s="132">
        <f>'4. Micro-positioning Plan'!U11</f>
        <v>0</v>
      </c>
      <c r="E69" s="165">
        <f>'3. Unit Costs'!F41</f>
        <v>70</v>
      </c>
      <c r="F69" s="166">
        <f>'2. Baseline'!F67+'2. Baseline'!F68</f>
        <v>7</v>
      </c>
      <c r="G69" s="129">
        <f>D69*E69*F69</f>
        <v>0</v>
      </c>
      <c r="H69" s="112"/>
      <c r="I69" s="112"/>
      <c r="J69" s="111"/>
      <c r="K69" s="111"/>
      <c r="L69" s="111"/>
      <c r="M69" s="111"/>
      <c r="N69" s="111"/>
      <c r="O69" s="111"/>
      <c r="P69" s="111"/>
      <c r="Q69" s="111"/>
      <c r="R69" s="111"/>
      <c r="S69" s="111"/>
      <c r="T69" s="111"/>
      <c r="U69" s="111"/>
      <c r="V69" s="111"/>
      <c r="W69" s="111"/>
      <c r="X69" s="111"/>
      <c r="Y69" s="111"/>
      <c r="Z69" s="111"/>
      <c r="AA69" s="111"/>
      <c r="AB69" s="111"/>
      <c r="AC69" s="111"/>
      <c r="AD69" s="111"/>
      <c r="AE69" s="111"/>
    </row>
    <row r="70" spans="1:31" s="136" customFormat="1" ht="15.75" x14ac:dyDescent="0.25">
      <c r="B70" s="153"/>
      <c r="C70" s="154" t="s">
        <v>100</v>
      </c>
      <c r="D70" s="169"/>
      <c r="E70" s="170"/>
      <c r="F70" s="170"/>
      <c r="G70" s="155">
        <f>SUM(G69:G69)</f>
        <v>0</v>
      </c>
      <c r="H70" s="112"/>
      <c r="I70" s="112"/>
      <c r="J70" s="111"/>
      <c r="K70" s="111"/>
      <c r="L70" s="111"/>
      <c r="M70" s="111"/>
      <c r="N70" s="111"/>
      <c r="O70" s="111"/>
      <c r="P70" s="111"/>
      <c r="Q70" s="111"/>
      <c r="R70" s="111"/>
      <c r="S70" s="111"/>
      <c r="T70" s="111"/>
      <c r="U70" s="111"/>
      <c r="V70" s="111"/>
      <c r="W70" s="111"/>
      <c r="X70" s="111"/>
      <c r="Y70" s="111"/>
      <c r="Z70" s="111"/>
      <c r="AA70" s="111"/>
      <c r="AB70" s="111"/>
      <c r="AC70" s="111"/>
      <c r="AD70" s="111"/>
      <c r="AE70" s="111"/>
    </row>
    <row r="71" spans="1:31" s="136" customFormat="1" ht="15.75" x14ac:dyDescent="0.25">
      <c r="B71" s="153"/>
      <c r="C71" s="156" t="s">
        <v>101</v>
      </c>
      <c r="D71" s="171"/>
      <c r="E71" s="172"/>
      <c r="F71" s="172"/>
      <c r="G71" s="157" t="e">
        <f>G70/'4. Micro-positioning Plan'!$E$18</f>
        <v>#DIV/0!</v>
      </c>
      <c r="H71" s="112"/>
      <c r="I71" s="112"/>
      <c r="J71" s="111"/>
      <c r="K71" s="111"/>
      <c r="L71" s="111"/>
      <c r="M71" s="111"/>
      <c r="N71" s="111"/>
      <c r="O71" s="111"/>
      <c r="P71" s="111"/>
      <c r="Q71" s="111"/>
      <c r="R71" s="111"/>
      <c r="S71" s="111"/>
      <c r="T71" s="111"/>
      <c r="U71" s="111"/>
      <c r="V71" s="111"/>
      <c r="W71" s="111"/>
      <c r="X71" s="111"/>
      <c r="Y71" s="111"/>
      <c r="Z71" s="111"/>
      <c r="AA71" s="111"/>
      <c r="AB71" s="111"/>
      <c r="AC71" s="111"/>
      <c r="AD71" s="111"/>
      <c r="AE71" s="111"/>
    </row>
    <row r="72" spans="1:31" s="136" customFormat="1" ht="15.75" x14ac:dyDescent="0.25">
      <c r="B72" s="153"/>
      <c r="C72" s="156" t="s">
        <v>102</v>
      </c>
      <c r="D72" s="171"/>
      <c r="E72" s="172"/>
      <c r="F72" s="172"/>
      <c r="G72" s="194" t="e">
        <f>G70/'3. Unit Costs'!$G$5/'4. Micro-positioning Plan'!$E$18</f>
        <v>#DIV/0!</v>
      </c>
      <c r="H72" s="112"/>
      <c r="I72" s="112"/>
      <c r="J72" s="111"/>
      <c r="K72" s="111"/>
      <c r="L72" s="111"/>
      <c r="M72" s="111"/>
      <c r="N72" s="111"/>
      <c r="O72" s="111"/>
      <c r="P72" s="111"/>
      <c r="Q72" s="111"/>
      <c r="R72" s="111"/>
      <c r="S72" s="111"/>
      <c r="T72" s="111"/>
      <c r="U72" s="111"/>
      <c r="V72" s="111"/>
      <c r="W72" s="111"/>
      <c r="X72" s="111"/>
      <c r="Y72" s="111"/>
      <c r="Z72" s="111"/>
      <c r="AA72" s="111"/>
      <c r="AB72" s="111"/>
      <c r="AC72" s="111"/>
      <c r="AD72" s="111"/>
      <c r="AE72" s="111"/>
    </row>
    <row r="73" spans="1:31" s="136" customFormat="1" ht="15.75" x14ac:dyDescent="0.25">
      <c r="B73" s="125"/>
      <c r="C73" s="126"/>
      <c r="D73" s="380"/>
      <c r="E73" s="381"/>
      <c r="F73" s="381"/>
      <c r="G73" s="137"/>
      <c r="H73" s="112"/>
      <c r="I73" s="112"/>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s="136" customFormat="1" ht="15.75" x14ac:dyDescent="0.2">
      <c r="B74" s="138" t="s">
        <v>186</v>
      </c>
      <c r="C74" s="127" t="s">
        <v>201</v>
      </c>
      <c r="D74" s="177"/>
      <c r="E74" s="177"/>
      <c r="F74" s="177"/>
      <c r="G74" s="177"/>
      <c r="H74" s="112"/>
      <c r="I74" s="112"/>
      <c r="J74" s="111"/>
      <c r="K74" s="111"/>
      <c r="L74" s="111"/>
      <c r="M74" s="111"/>
      <c r="N74" s="111"/>
      <c r="O74" s="111"/>
      <c r="P74" s="111"/>
      <c r="Q74" s="111"/>
      <c r="R74" s="111"/>
      <c r="S74" s="111"/>
      <c r="T74" s="111"/>
      <c r="U74" s="111"/>
      <c r="V74" s="111"/>
      <c r="W74" s="111"/>
      <c r="X74" s="111"/>
      <c r="Y74" s="111"/>
      <c r="Z74" s="111"/>
      <c r="AA74" s="111"/>
      <c r="AB74" s="111"/>
      <c r="AC74" s="111"/>
      <c r="AD74" s="111"/>
      <c r="AE74" s="111"/>
    </row>
    <row r="75" spans="1:31" s="136" customFormat="1" ht="15.75" x14ac:dyDescent="0.25">
      <c r="B75" s="130">
        <v>8.1</v>
      </c>
      <c r="C75" s="135" t="s">
        <v>230</v>
      </c>
      <c r="D75" s="132">
        <f>'4. Micro-positioning Plan'!U11</f>
        <v>0</v>
      </c>
      <c r="E75" s="165">
        <f>'3. Unit Costs'!F38</f>
        <v>20</v>
      </c>
      <c r="F75" s="166">
        <f>2*('2. Baseline'!F50+'2. Baseline'!F51)</f>
        <v>14</v>
      </c>
      <c r="G75" s="129">
        <f>D75*E75*F75</f>
        <v>0</v>
      </c>
      <c r="H75" s="112"/>
      <c r="I75" s="112"/>
      <c r="J75" s="111"/>
      <c r="K75" s="111"/>
      <c r="L75" s="111"/>
      <c r="M75" s="111"/>
      <c r="N75" s="111"/>
      <c r="O75" s="111"/>
      <c r="P75" s="111"/>
      <c r="Q75" s="111"/>
      <c r="R75" s="111"/>
      <c r="S75" s="111"/>
      <c r="T75" s="111"/>
      <c r="U75" s="111"/>
      <c r="V75" s="111"/>
      <c r="W75" s="111"/>
      <c r="X75" s="111"/>
      <c r="Y75" s="111"/>
      <c r="Z75" s="111"/>
      <c r="AA75" s="111"/>
      <c r="AB75" s="111"/>
      <c r="AC75" s="111"/>
      <c r="AD75" s="111"/>
      <c r="AE75" s="111"/>
    </row>
    <row r="76" spans="1:31" s="136" customFormat="1" ht="15.75" x14ac:dyDescent="0.25">
      <c r="B76" s="153"/>
      <c r="C76" s="154" t="s">
        <v>100</v>
      </c>
      <c r="D76" s="169"/>
      <c r="E76" s="170"/>
      <c r="F76" s="170"/>
      <c r="G76" s="155">
        <f>SUM(G75:G75)</f>
        <v>0</v>
      </c>
      <c r="H76" s="112"/>
      <c r="I76" s="112"/>
      <c r="J76" s="111"/>
      <c r="K76" s="111"/>
      <c r="L76" s="111"/>
      <c r="M76" s="111"/>
      <c r="N76" s="111"/>
      <c r="O76" s="111"/>
      <c r="P76" s="111"/>
      <c r="Q76" s="111"/>
      <c r="R76" s="111"/>
      <c r="S76" s="111"/>
      <c r="T76" s="111"/>
      <c r="U76" s="111"/>
      <c r="V76" s="111"/>
      <c r="W76" s="111"/>
      <c r="X76" s="111"/>
      <c r="Y76" s="111"/>
      <c r="Z76" s="111"/>
      <c r="AA76" s="111"/>
      <c r="AB76" s="111"/>
      <c r="AC76" s="111"/>
      <c r="AD76" s="111"/>
      <c r="AE76" s="111"/>
    </row>
    <row r="77" spans="1:31" s="136" customFormat="1" ht="15.75" x14ac:dyDescent="0.25">
      <c r="B77" s="153"/>
      <c r="C77" s="156" t="s">
        <v>101</v>
      </c>
      <c r="D77" s="171"/>
      <c r="E77" s="172"/>
      <c r="F77" s="172"/>
      <c r="G77" s="157" t="e">
        <f>G76/'4. Micro-positioning Plan'!$E$18</f>
        <v>#DIV/0!</v>
      </c>
      <c r="H77" s="112"/>
      <c r="I77" s="112"/>
      <c r="J77" s="111"/>
      <c r="K77" s="111"/>
      <c r="L77" s="111"/>
      <c r="M77" s="111"/>
      <c r="N77" s="111"/>
      <c r="O77" s="111"/>
      <c r="P77" s="111"/>
      <c r="Q77" s="111"/>
      <c r="R77" s="111"/>
      <c r="S77" s="111"/>
      <c r="T77" s="111"/>
      <c r="U77" s="111"/>
      <c r="V77" s="111"/>
      <c r="W77" s="111"/>
      <c r="X77" s="111"/>
      <c r="Y77" s="111"/>
      <c r="Z77" s="111"/>
      <c r="AA77" s="111"/>
      <c r="AB77" s="111"/>
      <c r="AC77" s="111"/>
      <c r="AD77" s="111"/>
      <c r="AE77" s="111"/>
    </row>
    <row r="78" spans="1:31" s="136" customFormat="1" ht="15.75" x14ac:dyDescent="0.25">
      <c r="B78" s="153"/>
      <c r="C78" s="156" t="s">
        <v>102</v>
      </c>
      <c r="D78" s="171"/>
      <c r="E78" s="172"/>
      <c r="F78" s="172"/>
      <c r="G78" s="194" t="e">
        <f>G76/'3. Unit Costs'!$G$5/'4. Micro-positioning Plan'!$E$18</f>
        <v>#DIV/0!</v>
      </c>
      <c r="H78" s="112"/>
      <c r="I78" s="112"/>
      <c r="J78" s="111"/>
      <c r="K78" s="111"/>
      <c r="L78" s="111"/>
      <c r="M78" s="111"/>
      <c r="N78" s="111"/>
      <c r="O78" s="111"/>
      <c r="P78" s="111"/>
      <c r="Q78" s="111"/>
      <c r="R78" s="111"/>
      <c r="S78" s="111"/>
      <c r="T78" s="111"/>
      <c r="U78" s="111"/>
      <c r="V78" s="111"/>
      <c r="W78" s="111"/>
      <c r="X78" s="111"/>
      <c r="Y78" s="111"/>
      <c r="Z78" s="111"/>
      <c r="AA78" s="111"/>
      <c r="AB78" s="111"/>
      <c r="AC78" s="111"/>
      <c r="AD78" s="111"/>
      <c r="AE78" s="111"/>
    </row>
    <row r="79" spans="1:31" s="136" customFormat="1" ht="15.75" x14ac:dyDescent="0.25">
      <c r="B79" s="125"/>
      <c r="C79" s="126"/>
      <c r="D79" s="380"/>
      <c r="E79" s="381"/>
      <c r="F79" s="381"/>
      <c r="G79" s="137"/>
      <c r="H79" s="112"/>
      <c r="I79" s="112"/>
      <c r="J79" s="111"/>
      <c r="K79" s="111"/>
      <c r="L79" s="111"/>
      <c r="M79" s="111"/>
      <c r="N79" s="111"/>
      <c r="O79" s="111"/>
      <c r="P79" s="111"/>
      <c r="Q79" s="111"/>
      <c r="R79" s="111"/>
      <c r="S79" s="111"/>
      <c r="T79" s="111"/>
      <c r="U79" s="111"/>
      <c r="V79" s="111"/>
      <c r="W79" s="111"/>
      <c r="X79" s="111"/>
      <c r="Y79" s="111"/>
      <c r="Z79" s="111"/>
      <c r="AA79" s="111"/>
      <c r="AB79" s="111"/>
      <c r="AC79" s="111"/>
      <c r="AD79" s="111"/>
      <c r="AE79" s="111"/>
    </row>
    <row r="80" spans="1:31" s="136" customFormat="1" ht="15.75" x14ac:dyDescent="0.2">
      <c r="B80" s="138" t="s">
        <v>105</v>
      </c>
      <c r="C80" s="127" t="s">
        <v>207</v>
      </c>
      <c r="D80" s="177"/>
      <c r="E80" s="177"/>
      <c r="F80" s="177"/>
      <c r="G80" s="177"/>
      <c r="H80" s="112"/>
      <c r="I80" s="112"/>
      <c r="J80" s="111"/>
      <c r="K80" s="111"/>
      <c r="L80" s="111"/>
      <c r="M80" s="111"/>
      <c r="N80" s="111"/>
      <c r="O80" s="111"/>
      <c r="P80" s="111"/>
      <c r="Q80" s="111"/>
      <c r="R80" s="111"/>
      <c r="S80" s="111"/>
      <c r="T80" s="111"/>
      <c r="U80" s="111"/>
      <c r="V80" s="111"/>
      <c r="W80" s="111"/>
      <c r="X80" s="111"/>
      <c r="Y80" s="111"/>
      <c r="Z80" s="111"/>
      <c r="AA80" s="111"/>
      <c r="AB80" s="111"/>
      <c r="AC80" s="111"/>
      <c r="AD80" s="111"/>
      <c r="AE80" s="111"/>
    </row>
    <row r="81" spans="1:31" s="136" customFormat="1" ht="15.75" x14ac:dyDescent="0.25">
      <c r="B81" s="130">
        <v>9.1</v>
      </c>
      <c r="C81" s="135" t="s">
        <v>206</v>
      </c>
      <c r="D81" s="132">
        <f>'2. Baseline'!F86</f>
        <v>2</v>
      </c>
      <c r="E81" s="165">
        <f>'3. Unit Costs'!F58</f>
        <v>100</v>
      </c>
      <c r="F81" s="166">
        <f>'2. Baseline'!F87+'2. Baseline'!F88</f>
        <v>14</v>
      </c>
      <c r="G81" s="129">
        <f>D81*E81*F81</f>
        <v>2800</v>
      </c>
      <c r="H81" s="112"/>
      <c r="I81" s="112"/>
      <c r="J81" s="111"/>
      <c r="K81" s="111"/>
      <c r="L81" s="111"/>
      <c r="M81" s="111"/>
      <c r="N81" s="111"/>
      <c r="O81" s="111"/>
      <c r="P81" s="111"/>
      <c r="Q81" s="111"/>
      <c r="R81" s="111"/>
      <c r="S81" s="111"/>
      <c r="T81" s="111"/>
      <c r="U81" s="111"/>
      <c r="V81" s="111"/>
      <c r="W81" s="111"/>
      <c r="X81" s="111"/>
      <c r="Y81" s="111"/>
      <c r="Z81" s="111"/>
      <c r="AA81" s="111"/>
      <c r="AB81" s="111"/>
      <c r="AC81" s="111"/>
      <c r="AD81" s="111"/>
      <c r="AE81" s="111"/>
    </row>
    <row r="82" spans="1:31" s="136" customFormat="1" ht="15.75" x14ac:dyDescent="0.25">
      <c r="B82" s="153"/>
      <c r="C82" s="154" t="s">
        <v>100</v>
      </c>
      <c r="D82" s="169"/>
      <c r="E82" s="170"/>
      <c r="F82" s="170"/>
      <c r="G82" s="155">
        <f>SUM(G81:G81)</f>
        <v>2800</v>
      </c>
      <c r="H82" s="112"/>
      <c r="I82" s="112"/>
      <c r="J82" s="111"/>
      <c r="K82" s="111"/>
      <c r="L82" s="111"/>
      <c r="M82" s="111"/>
      <c r="N82" s="111"/>
      <c r="O82" s="111"/>
      <c r="P82" s="111"/>
      <c r="Q82" s="111"/>
      <c r="R82" s="111"/>
      <c r="S82" s="111"/>
      <c r="T82" s="111"/>
      <c r="U82" s="111"/>
      <c r="V82" s="111"/>
      <c r="W82" s="111"/>
      <c r="X82" s="111"/>
      <c r="Y82" s="111"/>
      <c r="Z82" s="111"/>
      <c r="AA82" s="111"/>
      <c r="AB82" s="111"/>
      <c r="AC82" s="111"/>
      <c r="AD82" s="111"/>
      <c r="AE82" s="111"/>
    </row>
    <row r="83" spans="1:31" s="136" customFormat="1" ht="15.75" x14ac:dyDescent="0.25">
      <c r="B83" s="153"/>
      <c r="C83" s="156" t="s">
        <v>101</v>
      </c>
      <c r="D83" s="171"/>
      <c r="E83" s="172"/>
      <c r="F83" s="172"/>
      <c r="G83" s="157" t="e">
        <f>G82/'4. Micro-positioning Plan'!$E$18</f>
        <v>#DIV/0!</v>
      </c>
      <c r="H83" s="112"/>
      <c r="I83" s="112"/>
      <c r="J83" s="111"/>
      <c r="K83" s="111"/>
      <c r="L83" s="111"/>
      <c r="M83" s="111"/>
      <c r="N83" s="111"/>
      <c r="O83" s="111"/>
      <c r="P83" s="111"/>
      <c r="Q83" s="111"/>
      <c r="R83" s="111"/>
      <c r="S83" s="111"/>
      <c r="T83" s="111"/>
      <c r="U83" s="111"/>
      <c r="V83" s="111"/>
      <c r="W83" s="111"/>
      <c r="X83" s="111"/>
      <c r="Y83" s="111"/>
      <c r="Z83" s="111"/>
      <c r="AA83" s="111"/>
      <c r="AB83" s="111"/>
      <c r="AC83" s="111"/>
      <c r="AD83" s="111"/>
      <c r="AE83" s="111"/>
    </row>
    <row r="84" spans="1:31" s="136" customFormat="1" ht="15.75" x14ac:dyDescent="0.25">
      <c r="B84" s="153"/>
      <c r="C84" s="156" t="s">
        <v>102</v>
      </c>
      <c r="D84" s="171"/>
      <c r="E84" s="172"/>
      <c r="F84" s="172"/>
      <c r="G84" s="194" t="e">
        <f>G82/'3. Unit Costs'!$G$5/'4. Micro-positioning Plan'!$E$18</f>
        <v>#DIV/0!</v>
      </c>
      <c r="H84" s="112"/>
      <c r="I84" s="112"/>
      <c r="J84" s="111"/>
      <c r="K84" s="111"/>
      <c r="L84" s="111"/>
      <c r="M84" s="111"/>
      <c r="N84" s="111"/>
      <c r="O84" s="111"/>
      <c r="P84" s="111"/>
      <c r="Q84" s="111"/>
      <c r="R84" s="111"/>
      <c r="S84" s="111"/>
      <c r="T84" s="111"/>
      <c r="U84" s="111"/>
      <c r="V84" s="111"/>
      <c r="W84" s="111"/>
      <c r="X84" s="111"/>
      <c r="Y84" s="111"/>
      <c r="Z84" s="111"/>
      <c r="AA84" s="111"/>
      <c r="AB84" s="111"/>
      <c r="AC84" s="111"/>
      <c r="AD84" s="111"/>
      <c r="AE84" s="111"/>
    </row>
    <row r="85" spans="1:31" s="136" customFormat="1" ht="15.75" x14ac:dyDescent="0.25">
      <c r="B85" s="125"/>
      <c r="C85" s="126"/>
      <c r="D85" s="380"/>
      <c r="E85" s="381"/>
      <c r="F85" s="381"/>
      <c r="G85" s="137"/>
      <c r="H85" s="112"/>
      <c r="I85" s="112"/>
      <c r="J85" s="111"/>
      <c r="K85" s="111"/>
      <c r="L85" s="111"/>
      <c r="M85" s="111"/>
      <c r="N85" s="111"/>
      <c r="O85" s="111"/>
      <c r="P85" s="111"/>
      <c r="Q85" s="111"/>
      <c r="R85" s="111"/>
      <c r="S85" s="111"/>
      <c r="T85" s="111"/>
      <c r="U85" s="111"/>
      <c r="V85" s="111"/>
      <c r="W85" s="111"/>
      <c r="X85" s="111"/>
      <c r="Y85" s="111"/>
      <c r="Z85" s="111"/>
      <c r="AA85" s="111"/>
      <c r="AB85" s="111"/>
      <c r="AC85" s="111"/>
      <c r="AD85" s="111"/>
      <c r="AE85" s="111"/>
    </row>
    <row r="86" spans="1:31" s="136" customFormat="1" ht="18" hidden="1" customHeight="1" x14ac:dyDescent="0.2">
      <c r="A86" s="136">
        <v>29</v>
      </c>
      <c r="B86" s="140" t="s">
        <v>106</v>
      </c>
      <c r="C86" s="141" t="s">
        <v>109</v>
      </c>
      <c r="D86" s="177"/>
      <c r="E86" s="177"/>
      <c r="F86" s="177"/>
      <c r="G86" s="177"/>
      <c r="H86" s="112"/>
      <c r="I86" s="112"/>
      <c r="J86" s="111"/>
      <c r="K86" s="111"/>
      <c r="L86" s="111"/>
      <c r="M86" s="111"/>
      <c r="N86" s="111"/>
      <c r="O86" s="111"/>
      <c r="P86" s="111"/>
      <c r="Q86" s="111"/>
      <c r="R86" s="111"/>
      <c r="S86" s="111"/>
      <c r="T86" s="111"/>
      <c r="U86" s="111"/>
      <c r="V86" s="111"/>
      <c r="W86" s="111"/>
      <c r="X86" s="111"/>
      <c r="Y86" s="111"/>
      <c r="Z86" s="111"/>
      <c r="AA86" s="111"/>
      <c r="AB86" s="111"/>
      <c r="AC86" s="111"/>
      <c r="AD86" s="111"/>
      <c r="AE86" s="111"/>
    </row>
    <row r="87" spans="1:31" s="136" customFormat="1" ht="15.75" hidden="1" x14ac:dyDescent="0.25">
      <c r="B87" s="130">
        <v>10.1</v>
      </c>
      <c r="C87" s="144" t="s">
        <v>70</v>
      </c>
      <c r="D87" s="132"/>
      <c r="E87" s="132"/>
      <c r="F87" s="166"/>
      <c r="G87" s="129">
        <f>D87*E87</f>
        <v>0</v>
      </c>
      <c r="H87" s="112"/>
      <c r="I87" s="112"/>
      <c r="J87" s="111"/>
      <c r="K87" s="111"/>
      <c r="L87" s="111"/>
      <c r="M87" s="111"/>
      <c r="N87" s="111"/>
      <c r="O87" s="111"/>
      <c r="P87" s="111"/>
      <c r="Q87" s="111"/>
      <c r="R87" s="111"/>
      <c r="S87" s="111"/>
      <c r="T87" s="111"/>
      <c r="U87" s="111"/>
      <c r="V87" s="111"/>
      <c r="W87" s="111"/>
      <c r="X87" s="111"/>
      <c r="Y87" s="111"/>
      <c r="Z87" s="111"/>
      <c r="AA87" s="111"/>
      <c r="AB87" s="111"/>
      <c r="AC87" s="111"/>
      <c r="AD87" s="111"/>
      <c r="AE87" s="111"/>
    </row>
    <row r="88" spans="1:31" s="136" customFormat="1" ht="15.75" hidden="1" x14ac:dyDescent="0.25">
      <c r="B88" s="142"/>
      <c r="C88" s="144" t="s">
        <v>110</v>
      </c>
      <c r="D88" s="132"/>
      <c r="E88" s="132"/>
      <c r="F88" s="166"/>
      <c r="G88" s="129">
        <f t="shared" ref="G88:G98" si="5">D88*E88</f>
        <v>0</v>
      </c>
      <c r="H88" s="112"/>
      <c r="I88" s="112"/>
      <c r="J88" s="111"/>
      <c r="K88" s="111"/>
      <c r="L88" s="111"/>
      <c r="M88" s="111"/>
      <c r="N88" s="111"/>
      <c r="O88" s="111"/>
      <c r="P88" s="111"/>
      <c r="Q88" s="111"/>
      <c r="R88" s="111"/>
      <c r="S88" s="111"/>
      <c r="T88" s="111"/>
      <c r="U88" s="111"/>
      <c r="V88" s="111"/>
      <c r="W88" s="111"/>
      <c r="X88" s="111"/>
      <c r="Y88" s="111"/>
      <c r="Z88" s="111"/>
      <c r="AA88" s="111"/>
      <c r="AB88" s="111"/>
      <c r="AC88" s="111"/>
      <c r="AD88" s="111"/>
      <c r="AE88" s="111"/>
    </row>
    <row r="89" spans="1:31" s="136" customFormat="1" ht="15.75" hidden="1" x14ac:dyDescent="0.25">
      <c r="B89" s="142"/>
      <c r="C89" s="144" t="s">
        <v>111</v>
      </c>
      <c r="D89" s="132"/>
      <c r="E89" s="132"/>
      <c r="F89" s="166"/>
      <c r="G89" s="129">
        <f t="shared" si="5"/>
        <v>0</v>
      </c>
      <c r="H89" s="112"/>
      <c r="I89" s="112"/>
      <c r="J89" s="111"/>
      <c r="K89" s="111"/>
      <c r="L89" s="111"/>
      <c r="M89" s="111"/>
      <c r="N89" s="111"/>
      <c r="O89" s="111"/>
      <c r="P89" s="111"/>
      <c r="Q89" s="111"/>
      <c r="R89" s="111"/>
      <c r="S89" s="111"/>
      <c r="T89" s="111"/>
      <c r="U89" s="111"/>
      <c r="V89" s="111"/>
      <c r="W89" s="111"/>
      <c r="X89" s="111"/>
      <c r="Y89" s="111"/>
      <c r="Z89" s="111"/>
      <c r="AA89" s="111"/>
      <c r="AB89" s="111"/>
      <c r="AC89" s="111"/>
      <c r="AD89" s="111"/>
      <c r="AE89" s="111"/>
    </row>
    <row r="90" spans="1:31" s="136" customFormat="1" ht="15.75" hidden="1" x14ac:dyDescent="0.25">
      <c r="B90" s="142"/>
      <c r="C90" s="144" t="s">
        <v>112</v>
      </c>
      <c r="D90" s="132"/>
      <c r="E90" s="132"/>
      <c r="F90" s="166"/>
      <c r="G90" s="129">
        <f t="shared" si="5"/>
        <v>0</v>
      </c>
      <c r="H90" s="112"/>
      <c r="I90" s="112"/>
      <c r="J90" s="111"/>
      <c r="K90" s="111"/>
      <c r="L90" s="111"/>
      <c r="M90" s="111"/>
      <c r="N90" s="111"/>
      <c r="O90" s="111"/>
      <c r="P90" s="111"/>
      <c r="Q90" s="111"/>
      <c r="R90" s="111"/>
      <c r="S90" s="111"/>
      <c r="T90" s="111"/>
      <c r="U90" s="111"/>
      <c r="V90" s="111"/>
      <c r="W90" s="111"/>
      <c r="X90" s="111"/>
      <c r="Y90" s="111"/>
      <c r="Z90" s="111"/>
      <c r="AA90" s="111"/>
      <c r="AB90" s="111"/>
      <c r="AC90" s="111"/>
      <c r="AD90" s="111"/>
      <c r="AE90" s="111"/>
    </row>
    <row r="91" spans="1:31" s="136" customFormat="1" ht="15.75" hidden="1" x14ac:dyDescent="0.25">
      <c r="B91" s="142"/>
      <c r="C91" s="144" t="s">
        <v>113</v>
      </c>
      <c r="D91" s="132"/>
      <c r="E91" s="132"/>
      <c r="F91" s="166"/>
      <c r="G91" s="129">
        <f t="shared" si="5"/>
        <v>0</v>
      </c>
      <c r="H91" s="112"/>
      <c r="I91" s="112"/>
      <c r="J91" s="111"/>
      <c r="K91" s="111"/>
      <c r="L91" s="111"/>
      <c r="M91" s="111"/>
      <c r="N91" s="111"/>
      <c r="O91" s="111"/>
      <c r="P91" s="111"/>
      <c r="Q91" s="111"/>
      <c r="R91" s="111"/>
      <c r="S91" s="111"/>
      <c r="T91" s="111"/>
      <c r="U91" s="111"/>
      <c r="V91" s="111"/>
      <c r="W91" s="111"/>
      <c r="X91" s="111"/>
      <c r="Y91" s="111"/>
      <c r="Z91" s="111"/>
      <c r="AA91" s="111"/>
      <c r="AB91" s="111"/>
      <c r="AC91" s="111"/>
      <c r="AD91" s="111"/>
      <c r="AE91" s="111"/>
    </row>
    <row r="92" spans="1:31" s="136" customFormat="1" ht="15.75" hidden="1" x14ac:dyDescent="0.25">
      <c r="B92" s="142"/>
      <c r="C92" s="144" t="s">
        <v>114</v>
      </c>
      <c r="D92" s="132"/>
      <c r="E92" s="132"/>
      <c r="F92" s="166"/>
      <c r="G92" s="129">
        <f t="shared" si="5"/>
        <v>0</v>
      </c>
      <c r="H92" s="112"/>
      <c r="I92" s="112"/>
      <c r="J92" s="111"/>
      <c r="K92" s="111"/>
      <c r="L92" s="111"/>
      <c r="M92" s="111"/>
      <c r="N92" s="111"/>
      <c r="O92" s="111"/>
      <c r="P92" s="111"/>
      <c r="Q92" s="111"/>
      <c r="R92" s="111"/>
      <c r="S92" s="111"/>
      <c r="T92" s="111"/>
      <c r="U92" s="111"/>
      <c r="V92" s="111"/>
      <c r="W92" s="111"/>
      <c r="X92" s="111"/>
      <c r="Y92" s="111"/>
      <c r="Z92" s="111"/>
      <c r="AA92" s="111"/>
      <c r="AB92" s="111"/>
      <c r="AC92" s="111"/>
      <c r="AD92" s="111"/>
      <c r="AE92" s="111"/>
    </row>
    <row r="93" spans="1:31" s="136" customFormat="1" ht="15.75" hidden="1" x14ac:dyDescent="0.25">
      <c r="B93" s="142"/>
      <c r="C93" s="144" t="s">
        <v>115</v>
      </c>
      <c r="D93" s="132"/>
      <c r="E93" s="132"/>
      <c r="F93" s="166"/>
      <c r="G93" s="129">
        <f t="shared" si="5"/>
        <v>0</v>
      </c>
      <c r="H93" s="112"/>
      <c r="I93" s="112"/>
      <c r="J93" s="111"/>
      <c r="K93" s="111"/>
      <c r="L93" s="111"/>
      <c r="M93" s="111"/>
      <c r="N93" s="111"/>
      <c r="O93" s="111"/>
      <c r="P93" s="111"/>
      <c r="Q93" s="111"/>
      <c r="R93" s="111"/>
      <c r="S93" s="111"/>
      <c r="T93" s="111"/>
      <c r="U93" s="111"/>
      <c r="V93" s="111"/>
      <c r="W93" s="111"/>
      <c r="X93" s="111"/>
      <c r="Y93" s="111"/>
      <c r="Z93" s="111"/>
      <c r="AA93" s="111"/>
      <c r="AB93" s="111"/>
      <c r="AC93" s="111"/>
      <c r="AD93" s="111"/>
      <c r="AE93" s="111"/>
    </row>
    <row r="94" spans="1:31" s="136" customFormat="1" ht="15.75" hidden="1" x14ac:dyDescent="0.25">
      <c r="B94" s="142"/>
      <c r="C94" s="144" t="s">
        <v>116</v>
      </c>
      <c r="D94" s="132"/>
      <c r="E94" s="132"/>
      <c r="F94" s="166"/>
      <c r="G94" s="129">
        <f t="shared" si="5"/>
        <v>0</v>
      </c>
      <c r="H94" s="112"/>
      <c r="I94" s="112"/>
      <c r="J94" s="111"/>
      <c r="K94" s="111"/>
      <c r="L94" s="111"/>
      <c r="M94" s="111"/>
      <c r="N94" s="111"/>
      <c r="O94" s="111"/>
      <c r="P94" s="111"/>
      <c r="Q94" s="111"/>
      <c r="R94" s="111"/>
      <c r="S94" s="111"/>
      <c r="T94" s="111"/>
      <c r="U94" s="111"/>
      <c r="V94" s="111"/>
      <c r="W94" s="111"/>
      <c r="X94" s="111"/>
      <c r="Y94" s="111"/>
      <c r="Z94" s="111"/>
      <c r="AA94" s="111"/>
      <c r="AB94" s="111"/>
      <c r="AC94" s="111"/>
      <c r="AD94" s="111"/>
      <c r="AE94" s="111"/>
    </row>
    <row r="95" spans="1:31" s="136" customFormat="1" ht="15.75" hidden="1" x14ac:dyDescent="0.25">
      <c r="B95" s="142"/>
      <c r="C95" s="144" t="s">
        <v>117</v>
      </c>
      <c r="D95" s="132"/>
      <c r="E95" s="132"/>
      <c r="F95" s="166"/>
      <c r="G95" s="129">
        <f t="shared" si="5"/>
        <v>0</v>
      </c>
      <c r="H95" s="112"/>
      <c r="I95" s="112"/>
      <c r="J95" s="111"/>
      <c r="K95" s="111"/>
      <c r="L95" s="111"/>
      <c r="M95" s="111"/>
      <c r="N95" s="111"/>
      <c r="O95" s="111"/>
      <c r="P95" s="111"/>
      <c r="Q95" s="111"/>
      <c r="R95" s="111"/>
      <c r="S95" s="111"/>
      <c r="T95" s="111"/>
      <c r="U95" s="111"/>
      <c r="V95" s="111"/>
      <c r="W95" s="111"/>
      <c r="X95" s="111"/>
      <c r="Y95" s="111"/>
      <c r="Z95" s="111"/>
      <c r="AA95" s="111"/>
      <c r="AB95" s="111"/>
      <c r="AC95" s="111"/>
      <c r="AD95" s="111"/>
      <c r="AE95" s="111"/>
    </row>
    <row r="96" spans="1:31" s="136" customFormat="1" ht="15.75" hidden="1" x14ac:dyDescent="0.25">
      <c r="B96" s="142"/>
      <c r="C96" s="144" t="s">
        <v>118</v>
      </c>
      <c r="D96" s="132"/>
      <c r="E96" s="132"/>
      <c r="F96" s="166"/>
      <c r="G96" s="129">
        <f t="shared" si="5"/>
        <v>0</v>
      </c>
      <c r="H96" s="112"/>
      <c r="I96" s="112"/>
      <c r="J96" s="111"/>
      <c r="K96" s="111"/>
      <c r="L96" s="111"/>
      <c r="M96" s="111"/>
      <c r="N96" s="111"/>
      <c r="O96" s="111"/>
      <c r="P96" s="111"/>
      <c r="Q96" s="111"/>
      <c r="R96" s="111"/>
      <c r="S96" s="111"/>
      <c r="T96" s="111"/>
      <c r="U96" s="111"/>
      <c r="V96" s="111"/>
      <c r="W96" s="111"/>
      <c r="X96" s="111"/>
      <c r="Y96" s="111"/>
      <c r="Z96" s="111"/>
      <c r="AA96" s="111"/>
      <c r="AB96" s="111"/>
      <c r="AC96" s="111"/>
      <c r="AD96" s="111"/>
      <c r="AE96" s="111"/>
    </row>
    <row r="97" spans="1:31" s="136" customFormat="1" ht="15.75" hidden="1" x14ac:dyDescent="0.25">
      <c r="B97" s="142"/>
      <c r="C97" s="144" t="s">
        <v>119</v>
      </c>
      <c r="D97" s="132"/>
      <c r="E97" s="132"/>
      <c r="F97" s="166"/>
      <c r="G97" s="129">
        <f t="shared" si="5"/>
        <v>0</v>
      </c>
      <c r="H97" s="112"/>
      <c r="I97" s="112"/>
      <c r="J97" s="111"/>
      <c r="K97" s="111"/>
      <c r="L97" s="111"/>
      <c r="M97" s="111"/>
      <c r="N97" s="111"/>
      <c r="O97" s="111"/>
      <c r="P97" s="111"/>
      <c r="Q97" s="111"/>
      <c r="R97" s="111"/>
      <c r="S97" s="111"/>
      <c r="T97" s="111"/>
      <c r="U97" s="111"/>
      <c r="V97" s="111"/>
      <c r="W97" s="111"/>
      <c r="X97" s="111"/>
      <c r="Y97" s="111"/>
      <c r="Z97" s="111"/>
      <c r="AA97" s="111"/>
      <c r="AB97" s="111"/>
      <c r="AC97" s="111"/>
      <c r="AD97" s="111"/>
      <c r="AE97" s="111"/>
    </row>
    <row r="98" spans="1:31" s="136" customFormat="1" ht="15.75" hidden="1" x14ac:dyDescent="0.25">
      <c r="B98" s="142"/>
      <c r="C98" s="144" t="s">
        <v>120</v>
      </c>
      <c r="D98" s="132"/>
      <c r="E98" s="132"/>
      <c r="F98" s="166"/>
      <c r="G98" s="129">
        <f t="shared" si="5"/>
        <v>0</v>
      </c>
      <c r="H98" s="112"/>
      <c r="I98" s="112"/>
      <c r="J98" s="111"/>
      <c r="K98" s="111"/>
      <c r="L98" s="111"/>
      <c r="M98" s="111"/>
      <c r="N98" s="111"/>
      <c r="O98" s="111"/>
      <c r="P98" s="111"/>
      <c r="Q98" s="111"/>
      <c r="R98" s="111"/>
      <c r="S98" s="111"/>
      <c r="T98" s="111"/>
      <c r="U98" s="111"/>
      <c r="V98" s="111"/>
      <c r="W98" s="111"/>
      <c r="X98" s="111"/>
      <c r="Y98" s="111"/>
      <c r="Z98" s="111"/>
      <c r="AA98" s="111"/>
      <c r="AB98" s="111"/>
      <c r="AC98" s="111"/>
      <c r="AD98" s="111"/>
      <c r="AE98" s="111"/>
    </row>
    <row r="99" spans="1:31" s="136" customFormat="1" ht="15.75" hidden="1" x14ac:dyDescent="0.25">
      <c r="B99" s="173"/>
      <c r="C99" s="174" t="s">
        <v>100</v>
      </c>
      <c r="D99" s="169"/>
      <c r="E99" s="170"/>
      <c r="F99" s="170"/>
      <c r="G99" s="155">
        <f>SUM(G87:G98)</f>
        <v>0</v>
      </c>
      <c r="H99" s="112"/>
      <c r="I99" s="112"/>
      <c r="J99" s="111"/>
      <c r="K99" s="111"/>
      <c r="L99" s="111"/>
      <c r="M99" s="111"/>
      <c r="N99" s="111"/>
      <c r="O99" s="111"/>
      <c r="P99" s="111"/>
      <c r="Q99" s="111"/>
      <c r="R99" s="111"/>
      <c r="S99" s="111"/>
      <c r="T99" s="111"/>
      <c r="U99" s="111"/>
      <c r="V99" s="111"/>
      <c r="W99" s="111"/>
      <c r="X99" s="111"/>
      <c r="Y99" s="111"/>
      <c r="Z99" s="111"/>
      <c r="AA99" s="111"/>
      <c r="AB99" s="111"/>
      <c r="AC99" s="111"/>
      <c r="AD99" s="111"/>
      <c r="AE99" s="111"/>
    </row>
    <row r="100" spans="1:31" s="136" customFormat="1" ht="15.75" hidden="1" x14ac:dyDescent="0.25">
      <c r="B100" s="173"/>
      <c r="C100" s="175" t="s">
        <v>101</v>
      </c>
      <c r="D100" s="171"/>
      <c r="E100" s="172"/>
      <c r="F100" s="172"/>
      <c r="G100" s="157" t="e">
        <f>G99/'4. Micro-positioning Plan'!$E$18</f>
        <v>#DIV/0!</v>
      </c>
      <c r="H100" s="112"/>
      <c r="I100" s="112"/>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row>
    <row r="101" spans="1:31" s="136" customFormat="1" ht="15.75" hidden="1" x14ac:dyDescent="0.25">
      <c r="B101" s="173"/>
      <c r="C101" s="175" t="s">
        <v>102</v>
      </c>
      <c r="D101" s="171"/>
      <c r="E101" s="172"/>
      <c r="F101" s="172"/>
      <c r="G101" s="194" t="e">
        <f>G99/'3. Unit Costs'!$G$5/'4. Micro-positioning Plan'!$E$18</f>
        <v>#DIV/0!</v>
      </c>
      <c r="H101" s="112"/>
      <c r="I101" s="112"/>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row>
    <row r="102" spans="1:31" s="136" customFormat="1" ht="15.75" hidden="1" x14ac:dyDescent="0.25">
      <c r="B102" s="142"/>
      <c r="C102" s="143"/>
      <c r="D102" s="384"/>
      <c r="E102" s="384"/>
      <c r="F102" s="384"/>
      <c r="G102" s="385"/>
      <c r="H102" s="112"/>
      <c r="I102" s="112"/>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row>
    <row r="103" spans="1:31" s="136" customFormat="1" ht="18" customHeight="1" x14ac:dyDescent="0.2">
      <c r="A103" s="136">
        <v>30</v>
      </c>
      <c r="B103" s="167" t="s">
        <v>106</v>
      </c>
      <c r="C103" s="168" t="s">
        <v>121</v>
      </c>
      <c r="D103" s="177"/>
      <c r="E103" s="177"/>
      <c r="F103" s="177"/>
      <c r="G103" s="177"/>
      <c r="H103" s="112"/>
      <c r="I103" s="112"/>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row>
    <row r="104" spans="1:31" s="136" customFormat="1" ht="15.75" x14ac:dyDescent="0.25">
      <c r="B104" s="130">
        <v>10.1</v>
      </c>
      <c r="C104" s="178" t="s">
        <v>141</v>
      </c>
      <c r="D104" s="132">
        <f>'4. Micro-positioning Plan'!AA10</f>
        <v>0</v>
      </c>
      <c r="E104" s="386">
        <f>'3. Unit Costs'!F98</f>
        <v>13.1</v>
      </c>
      <c r="F104" s="166" t="s">
        <v>64</v>
      </c>
      <c r="G104" s="129">
        <f>D104*E104</f>
        <v>0</v>
      </c>
      <c r="H104" s="112"/>
      <c r="I104" s="112"/>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row>
    <row r="105" spans="1:31" s="136" customFormat="1" ht="15.75" x14ac:dyDescent="0.25">
      <c r="B105" s="130">
        <v>10.199999999999999</v>
      </c>
      <c r="C105" s="178" t="s">
        <v>265</v>
      </c>
      <c r="D105" s="132">
        <f>'4. Micro-positioning Plan'!AA11</f>
        <v>0</v>
      </c>
      <c r="E105" s="386">
        <f>'3. Unit Costs'!F93</f>
        <v>6</v>
      </c>
      <c r="F105" s="166" t="s">
        <v>64</v>
      </c>
      <c r="G105" s="129">
        <f t="shared" ref="G105:G106" si="6">D105*E105</f>
        <v>0</v>
      </c>
      <c r="H105" s="112"/>
      <c r="I105" s="112"/>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row>
    <row r="106" spans="1:31" s="136" customFormat="1" ht="15.75" x14ac:dyDescent="0.25">
      <c r="B106" s="130">
        <v>10.3</v>
      </c>
      <c r="C106" s="178" t="s">
        <v>266</v>
      </c>
      <c r="D106" s="132">
        <f>'4. Micro-positioning Plan'!AE15/2</f>
        <v>0</v>
      </c>
      <c r="E106" s="386">
        <f>'3. Unit Costs'!F92</f>
        <v>5</v>
      </c>
      <c r="F106" s="166" t="s">
        <v>64</v>
      </c>
      <c r="G106" s="129">
        <f t="shared" si="6"/>
        <v>0</v>
      </c>
      <c r="H106" s="112"/>
      <c r="I106" s="112"/>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row>
    <row r="107" spans="1:31" s="136" customFormat="1" ht="15.75" x14ac:dyDescent="0.25">
      <c r="B107" s="130">
        <v>10.4</v>
      </c>
      <c r="C107" s="178" t="s">
        <v>93</v>
      </c>
      <c r="D107" s="132">
        <f>'4. Micro-positioning Plan'!AA14</f>
        <v>0</v>
      </c>
      <c r="E107" s="386" t="e">
        <f>'3. Unit Costs'!F91/D107</f>
        <v>#DIV/0!</v>
      </c>
      <c r="F107" s="166" t="s">
        <v>64</v>
      </c>
      <c r="G107" s="129" t="e">
        <f>D107*E107</f>
        <v>#DIV/0!</v>
      </c>
      <c r="H107" s="112"/>
      <c r="I107" s="112"/>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row>
    <row r="108" spans="1:31" s="136" customFormat="1" ht="15.75" x14ac:dyDescent="0.25">
      <c r="B108" s="130">
        <v>10.5</v>
      </c>
      <c r="C108" s="178" t="s">
        <v>92</v>
      </c>
      <c r="D108" s="132">
        <f>'4. Micro-positioning Plan'!AA17</f>
        <v>0</v>
      </c>
      <c r="E108" s="386">
        <f>'3. Unit Costs'!F88</f>
        <v>5</v>
      </c>
      <c r="F108" s="166" t="s">
        <v>64</v>
      </c>
      <c r="G108" s="129">
        <f t="shared" ref="G108:G110" si="7">D108*E108</f>
        <v>0</v>
      </c>
      <c r="H108" s="112"/>
      <c r="I108" s="112"/>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row>
    <row r="109" spans="1:31" s="136" customFormat="1" ht="15.75" x14ac:dyDescent="0.25">
      <c r="B109" s="130">
        <v>10.6</v>
      </c>
      <c r="C109" s="178" t="s">
        <v>142</v>
      </c>
      <c r="D109" s="132">
        <f>'4. Micro-positioning Plan'!AA12</f>
        <v>0</v>
      </c>
      <c r="E109" s="386">
        <f>'3. Unit Costs'!F100</f>
        <v>1.3</v>
      </c>
      <c r="F109" s="166" t="s">
        <v>64</v>
      </c>
      <c r="G109" s="129">
        <f t="shared" si="7"/>
        <v>0</v>
      </c>
      <c r="H109" s="112"/>
      <c r="I109" s="112"/>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row>
    <row r="110" spans="1:31" s="136" customFormat="1" ht="15.75" x14ac:dyDescent="0.25">
      <c r="B110" s="130">
        <v>10.7</v>
      </c>
      <c r="C110" s="178" t="s">
        <v>143</v>
      </c>
      <c r="D110" s="132">
        <f>'4. Micro-positioning Plan'!AA13</f>
        <v>0</v>
      </c>
      <c r="E110" s="386">
        <f>'3. Unit Costs'!F103</f>
        <v>1.3</v>
      </c>
      <c r="F110" s="166" t="s">
        <v>64</v>
      </c>
      <c r="G110" s="129">
        <f t="shared" si="7"/>
        <v>0</v>
      </c>
      <c r="H110" s="112"/>
      <c r="I110" s="112"/>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row>
    <row r="111" spans="1:31" s="136" customFormat="1" ht="15.75" x14ac:dyDescent="0.25">
      <c r="B111" s="153"/>
      <c r="C111" s="154" t="s">
        <v>100</v>
      </c>
      <c r="D111" s="169"/>
      <c r="E111" s="170"/>
      <c r="F111" s="170"/>
      <c r="G111" s="155" t="e">
        <f>SUM(G104:G110)</f>
        <v>#DIV/0!</v>
      </c>
      <c r="H111" s="112"/>
      <c r="I111" s="112"/>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row>
    <row r="112" spans="1:31" s="136" customFormat="1" ht="15.75" x14ac:dyDescent="0.25">
      <c r="B112" s="153"/>
      <c r="C112" s="156" t="s">
        <v>101</v>
      </c>
      <c r="D112" s="171"/>
      <c r="E112" s="172"/>
      <c r="F112" s="172"/>
      <c r="G112" s="157" t="e">
        <f>G111/'4. Micro-positioning Plan'!$E$18</f>
        <v>#DIV/0!</v>
      </c>
      <c r="H112" s="112"/>
      <c r="I112" s="112"/>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row>
    <row r="113" spans="1:31" s="136" customFormat="1" ht="15.75" x14ac:dyDescent="0.25">
      <c r="B113" s="153"/>
      <c r="C113" s="156" t="s">
        <v>102</v>
      </c>
      <c r="D113" s="171"/>
      <c r="E113" s="172"/>
      <c r="F113" s="172"/>
      <c r="G113" s="194" t="e">
        <f>G111/'3. Unit Costs'!$G$5/'4. Micro-positioning Plan'!$E$18</f>
        <v>#DIV/0!</v>
      </c>
      <c r="H113" s="112"/>
      <c r="I113" s="112"/>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row>
    <row r="114" spans="1:31" s="136" customFormat="1" ht="15.75" x14ac:dyDescent="0.25">
      <c r="B114" s="142"/>
      <c r="C114" s="143"/>
      <c r="D114" s="384"/>
      <c r="E114" s="384"/>
      <c r="F114" s="384"/>
      <c r="G114" s="385"/>
      <c r="H114" s="112"/>
      <c r="I114" s="112"/>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row>
    <row r="115" spans="1:31" s="136" customFormat="1" ht="18" customHeight="1" x14ac:dyDescent="0.2">
      <c r="A115" s="136">
        <v>31</v>
      </c>
      <c r="B115" s="167" t="s">
        <v>107</v>
      </c>
      <c r="C115" s="168" t="s">
        <v>122</v>
      </c>
      <c r="D115" s="177"/>
      <c r="E115" s="177"/>
      <c r="F115" s="177"/>
      <c r="G115" s="177"/>
      <c r="H115" s="112"/>
      <c r="I115" s="112"/>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row>
    <row r="116" spans="1:31" s="136" customFormat="1" ht="15.75" x14ac:dyDescent="0.25">
      <c r="B116" s="131">
        <v>12.1</v>
      </c>
      <c r="C116" s="178" t="s">
        <v>172</v>
      </c>
      <c r="D116" s="132">
        <f>'4. Micro-positioning Plan'!AE13</f>
        <v>0</v>
      </c>
      <c r="E116" s="386">
        <f>'3. Unit Costs'!F99</f>
        <v>1.3</v>
      </c>
      <c r="F116" s="166" t="s">
        <v>64</v>
      </c>
      <c r="G116" s="129">
        <f t="shared" ref="G116:G122" si="8">D116*E116</f>
        <v>0</v>
      </c>
      <c r="H116" s="112"/>
      <c r="I116" s="112"/>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row>
    <row r="117" spans="1:31" s="136" customFormat="1" ht="15.75" x14ac:dyDescent="0.25">
      <c r="B117" s="131">
        <v>12.2</v>
      </c>
      <c r="C117" s="178" t="s">
        <v>265</v>
      </c>
      <c r="D117" s="132">
        <f>'4. Micro-positioning Plan'!AE14</f>
        <v>0</v>
      </c>
      <c r="E117" s="386">
        <f>'3. Unit Costs'!F93</f>
        <v>6</v>
      </c>
      <c r="F117" s="166" t="s">
        <v>64</v>
      </c>
      <c r="G117" s="129">
        <f t="shared" si="8"/>
        <v>0</v>
      </c>
      <c r="H117" s="112"/>
      <c r="I117" s="112"/>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row>
    <row r="118" spans="1:31" s="136" customFormat="1" ht="15.75" x14ac:dyDescent="0.25">
      <c r="B118" s="131">
        <v>12.3</v>
      </c>
      <c r="C118" s="178" t="s">
        <v>266</v>
      </c>
      <c r="D118" s="132">
        <f>'4. Micro-positioning Plan'!AE15/2</f>
        <v>0</v>
      </c>
      <c r="E118" s="386">
        <f>'3. Unit Costs'!F92</f>
        <v>5</v>
      </c>
      <c r="F118" s="166" t="s">
        <v>64</v>
      </c>
      <c r="G118" s="129">
        <f t="shared" si="8"/>
        <v>0</v>
      </c>
      <c r="H118" s="112"/>
      <c r="I118" s="112"/>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row>
    <row r="119" spans="1:31" s="136" customFormat="1" ht="15.75" x14ac:dyDescent="0.25">
      <c r="B119" s="131">
        <v>12.4</v>
      </c>
      <c r="C119" s="178" t="s">
        <v>93</v>
      </c>
      <c r="D119" s="132">
        <f>'4. Micro-positioning Plan'!AE12</f>
        <v>0</v>
      </c>
      <c r="E119" s="386" t="e">
        <f>'3. Unit Costs'!F91/'5. Budget'!D119</f>
        <v>#DIV/0!</v>
      </c>
      <c r="F119" s="166" t="s">
        <v>64</v>
      </c>
      <c r="G119" s="129" t="e">
        <f t="shared" si="8"/>
        <v>#DIV/0!</v>
      </c>
      <c r="H119" s="112"/>
      <c r="I119" s="112"/>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row>
    <row r="120" spans="1:31" s="136" customFormat="1" ht="15.75" x14ac:dyDescent="0.25">
      <c r="B120" s="131">
        <v>12.5</v>
      </c>
      <c r="C120" s="178" t="s">
        <v>92</v>
      </c>
      <c r="D120" s="132">
        <f>'4. Micro-positioning Plan'!AE10</f>
        <v>0</v>
      </c>
      <c r="E120" s="386">
        <f>'3. Unit Costs'!F88</f>
        <v>5</v>
      </c>
      <c r="F120" s="166" t="s">
        <v>64</v>
      </c>
      <c r="G120" s="129">
        <f t="shared" si="8"/>
        <v>0</v>
      </c>
      <c r="H120" s="112"/>
      <c r="I120" s="112"/>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row>
    <row r="121" spans="1:31" s="136" customFormat="1" ht="15.75" x14ac:dyDescent="0.25">
      <c r="B121" s="131">
        <v>12.6</v>
      </c>
      <c r="C121" s="178" t="s">
        <v>170</v>
      </c>
      <c r="D121" s="132">
        <f>'4. Micro-positioning Plan'!AE16</f>
        <v>0</v>
      </c>
      <c r="E121" s="386">
        <f>'3. Unit Costs'!F102</f>
        <v>1.3</v>
      </c>
      <c r="F121" s="166" t="s">
        <v>64</v>
      </c>
      <c r="G121" s="129">
        <f t="shared" si="8"/>
        <v>0</v>
      </c>
      <c r="H121" s="112"/>
      <c r="I121" s="112"/>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row>
    <row r="122" spans="1:31" s="136" customFormat="1" ht="15.75" x14ac:dyDescent="0.25">
      <c r="B122" s="131">
        <v>12.7</v>
      </c>
      <c r="C122" s="178" t="s">
        <v>171</v>
      </c>
      <c r="D122" s="132">
        <f>'4. Micro-positioning Plan'!AE17</f>
        <v>0</v>
      </c>
      <c r="E122" s="386">
        <f>'3. Unit Costs'!F103</f>
        <v>1.3</v>
      </c>
      <c r="F122" s="166" t="s">
        <v>64</v>
      </c>
      <c r="G122" s="129">
        <f t="shared" si="8"/>
        <v>0</v>
      </c>
      <c r="H122" s="112"/>
      <c r="I122" s="112"/>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row>
    <row r="123" spans="1:31" s="136" customFormat="1" ht="15.75" x14ac:dyDescent="0.25">
      <c r="B123" s="153"/>
      <c r="C123" s="154" t="s">
        <v>100</v>
      </c>
      <c r="D123" s="169"/>
      <c r="E123" s="170"/>
      <c r="F123" s="170"/>
      <c r="G123" s="155" t="e">
        <f>SUM(G116:G122)</f>
        <v>#DIV/0!</v>
      </c>
      <c r="H123" s="112"/>
      <c r="I123" s="112"/>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row>
    <row r="124" spans="1:31" s="136" customFormat="1" ht="15.75" x14ac:dyDescent="0.25">
      <c r="B124" s="153"/>
      <c r="C124" s="156" t="s">
        <v>101</v>
      </c>
      <c r="D124" s="171"/>
      <c r="E124" s="172"/>
      <c r="F124" s="172"/>
      <c r="G124" s="157" t="e">
        <f>G123/'4. Micro-positioning Plan'!$E$18</f>
        <v>#DIV/0!</v>
      </c>
      <c r="H124" s="112"/>
      <c r="I124" s="112"/>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row>
    <row r="125" spans="1:31" s="136" customFormat="1" ht="15.75" x14ac:dyDescent="0.25">
      <c r="B125" s="153"/>
      <c r="C125" s="156" t="s">
        <v>102</v>
      </c>
      <c r="D125" s="171"/>
      <c r="E125" s="172"/>
      <c r="F125" s="172"/>
      <c r="G125" s="194" t="e">
        <f>G123/'3. Unit Costs'!$G$5/'4. Micro-positioning Plan'!$E$18</f>
        <v>#DIV/0!</v>
      </c>
      <c r="H125" s="112"/>
      <c r="I125" s="112"/>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row>
    <row r="126" spans="1:31" s="136" customFormat="1" ht="15.75" x14ac:dyDescent="0.25">
      <c r="B126" s="125"/>
      <c r="C126" s="126"/>
      <c r="D126" s="380"/>
      <c r="E126" s="381"/>
      <c r="F126" s="381"/>
      <c r="G126" s="137"/>
      <c r="H126" s="112"/>
      <c r="I126" s="112"/>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row>
    <row r="127" spans="1:31" ht="20.25" customHeight="1" x14ac:dyDescent="0.25">
      <c r="A127" s="136"/>
      <c r="B127" s="148"/>
      <c r="C127" s="149" t="s">
        <v>123</v>
      </c>
      <c r="D127" s="158"/>
      <c r="E127" s="159"/>
      <c r="F127" s="159"/>
      <c r="G127" s="150" t="e">
        <f>G16+G28+G36+G43+G51+G62+G70+G76+G82+G99+G111+G123</f>
        <v>#DIV/0!</v>
      </c>
    </row>
    <row r="128" spans="1:31" ht="15.75" x14ac:dyDescent="0.25">
      <c r="A128" s="136"/>
      <c r="B128" s="148"/>
      <c r="C128" s="151" t="s">
        <v>101</v>
      </c>
      <c r="D128" s="160"/>
      <c r="E128" s="161"/>
      <c r="F128" s="161"/>
      <c r="G128" s="152" t="e">
        <f>G127/'4. Micro-positioning Plan'!$E$18</f>
        <v>#DIV/0!</v>
      </c>
    </row>
    <row r="129" spans="1:7" ht="15.75" x14ac:dyDescent="0.25">
      <c r="A129" s="136"/>
      <c r="B129" s="148"/>
      <c r="C129" s="151" t="s">
        <v>102</v>
      </c>
      <c r="D129" s="160"/>
      <c r="E129" s="161"/>
      <c r="F129" s="161"/>
      <c r="G129" s="195" t="e">
        <f>G127/'3. Unit Costs'!$G$5/'4. Micro-positioning Plan'!$E$18</f>
        <v>#DIV/0!</v>
      </c>
    </row>
    <row r="130" spans="1:7" x14ac:dyDescent="0.2">
      <c r="A130" s="136"/>
      <c r="D130" s="387"/>
      <c r="E130" s="387"/>
      <c r="F130" s="387"/>
      <c r="G130" s="387"/>
    </row>
    <row r="131" spans="1:7" ht="24.95" customHeight="1" x14ac:dyDescent="0.25">
      <c r="A131" s="136"/>
      <c r="B131" s="148"/>
      <c r="C131" s="149" t="s">
        <v>124</v>
      </c>
      <c r="D131" s="158"/>
      <c r="E131" s="159"/>
      <c r="F131" s="159"/>
      <c r="G131" s="150" t="e">
        <f>G127/'3. Unit Costs'!G5</f>
        <v>#DIV/0!</v>
      </c>
    </row>
    <row r="132" spans="1:7" x14ac:dyDescent="0.2">
      <c r="A132" s="136"/>
      <c r="D132" s="387"/>
      <c r="E132" s="387"/>
      <c r="F132" s="387"/>
      <c r="G132" s="387"/>
    </row>
    <row r="133" spans="1:7" x14ac:dyDescent="0.2">
      <c r="A133" s="136"/>
      <c r="D133" s="387"/>
      <c r="E133" s="387"/>
      <c r="F133" s="387"/>
      <c r="G133" s="387"/>
    </row>
    <row r="134" spans="1:7" x14ac:dyDescent="0.2">
      <c r="A134" s="136"/>
      <c r="D134" s="387"/>
      <c r="E134" s="387"/>
      <c r="F134" s="387"/>
      <c r="G134" s="387"/>
    </row>
    <row r="135" spans="1:7" x14ac:dyDescent="0.2">
      <c r="A135" s="136"/>
      <c r="D135" s="387"/>
      <c r="E135" s="387"/>
      <c r="F135" s="387"/>
      <c r="G135" s="387"/>
    </row>
    <row r="136" spans="1:7" x14ac:dyDescent="0.2">
      <c r="A136" s="136"/>
      <c r="D136" s="387"/>
      <c r="E136" s="387"/>
      <c r="F136" s="387"/>
      <c r="G136" s="387"/>
    </row>
  </sheetData>
  <sheetProtection selectLockedCells="1" selectUnlockedCells="1"/>
  <mergeCells count="1">
    <mergeCell ref="B2:E2"/>
  </mergeCells>
  <pageMargins left="0.7" right="0.7" top="0.75" bottom="0.75" header="0.3" footer="0.3"/>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23"/>
  <sheetViews>
    <sheetView tabSelected="1" workbookViewId="0">
      <selection activeCell="N20" sqref="N20"/>
    </sheetView>
  </sheetViews>
  <sheetFormatPr defaultColWidth="8.625" defaultRowHeight="15" x14ac:dyDescent="0.25"/>
  <cols>
    <col min="1" max="1" width="10.625" style="391" bestFit="1" customWidth="1"/>
    <col min="2" max="13" width="8.625" style="391"/>
    <col min="14" max="16" width="15.375" style="391" customWidth="1"/>
    <col min="17" max="16384" width="8.625" style="391"/>
  </cols>
  <sheetData>
    <row r="1" spans="1:16" ht="15.75" thickBot="1" x14ac:dyDescent="0.3"/>
    <row r="2" spans="1:16" ht="15.75" thickBot="1" x14ac:dyDescent="0.3">
      <c r="A2" s="392"/>
      <c r="B2" s="588"/>
      <c r="C2" s="589"/>
      <c r="D2" s="589"/>
      <c r="E2" s="589"/>
      <c r="F2" s="589"/>
      <c r="G2" s="589"/>
      <c r="H2" s="589"/>
      <c r="I2" s="589"/>
      <c r="J2" s="589"/>
      <c r="K2" s="589"/>
      <c r="L2" s="590"/>
    </row>
    <row r="3" spans="1:16" x14ac:dyDescent="0.25">
      <c r="B3" s="591"/>
      <c r="C3" s="592"/>
      <c r="D3" s="592"/>
      <c r="E3" s="592"/>
      <c r="F3" s="592"/>
      <c r="G3" s="592"/>
      <c r="H3" s="592"/>
      <c r="I3" s="592"/>
      <c r="J3" s="592"/>
      <c r="K3" s="592"/>
      <c r="L3" s="593"/>
      <c r="N3" s="597" t="s">
        <v>312</v>
      </c>
      <c r="O3" s="598"/>
      <c r="P3" s="599"/>
    </row>
    <row r="4" spans="1:16" x14ac:dyDescent="0.25">
      <c r="B4" s="591"/>
      <c r="C4" s="592"/>
      <c r="D4" s="592"/>
      <c r="E4" s="592"/>
      <c r="F4" s="592"/>
      <c r="G4" s="592"/>
      <c r="H4" s="592"/>
      <c r="I4" s="592"/>
      <c r="J4" s="592"/>
      <c r="K4" s="592"/>
      <c r="L4" s="593"/>
      <c r="N4" s="600"/>
      <c r="O4" s="601"/>
      <c r="P4" s="602"/>
    </row>
    <row r="5" spans="1:16" x14ac:dyDescent="0.25">
      <c r="B5" s="591"/>
      <c r="C5" s="592"/>
      <c r="D5" s="592"/>
      <c r="E5" s="592"/>
      <c r="F5" s="592"/>
      <c r="G5" s="592"/>
      <c r="H5" s="592"/>
      <c r="I5" s="592"/>
      <c r="J5" s="592"/>
      <c r="K5" s="592"/>
      <c r="L5" s="593"/>
      <c r="N5" s="600"/>
      <c r="O5" s="601"/>
      <c r="P5" s="602"/>
    </row>
    <row r="6" spans="1:16" x14ac:dyDescent="0.25">
      <c r="B6" s="591"/>
      <c r="C6" s="592"/>
      <c r="D6" s="592"/>
      <c r="E6" s="592"/>
      <c r="F6" s="592"/>
      <c r="G6" s="592"/>
      <c r="H6" s="592"/>
      <c r="I6" s="592"/>
      <c r="J6" s="592"/>
      <c r="K6" s="592"/>
      <c r="L6" s="593"/>
      <c r="N6" s="600"/>
      <c r="O6" s="601"/>
      <c r="P6" s="602"/>
    </row>
    <row r="7" spans="1:16" x14ac:dyDescent="0.25">
      <c r="B7" s="591"/>
      <c r="C7" s="592"/>
      <c r="D7" s="592"/>
      <c r="E7" s="592"/>
      <c r="F7" s="592"/>
      <c r="G7" s="592"/>
      <c r="H7" s="592"/>
      <c r="I7" s="592"/>
      <c r="J7" s="592"/>
      <c r="K7" s="592"/>
      <c r="L7" s="593"/>
      <c r="N7" s="600"/>
      <c r="O7" s="601"/>
      <c r="P7" s="602"/>
    </row>
    <row r="8" spans="1:16" x14ac:dyDescent="0.25">
      <c r="B8" s="591"/>
      <c r="C8" s="592"/>
      <c r="D8" s="592"/>
      <c r="E8" s="592"/>
      <c r="F8" s="592"/>
      <c r="G8" s="592"/>
      <c r="H8" s="592"/>
      <c r="I8" s="592"/>
      <c r="J8" s="592"/>
      <c r="K8" s="592"/>
      <c r="L8" s="593"/>
      <c r="N8" s="600"/>
      <c r="O8" s="601"/>
      <c r="P8" s="602"/>
    </row>
    <row r="9" spans="1:16" x14ac:dyDescent="0.25">
      <c r="B9" s="591"/>
      <c r="C9" s="592"/>
      <c r="D9" s="592"/>
      <c r="E9" s="592"/>
      <c r="F9" s="592"/>
      <c r="G9" s="592"/>
      <c r="H9" s="592"/>
      <c r="I9" s="592"/>
      <c r="J9" s="592"/>
      <c r="K9" s="592"/>
      <c r="L9" s="593"/>
      <c r="N9" s="600"/>
      <c r="O9" s="601"/>
      <c r="P9" s="602"/>
    </row>
    <row r="10" spans="1:16" x14ac:dyDescent="0.25">
      <c r="B10" s="591"/>
      <c r="C10" s="592"/>
      <c r="D10" s="592"/>
      <c r="E10" s="592"/>
      <c r="F10" s="592"/>
      <c r="G10" s="592"/>
      <c r="H10" s="592"/>
      <c r="I10" s="592"/>
      <c r="J10" s="592"/>
      <c r="K10" s="592"/>
      <c r="L10" s="593"/>
      <c r="N10" s="600"/>
      <c r="O10" s="601"/>
      <c r="P10" s="602"/>
    </row>
    <row r="11" spans="1:16" ht="15.75" thickBot="1" x14ac:dyDescent="0.3">
      <c r="B11" s="591"/>
      <c r="C11" s="592"/>
      <c r="D11" s="592"/>
      <c r="E11" s="592"/>
      <c r="F11" s="592"/>
      <c r="G11" s="592"/>
      <c r="H11" s="592"/>
      <c r="I11" s="592"/>
      <c r="J11" s="592"/>
      <c r="K11" s="592"/>
      <c r="L11" s="593"/>
      <c r="N11" s="603"/>
      <c r="O11" s="604"/>
      <c r="P11" s="605"/>
    </row>
    <row r="12" spans="1:16" x14ac:dyDescent="0.25">
      <c r="B12" s="591"/>
      <c r="C12" s="592"/>
      <c r="D12" s="592"/>
      <c r="E12" s="592"/>
      <c r="F12" s="592"/>
      <c r="G12" s="592"/>
      <c r="H12" s="592"/>
      <c r="I12" s="592"/>
      <c r="J12" s="592"/>
      <c r="K12" s="592"/>
      <c r="L12" s="593"/>
    </row>
    <row r="13" spans="1:16" x14ac:dyDescent="0.25">
      <c r="B13" s="591"/>
      <c r="C13" s="592"/>
      <c r="D13" s="592"/>
      <c r="E13" s="592"/>
      <c r="F13" s="592"/>
      <c r="G13" s="592"/>
      <c r="H13" s="592"/>
      <c r="I13" s="592"/>
      <c r="J13" s="592"/>
      <c r="K13" s="592"/>
      <c r="L13" s="593"/>
    </row>
    <row r="14" spans="1:16" x14ac:dyDescent="0.25">
      <c r="B14" s="591"/>
      <c r="C14" s="592"/>
      <c r="D14" s="592"/>
      <c r="E14" s="592"/>
      <c r="F14" s="592"/>
      <c r="G14" s="592"/>
      <c r="H14" s="592"/>
      <c r="I14" s="592"/>
      <c r="J14" s="592"/>
      <c r="K14" s="592"/>
      <c r="L14" s="593"/>
    </row>
    <row r="15" spans="1:16" x14ac:dyDescent="0.25">
      <c r="B15" s="591"/>
      <c r="C15" s="592"/>
      <c r="D15" s="592"/>
      <c r="E15" s="592"/>
      <c r="F15" s="592"/>
      <c r="G15" s="592"/>
      <c r="H15" s="592"/>
      <c r="I15" s="592"/>
      <c r="J15" s="592"/>
      <c r="K15" s="592"/>
      <c r="L15" s="593"/>
    </row>
    <row r="16" spans="1:16" x14ac:dyDescent="0.25">
      <c r="B16" s="591"/>
      <c r="C16" s="592"/>
      <c r="D16" s="592"/>
      <c r="E16" s="592"/>
      <c r="F16" s="592"/>
      <c r="G16" s="592"/>
      <c r="H16" s="592"/>
      <c r="I16" s="592"/>
      <c r="J16" s="592"/>
      <c r="K16" s="592"/>
      <c r="L16" s="593"/>
    </row>
    <row r="17" spans="2:12" x14ac:dyDescent="0.25">
      <c r="B17" s="591"/>
      <c r="C17" s="592"/>
      <c r="D17" s="592"/>
      <c r="E17" s="592"/>
      <c r="F17" s="592"/>
      <c r="G17" s="592"/>
      <c r="H17" s="592"/>
      <c r="I17" s="592"/>
      <c r="J17" s="592"/>
      <c r="K17" s="592"/>
      <c r="L17" s="593"/>
    </row>
    <row r="18" spans="2:12" x14ac:dyDescent="0.25">
      <c r="B18" s="591"/>
      <c r="C18" s="592"/>
      <c r="D18" s="592"/>
      <c r="E18" s="592"/>
      <c r="F18" s="592"/>
      <c r="G18" s="592"/>
      <c r="H18" s="592"/>
      <c r="I18" s="592"/>
      <c r="J18" s="592"/>
      <c r="K18" s="592"/>
      <c r="L18" s="593"/>
    </row>
    <row r="19" spans="2:12" x14ac:dyDescent="0.25">
      <c r="B19" s="591"/>
      <c r="C19" s="592"/>
      <c r="D19" s="592"/>
      <c r="E19" s="592"/>
      <c r="F19" s="592"/>
      <c r="G19" s="592"/>
      <c r="H19" s="592"/>
      <c r="I19" s="592"/>
      <c r="J19" s="592"/>
      <c r="K19" s="592"/>
      <c r="L19" s="593"/>
    </row>
    <row r="20" spans="2:12" x14ac:dyDescent="0.25">
      <c r="B20" s="591"/>
      <c r="C20" s="592"/>
      <c r="D20" s="592"/>
      <c r="E20" s="592"/>
      <c r="F20" s="592"/>
      <c r="G20" s="592"/>
      <c r="H20" s="592"/>
      <c r="I20" s="592"/>
      <c r="J20" s="592"/>
      <c r="K20" s="592"/>
      <c r="L20" s="593"/>
    </row>
    <row r="21" spans="2:12" x14ac:dyDescent="0.25">
      <c r="B21" s="591"/>
      <c r="C21" s="592"/>
      <c r="D21" s="592"/>
      <c r="E21" s="592"/>
      <c r="F21" s="592"/>
      <c r="G21" s="592"/>
      <c r="H21" s="592"/>
      <c r="I21" s="592"/>
      <c r="J21" s="592"/>
      <c r="K21" s="592"/>
      <c r="L21" s="593"/>
    </row>
    <row r="22" spans="2:12" x14ac:dyDescent="0.25">
      <c r="B22" s="591"/>
      <c r="C22" s="592"/>
      <c r="D22" s="592"/>
      <c r="E22" s="592"/>
      <c r="F22" s="592"/>
      <c r="G22" s="592"/>
      <c r="H22" s="592"/>
      <c r="I22" s="592"/>
      <c r="J22" s="592"/>
      <c r="K22" s="592"/>
      <c r="L22" s="593"/>
    </row>
    <row r="23" spans="2:12" ht="15.75" thickBot="1" x14ac:dyDescent="0.3">
      <c r="B23" s="594"/>
      <c r="C23" s="595"/>
      <c r="D23" s="595"/>
      <c r="E23" s="595"/>
      <c r="F23" s="595"/>
      <c r="G23" s="595"/>
      <c r="H23" s="595"/>
      <c r="I23" s="595"/>
      <c r="J23" s="595"/>
      <c r="K23" s="595"/>
      <c r="L23" s="596"/>
    </row>
  </sheetData>
  <mergeCells count="2">
    <mergeCell ref="B2:L23"/>
    <mergeCell ref="N3:P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420ADA24716249B0D550DEADE766C3" ma:contentTypeVersion="10" ma:contentTypeDescription="Create a new document." ma:contentTypeScope="" ma:versionID="a3039c66eed55d492f3e4c1ed190d9e1">
  <xsd:schema xmlns:xsd="http://www.w3.org/2001/XMLSchema" xmlns:xs="http://www.w3.org/2001/XMLSchema" xmlns:p="http://schemas.microsoft.com/office/2006/metadata/properties" xmlns:ns2="f6a5ad32-f79b-48cf-929b-9ffd4aa5ee82" targetNamespace="http://schemas.microsoft.com/office/2006/metadata/properties" ma:root="true" ma:fieldsID="20e6b1e670bfbe3febf14eb85b3e5f0f" ns2:_="">
    <xsd:import namespace="f6a5ad32-f79b-48cf-929b-9ffd4aa5e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5ad32-f79b-48cf-929b-9ffd4aa5e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C6B610-504F-44E5-B6B7-FE31C59F8118}"/>
</file>

<file path=customXml/itemProps2.xml><?xml version="1.0" encoding="utf-8"?>
<ds:datastoreItem xmlns:ds="http://schemas.openxmlformats.org/officeDocument/2006/customXml" ds:itemID="{95BD8B5A-40A1-4C20-AECE-ED39D46FB8F7}"/>
</file>

<file path=customXml/itemProps3.xml><?xml version="1.0" encoding="utf-8"?>
<ds:datastoreItem xmlns:ds="http://schemas.openxmlformats.org/officeDocument/2006/customXml" ds:itemID="{13664E4F-268B-4038-AB92-E513C0F133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Directives</vt:lpstr>
      <vt:lpstr>2. Baseline</vt:lpstr>
      <vt:lpstr>3. Unit Costs</vt:lpstr>
      <vt:lpstr>4. Micro-positioning Plan</vt:lpstr>
      <vt:lpstr>5. Budget</vt:lpstr>
      <vt:lpstr>6. Additional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Asghar Khan;Dr. Hammad Habib</dc:creator>
  <cp:lastModifiedBy>VS</cp:lastModifiedBy>
  <dcterms:created xsi:type="dcterms:W3CDTF">2018-05-18T07:23:38Z</dcterms:created>
  <dcterms:modified xsi:type="dcterms:W3CDTF">2020-10-31T13:35:15Z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0x010100D5420ADA24716249B0D550DEADE766C3</vt:lpwstr>
  </property>
</Properties>
</file>