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rcorg-my.sharepoint.com/personal/robert_opoku_ifrc_org/Documents/AMP Website/Publication/Net mapping project/"/>
    </mc:Choice>
  </mc:AlternateContent>
  <xr:revisionPtr revIDLastSave="0" documentId="8_{90AE3592-9DB7-44B4-9005-870320500D80}" xr6:coauthVersionLast="47" xr6:coauthVersionMax="47" xr10:uidLastSave="{00000000-0000-0000-0000-000000000000}"/>
  <bookViews>
    <workbookView xWindow="-28920" yWindow="2070" windowWidth="29040" windowHeight="15840" xr2:uid="{00000000-000D-0000-FFFF-FFFF00000000}"/>
  </bookViews>
  <sheets>
    <sheet name="Logo" sheetId="1" r:id="rId1"/>
    <sheet name="Global" sheetId="2" r:id="rId2"/>
    <sheet name="Global by type" sheetId="3" r:id="rId3"/>
    <sheet name="SSA" sheetId="4" r:id="rId4"/>
    <sheet name="SSA by region" sheetId="5" r:id="rId5"/>
    <sheet name="SSA by type" sheetId="6" r:id="rId6"/>
    <sheet name="ROW" sheetId="7" r:id="rId7"/>
    <sheet name="ROW by type" sheetId="8" r:id="rId8"/>
    <sheet name="Donors" sheetId="9" r:id="rId9"/>
    <sheet name="Sheet7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9" l="1"/>
  <c r="B38" i="9"/>
  <c r="B37" i="9"/>
  <c r="B36" i="9"/>
  <c r="B35" i="9"/>
  <c r="B34" i="9"/>
  <c r="B33" i="9"/>
  <c r="B32" i="9"/>
  <c r="B31" i="9"/>
  <c r="B30" i="9"/>
  <c r="Y26" i="9"/>
  <c r="X26" i="9"/>
  <c r="W26" i="9"/>
  <c r="T26" i="9"/>
  <c r="S26" i="9"/>
  <c r="R26" i="9"/>
  <c r="O26" i="9"/>
  <c r="N26" i="9"/>
  <c r="M26" i="9"/>
  <c r="J26" i="9"/>
  <c r="I26" i="9"/>
  <c r="H26" i="9"/>
  <c r="E26" i="9"/>
  <c r="D26" i="9"/>
  <c r="Y25" i="9"/>
  <c r="X25" i="9"/>
  <c r="W25" i="9"/>
  <c r="T25" i="9"/>
  <c r="S25" i="9"/>
  <c r="R25" i="9"/>
  <c r="O25" i="9"/>
  <c r="N25" i="9"/>
  <c r="M25" i="9"/>
  <c r="J25" i="9"/>
  <c r="I25" i="9"/>
  <c r="H25" i="9"/>
  <c r="E25" i="9"/>
  <c r="D25" i="9"/>
  <c r="Y24" i="9"/>
  <c r="X24" i="9"/>
  <c r="W24" i="9"/>
  <c r="T24" i="9"/>
  <c r="S24" i="9"/>
  <c r="R24" i="9"/>
  <c r="O24" i="9"/>
  <c r="N24" i="9"/>
  <c r="M24" i="9"/>
  <c r="J24" i="9"/>
  <c r="I24" i="9"/>
  <c r="H24" i="9"/>
  <c r="E24" i="9"/>
  <c r="D24" i="9"/>
  <c r="Y23" i="9"/>
  <c r="X23" i="9"/>
  <c r="W23" i="9"/>
  <c r="T23" i="9"/>
  <c r="S23" i="9"/>
  <c r="R23" i="9"/>
  <c r="O23" i="9"/>
  <c r="N23" i="9"/>
  <c r="M23" i="9"/>
  <c r="J23" i="9"/>
  <c r="I23" i="9"/>
  <c r="H23" i="9"/>
  <c r="E23" i="9"/>
  <c r="D23" i="9"/>
  <c r="Y22" i="9"/>
  <c r="X22" i="9"/>
  <c r="W22" i="9"/>
  <c r="T22" i="9"/>
  <c r="S22" i="9"/>
  <c r="R22" i="9"/>
  <c r="O22" i="9"/>
  <c r="N22" i="9"/>
  <c r="M22" i="9"/>
  <c r="J22" i="9"/>
  <c r="I22" i="9"/>
  <c r="H22" i="9"/>
  <c r="E22" i="9"/>
  <c r="D22" i="9"/>
  <c r="Y21" i="9"/>
  <c r="X21" i="9"/>
  <c r="W21" i="9"/>
  <c r="T21" i="9"/>
  <c r="S21" i="9"/>
  <c r="R21" i="9"/>
  <c r="O21" i="9"/>
  <c r="N21" i="9"/>
  <c r="M21" i="9"/>
  <c r="J21" i="9"/>
  <c r="I21" i="9"/>
  <c r="H21" i="9"/>
  <c r="E21" i="9"/>
  <c r="D21" i="9"/>
  <c r="Y20" i="9"/>
  <c r="X20" i="9"/>
  <c r="W20" i="9"/>
  <c r="T20" i="9"/>
  <c r="S20" i="9"/>
  <c r="R20" i="9"/>
  <c r="O20" i="9"/>
  <c r="N20" i="9"/>
  <c r="M20" i="9"/>
  <c r="J20" i="9"/>
  <c r="I20" i="9"/>
  <c r="H20" i="9"/>
  <c r="E20" i="9"/>
  <c r="D20" i="9"/>
  <c r="Y19" i="9"/>
  <c r="X19" i="9"/>
  <c r="W19" i="9"/>
  <c r="T19" i="9"/>
  <c r="S19" i="9"/>
  <c r="R19" i="9"/>
  <c r="O19" i="9"/>
  <c r="N19" i="9"/>
  <c r="M19" i="9"/>
  <c r="J19" i="9"/>
  <c r="I19" i="9"/>
  <c r="H19" i="9"/>
  <c r="E19" i="9"/>
  <c r="D19" i="9"/>
  <c r="Y18" i="9"/>
  <c r="X18" i="9"/>
  <c r="W18" i="9"/>
  <c r="T18" i="9"/>
  <c r="S18" i="9"/>
  <c r="R18" i="9"/>
  <c r="O18" i="9"/>
  <c r="N18" i="9"/>
  <c r="M18" i="9"/>
  <c r="J18" i="9"/>
  <c r="I18" i="9"/>
  <c r="H18" i="9"/>
  <c r="E18" i="9"/>
  <c r="D18" i="9"/>
  <c r="Y17" i="9"/>
  <c r="X17" i="9"/>
  <c r="W17" i="9"/>
  <c r="T17" i="9"/>
  <c r="S17" i="9"/>
  <c r="R17" i="9"/>
  <c r="O17" i="9"/>
  <c r="N17" i="9"/>
  <c r="M17" i="9"/>
  <c r="J17" i="9"/>
  <c r="I17" i="9"/>
  <c r="H17" i="9"/>
  <c r="E17" i="9"/>
  <c r="D17" i="9"/>
  <c r="B14" i="9"/>
  <c r="Y13" i="9"/>
  <c r="X13" i="9"/>
  <c r="W13" i="9"/>
  <c r="T13" i="9"/>
  <c r="S13" i="9"/>
  <c r="R13" i="9"/>
  <c r="O13" i="9"/>
  <c r="N13" i="9"/>
  <c r="M13" i="9"/>
  <c r="J13" i="9"/>
  <c r="I13" i="9"/>
  <c r="H13" i="9"/>
  <c r="E13" i="9"/>
  <c r="D13" i="9"/>
  <c r="Y12" i="9"/>
  <c r="X12" i="9"/>
  <c r="W12" i="9"/>
  <c r="T12" i="9"/>
  <c r="S12" i="9"/>
  <c r="R12" i="9"/>
  <c r="O12" i="9"/>
  <c r="N12" i="9"/>
  <c r="M12" i="9"/>
  <c r="J12" i="9"/>
  <c r="I12" i="9"/>
  <c r="H12" i="9"/>
  <c r="E12" i="9"/>
  <c r="D12" i="9"/>
  <c r="Y11" i="9"/>
  <c r="X11" i="9"/>
  <c r="X37" i="9" s="1"/>
  <c r="W11" i="9"/>
  <c r="T11" i="9"/>
  <c r="S11" i="9"/>
  <c r="R11" i="9"/>
  <c r="O11" i="9"/>
  <c r="N11" i="9"/>
  <c r="M11" i="9"/>
  <c r="J11" i="9"/>
  <c r="I11" i="9"/>
  <c r="H11" i="9"/>
  <c r="E11" i="9"/>
  <c r="D11" i="9"/>
  <c r="D37" i="9" s="1"/>
  <c r="Y10" i="9"/>
  <c r="X10" i="9"/>
  <c r="W10" i="9"/>
  <c r="T10" i="9"/>
  <c r="S10" i="9"/>
  <c r="R10" i="9"/>
  <c r="O10" i="9"/>
  <c r="N10" i="9"/>
  <c r="M10" i="9"/>
  <c r="J10" i="9"/>
  <c r="I10" i="9"/>
  <c r="H10" i="9"/>
  <c r="E10" i="9"/>
  <c r="D10" i="9"/>
  <c r="Y9" i="9"/>
  <c r="X9" i="9"/>
  <c r="X35" i="9" s="1"/>
  <c r="W9" i="9"/>
  <c r="T9" i="9"/>
  <c r="S9" i="9"/>
  <c r="R9" i="9"/>
  <c r="O9" i="9"/>
  <c r="N9" i="9"/>
  <c r="M9" i="9"/>
  <c r="J9" i="9"/>
  <c r="I9" i="9"/>
  <c r="H9" i="9"/>
  <c r="E9" i="9"/>
  <c r="D9" i="9"/>
  <c r="D35" i="9" s="1"/>
  <c r="Y8" i="9"/>
  <c r="X8" i="9"/>
  <c r="W8" i="9"/>
  <c r="T8" i="9"/>
  <c r="T34" i="9" s="1"/>
  <c r="S8" i="9"/>
  <c r="R8" i="9"/>
  <c r="O8" i="9"/>
  <c r="N8" i="9"/>
  <c r="M8" i="9"/>
  <c r="J8" i="9"/>
  <c r="I8" i="9"/>
  <c r="H8" i="9"/>
  <c r="E8" i="9"/>
  <c r="D8" i="9"/>
  <c r="Y7" i="9"/>
  <c r="X7" i="9"/>
  <c r="X33" i="9" s="1"/>
  <c r="W7" i="9"/>
  <c r="T7" i="9"/>
  <c r="S7" i="9"/>
  <c r="R7" i="9"/>
  <c r="O7" i="9"/>
  <c r="N7" i="9"/>
  <c r="M7" i="9"/>
  <c r="J7" i="9"/>
  <c r="I7" i="9"/>
  <c r="H7" i="9"/>
  <c r="E7" i="9"/>
  <c r="D7" i="9"/>
  <c r="F7" i="9" s="1"/>
  <c r="Y6" i="9"/>
  <c r="X6" i="9"/>
  <c r="W6" i="9"/>
  <c r="T6" i="9"/>
  <c r="S6" i="9"/>
  <c r="R6" i="9"/>
  <c r="O6" i="9"/>
  <c r="N6" i="9"/>
  <c r="M6" i="9"/>
  <c r="J6" i="9"/>
  <c r="I6" i="9"/>
  <c r="H6" i="9"/>
  <c r="H32" i="9" s="1"/>
  <c r="E6" i="9"/>
  <c r="D6" i="9"/>
  <c r="Y5" i="9"/>
  <c r="X5" i="9"/>
  <c r="X31" i="9" s="1"/>
  <c r="W5" i="9"/>
  <c r="T5" i="9"/>
  <c r="S5" i="9"/>
  <c r="R5" i="9"/>
  <c r="O5" i="9"/>
  <c r="N5" i="9"/>
  <c r="M5" i="9"/>
  <c r="J5" i="9"/>
  <c r="I5" i="9"/>
  <c r="H5" i="9"/>
  <c r="E5" i="9"/>
  <c r="D5" i="9"/>
  <c r="D31" i="9" s="1"/>
  <c r="Y4" i="9"/>
  <c r="X4" i="9"/>
  <c r="W4" i="9"/>
  <c r="T4" i="9"/>
  <c r="S4" i="9"/>
  <c r="R4" i="9"/>
  <c r="O4" i="9"/>
  <c r="N4" i="9"/>
  <c r="M4" i="9"/>
  <c r="J4" i="9"/>
  <c r="I4" i="9"/>
  <c r="H4" i="9"/>
  <c r="E4" i="9"/>
  <c r="D4" i="9"/>
  <c r="I67" i="8"/>
  <c r="H67" i="8"/>
  <c r="G67" i="8"/>
  <c r="F67" i="8"/>
  <c r="D67" i="8"/>
  <c r="C67" i="8"/>
  <c r="B67" i="8"/>
  <c r="N66" i="8"/>
  <c r="N67" i="8" s="1"/>
  <c r="M66" i="8"/>
  <c r="L66" i="8"/>
  <c r="K66" i="8"/>
  <c r="K67" i="8" s="1"/>
  <c r="W65" i="8"/>
  <c r="V65" i="8"/>
  <c r="U65" i="8"/>
  <c r="R65" i="8"/>
  <c r="Q65" i="8"/>
  <c r="P65" i="8"/>
  <c r="W64" i="8"/>
  <c r="V64" i="8"/>
  <c r="U64" i="8"/>
  <c r="R64" i="8"/>
  <c r="Q64" i="8"/>
  <c r="P64" i="8"/>
  <c r="W63" i="8"/>
  <c r="V63" i="8"/>
  <c r="U63" i="8"/>
  <c r="R63" i="8"/>
  <c r="Q63" i="8"/>
  <c r="P63" i="8"/>
  <c r="W62" i="8"/>
  <c r="V62" i="8"/>
  <c r="U62" i="8"/>
  <c r="R62" i="8"/>
  <c r="Q62" i="8"/>
  <c r="P62" i="8"/>
  <c r="W61" i="8"/>
  <c r="V61" i="8"/>
  <c r="U61" i="8"/>
  <c r="R61" i="8"/>
  <c r="Q61" i="8"/>
  <c r="P61" i="8"/>
  <c r="W60" i="8"/>
  <c r="V60" i="8"/>
  <c r="U60" i="8"/>
  <c r="R60" i="8"/>
  <c r="Q60" i="8"/>
  <c r="P60" i="8"/>
  <c r="W59" i="8"/>
  <c r="V59" i="8"/>
  <c r="U59" i="8"/>
  <c r="R59" i="8"/>
  <c r="Q59" i="8"/>
  <c r="P59" i="8"/>
  <c r="W58" i="8"/>
  <c r="V58" i="8"/>
  <c r="U58" i="8"/>
  <c r="R58" i="8"/>
  <c r="Q58" i="8"/>
  <c r="P58" i="8"/>
  <c r="W57" i="8"/>
  <c r="V57" i="8"/>
  <c r="U57" i="8"/>
  <c r="R57" i="8"/>
  <c r="Q57" i="8"/>
  <c r="P57" i="8"/>
  <c r="W56" i="8"/>
  <c r="V56" i="8"/>
  <c r="U56" i="8"/>
  <c r="R56" i="8"/>
  <c r="Q56" i="8"/>
  <c r="P56" i="8"/>
  <c r="W55" i="8"/>
  <c r="V55" i="8"/>
  <c r="U55" i="8"/>
  <c r="R55" i="8"/>
  <c r="Q55" i="8"/>
  <c r="P55" i="8"/>
  <c r="W54" i="8"/>
  <c r="V54" i="8"/>
  <c r="U54" i="8"/>
  <c r="R54" i="8"/>
  <c r="Q54" i="8"/>
  <c r="P54" i="8"/>
  <c r="W53" i="8"/>
  <c r="V53" i="8"/>
  <c r="U53" i="8"/>
  <c r="R53" i="8"/>
  <c r="Q53" i="8"/>
  <c r="P53" i="8"/>
  <c r="W52" i="8"/>
  <c r="V52" i="8"/>
  <c r="U52" i="8"/>
  <c r="R52" i="8"/>
  <c r="Q52" i="8"/>
  <c r="P52" i="8"/>
  <c r="W51" i="8"/>
  <c r="V51" i="8"/>
  <c r="U51" i="8"/>
  <c r="R51" i="8"/>
  <c r="Q51" i="8"/>
  <c r="P51" i="8"/>
  <c r="W50" i="8"/>
  <c r="V50" i="8"/>
  <c r="U50" i="8"/>
  <c r="R50" i="8"/>
  <c r="Q50" i="8"/>
  <c r="P50" i="8"/>
  <c r="W49" i="8"/>
  <c r="V49" i="8"/>
  <c r="U49" i="8"/>
  <c r="R49" i="8"/>
  <c r="Q49" i="8"/>
  <c r="P49" i="8"/>
  <c r="W48" i="8"/>
  <c r="V48" i="8"/>
  <c r="U48" i="8"/>
  <c r="R48" i="8"/>
  <c r="Q48" i="8"/>
  <c r="P48" i="8"/>
  <c r="W47" i="8"/>
  <c r="V47" i="8"/>
  <c r="U47" i="8"/>
  <c r="R47" i="8"/>
  <c r="Q47" i="8"/>
  <c r="P47" i="8"/>
  <c r="W46" i="8"/>
  <c r="V46" i="8"/>
  <c r="U46" i="8"/>
  <c r="R46" i="8"/>
  <c r="Q46" i="8"/>
  <c r="P46" i="8"/>
  <c r="W45" i="8"/>
  <c r="V45" i="8"/>
  <c r="U45" i="8"/>
  <c r="R45" i="8"/>
  <c r="Q45" i="8"/>
  <c r="P45" i="8"/>
  <c r="W44" i="8"/>
  <c r="V44" i="8"/>
  <c r="U44" i="8"/>
  <c r="R44" i="8"/>
  <c r="Q44" i="8"/>
  <c r="P44" i="8"/>
  <c r="W43" i="8"/>
  <c r="V43" i="8"/>
  <c r="U43" i="8"/>
  <c r="R43" i="8"/>
  <c r="Q43" i="8"/>
  <c r="P43" i="8"/>
  <c r="W42" i="8"/>
  <c r="V42" i="8"/>
  <c r="U42" i="8"/>
  <c r="R42" i="8"/>
  <c r="Q42" i="8"/>
  <c r="P42" i="8"/>
  <c r="W41" i="8"/>
  <c r="V41" i="8"/>
  <c r="U41" i="8"/>
  <c r="R41" i="8"/>
  <c r="Q41" i="8"/>
  <c r="P41" i="8"/>
  <c r="W40" i="8"/>
  <c r="V40" i="8"/>
  <c r="U40" i="8"/>
  <c r="R40" i="8"/>
  <c r="Q40" i="8"/>
  <c r="P40" i="8"/>
  <c r="W39" i="8"/>
  <c r="V39" i="8"/>
  <c r="U39" i="8"/>
  <c r="R39" i="8"/>
  <c r="Q39" i="8"/>
  <c r="P39" i="8"/>
  <c r="W38" i="8"/>
  <c r="V38" i="8"/>
  <c r="U38" i="8"/>
  <c r="R38" i="8"/>
  <c r="Q38" i="8"/>
  <c r="P38" i="8"/>
  <c r="W37" i="8"/>
  <c r="V37" i="8"/>
  <c r="U37" i="8"/>
  <c r="R37" i="8"/>
  <c r="Q37" i="8"/>
  <c r="P37" i="8"/>
  <c r="W36" i="8"/>
  <c r="V36" i="8"/>
  <c r="U36" i="8"/>
  <c r="R36" i="8"/>
  <c r="Q36" i="8"/>
  <c r="P36" i="8"/>
  <c r="W35" i="8"/>
  <c r="V35" i="8"/>
  <c r="U35" i="8"/>
  <c r="R35" i="8"/>
  <c r="Q35" i="8"/>
  <c r="P35" i="8"/>
  <c r="W34" i="8"/>
  <c r="V34" i="8"/>
  <c r="U34" i="8"/>
  <c r="R34" i="8"/>
  <c r="Q34" i="8"/>
  <c r="P34" i="8"/>
  <c r="W33" i="8"/>
  <c r="V33" i="8"/>
  <c r="U33" i="8"/>
  <c r="R33" i="8"/>
  <c r="Q33" i="8"/>
  <c r="P33" i="8"/>
  <c r="W32" i="8"/>
  <c r="V32" i="8"/>
  <c r="U32" i="8"/>
  <c r="R32" i="8"/>
  <c r="Q32" i="8"/>
  <c r="P32" i="8"/>
  <c r="W31" i="8"/>
  <c r="V31" i="8"/>
  <c r="U31" i="8"/>
  <c r="R31" i="8"/>
  <c r="Q31" i="8"/>
  <c r="P31" i="8"/>
  <c r="W30" i="8"/>
  <c r="V30" i="8"/>
  <c r="U30" i="8"/>
  <c r="R30" i="8"/>
  <c r="Q30" i="8"/>
  <c r="P30" i="8"/>
  <c r="W29" i="8"/>
  <c r="V29" i="8"/>
  <c r="U29" i="8"/>
  <c r="R29" i="8"/>
  <c r="Q29" i="8"/>
  <c r="P29" i="8"/>
  <c r="W28" i="8"/>
  <c r="V28" i="8"/>
  <c r="U28" i="8"/>
  <c r="R28" i="8"/>
  <c r="Q28" i="8"/>
  <c r="P28" i="8"/>
  <c r="W27" i="8"/>
  <c r="V27" i="8"/>
  <c r="U27" i="8"/>
  <c r="R27" i="8"/>
  <c r="Q27" i="8"/>
  <c r="P27" i="8"/>
  <c r="W26" i="8"/>
  <c r="V26" i="8"/>
  <c r="U26" i="8"/>
  <c r="R26" i="8"/>
  <c r="Q26" i="8"/>
  <c r="P26" i="8"/>
  <c r="W25" i="8"/>
  <c r="V25" i="8"/>
  <c r="U25" i="8"/>
  <c r="R25" i="8"/>
  <c r="Q25" i="8"/>
  <c r="P25" i="8"/>
  <c r="W24" i="8"/>
  <c r="V24" i="8"/>
  <c r="U24" i="8"/>
  <c r="R24" i="8"/>
  <c r="Q24" i="8"/>
  <c r="P24" i="8"/>
  <c r="W23" i="8"/>
  <c r="V23" i="8"/>
  <c r="U23" i="8"/>
  <c r="R23" i="8"/>
  <c r="Q23" i="8"/>
  <c r="P23" i="8"/>
  <c r="W22" i="8"/>
  <c r="V22" i="8"/>
  <c r="U22" i="8"/>
  <c r="R22" i="8"/>
  <c r="Q22" i="8"/>
  <c r="P22" i="8"/>
  <c r="W21" i="8"/>
  <c r="V21" i="8"/>
  <c r="U21" i="8"/>
  <c r="R21" i="8"/>
  <c r="Q21" i="8"/>
  <c r="P21" i="8"/>
  <c r="W20" i="8"/>
  <c r="V20" i="8"/>
  <c r="U20" i="8"/>
  <c r="R20" i="8"/>
  <c r="Q20" i="8"/>
  <c r="P20" i="8"/>
  <c r="W19" i="8"/>
  <c r="V19" i="8"/>
  <c r="U19" i="8"/>
  <c r="R19" i="8"/>
  <c r="Q19" i="8"/>
  <c r="P19" i="8"/>
  <c r="W18" i="8"/>
  <c r="V18" i="8"/>
  <c r="U18" i="8"/>
  <c r="R18" i="8"/>
  <c r="Q18" i="8"/>
  <c r="P18" i="8"/>
  <c r="W17" i="8"/>
  <c r="V17" i="8"/>
  <c r="U17" i="8"/>
  <c r="R17" i="8"/>
  <c r="Q17" i="8"/>
  <c r="P17" i="8"/>
  <c r="W16" i="8"/>
  <c r="V16" i="8"/>
  <c r="U16" i="8"/>
  <c r="R16" i="8"/>
  <c r="Q16" i="8"/>
  <c r="P16" i="8"/>
  <c r="W15" i="8"/>
  <c r="V15" i="8"/>
  <c r="U15" i="8"/>
  <c r="R15" i="8"/>
  <c r="Q15" i="8"/>
  <c r="P15" i="8"/>
  <c r="W14" i="8"/>
  <c r="V14" i="8"/>
  <c r="U14" i="8"/>
  <c r="R14" i="8"/>
  <c r="Q14" i="8"/>
  <c r="P14" i="8"/>
  <c r="W13" i="8"/>
  <c r="V13" i="8"/>
  <c r="U13" i="8"/>
  <c r="R13" i="8"/>
  <c r="Q13" i="8"/>
  <c r="P13" i="8"/>
  <c r="W12" i="8"/>
  <c r="V12" i="8"/>
  <c r="U12" i="8"/>
  <c r="R12" i="8"/>
  <c r="Q12" i="8"/>
  <c r="P12" i="8"/>
  <c r="W11" i="8"/>
  <c r="V11" i="8"/>
  <c r="U11" i="8"/>
  <c r="R11" i="8"/>
  <c r="Q11" i="8"/>
  <c r="P11" i="8"/>
  <c r="W10" i="8"/>
  <c r="V10" i="8"/>
  <c r="U10" i="8"/>
  <c r="R10" i="8"/>
  <c r="Q10" i="8"/>
  <c r="P10" i="8"/>
  <c r="W9" i="8"/>
  <c r="V9" i="8"/>
  <c r="U9" i="8"/>
  <c r="R9" i="8"/>
  <c r="Q9" i="8"/>
  <c r="P9" i="8"/>
  <c r="W8" i="8"/>
  <c r="V8" i="8"/>
  <c r="U8" i="8"/>
  <c r="R8" i="8"/>
  <c r="Q8" i="8"/>
  <c r="P8" i="8"/>
  <c r="W7" i="8"/>
  <c r="V7" i="8"/>
  <c r="U7" i="8"/>
  <c r="R7" i="8"/>
  <c r="Q7" i="8"/>
  <c r="P7" i="8"/>
  <c r="W6" i="8"/>
  <c r="V6" i="8"/>
  <c r="U6" i="8"/>
  <c r="R6" i="8"/>
  <c r="Q6" i="8"/>
  <c r="P6" i="8"/>
  <c r="W5" i="8"/>
  <c r="V5" i="8"/>
  <c r="U5" i="8"/>
  <c r="R5" i="8"/>
  <c r="Q5" i="8"/>
  <c r="P5" i="8"/>
  <c r="D97" i="7"/>
  <c r="C97" i="7"/>
  <c r="J96" i="7"/>
  <c r="I96" i="7"/>
  <c r="H96" i="7"/>
  <c r="G96" i="7"/>
  <c r="E96" i="7"/>
  <c r="J95" i="7"/>
  <c r="I95" i="7"/>
  <c r="H95" i="7"/>
  <c r="G95" i="7"/>
  <c r="E95" i="7"/>
  <c r="J94" i="7"/>
  <c r="I94" i="7"/>
  <c r="H94" i="7"/>
  <c r="G94" i="7"/>
  <c r="E94" i="7"/>
  <c r="J93" i="7"/>
  <c r="I93" i="7"/>
  <c r="H93" i="7"/>
  <c r="G93" i="7"/>
  <c r="E93" i="7"/>
  <c r="J92" i="7"/>
  <c r="I92" i="7"/>
  <c r="H92" i="7"/>
  <c r="G92" i="7"/>
  <c r="E92" i="7"/>
  <c r="J91" i="7"/>
  <c r="I91" i="7"/>
  <c r="H91" i="7"/>
  <c r="G91" i="7"/>
  <c r="E91" i="7"/>
  <c r="J90" i="7"/>
  <c r="I90" i="7"/>
  <c r="H90" i="7"/>
  <c r="G90" i="7"/>
  <c r="E90" i="7"/>
  <c r="J89" i="7"/>
  <c r="I89" i="7"/>
  <c r="H89" i="7"/>
  <c r="G89" i="7"/>
  <c r="E89" i="7"/>
  <c r="J88" i="7"/>
  <c r="I88" i="7"/>
  <c r="H88" i="7"/>
  <c r="G88" i="7"/>
  <c r="E88" i="7"/>
  <c r="J87" i="7"/>
  <c r="I87" i="7"/>
  <c r="H87" i="7"/>
  <c r="G87" i="7"/>
  <c r="E87" i="7"/>
  <c r="J86" i="7"/>
  <c r="I86" i="7"/>
  <c r="H86" i="7"/>
  <c r="G86" i="7"/>
  <c r="E86" i="7"/>
  <c r="J85" i="7"/>
  <c r="I85" i="7"/>
  <c r="H85" i="7"/>
  <c r="G85" i="7"/>
  <c r="E85" i="7"/>
  <c r="J84" i="7"/>
  <c r="I84" i="7"/>
  <c r="H84" i="7"/>
  <c r="G84" i="7"/>
  <c r="E84" i="7"/>
  <c r="J83" i="7"/>
  <c r="I83" i="7"/>
  <c r="H83" i="7"/>
  <c r="G83" i="7"/>
  <c r="E83" i="7"/>
  <c r="J82" i="7"/>
  <c r="I82" i="7"/>
  <c r="H82" i="7"/>
  <c r="G82" i="7"/>
  <c r="E82" i="7"/>
  <c r="J81" i="7"/>
  <c r="I81" i="7"/>
  <c r="H81" i="7"/>
  <c r="G81" i="7"/>
  <c r="E81" i="7"/>
  <c r="J80" i="7"/>
  <c r="I80" i="7"/>
  <c r="H80" i="7"/>
  <c r="G80" i="7"/>
  <c r="E80" i="7"/>
  <c r="J79" i="7"/>
  <c r="I79" i="7"/>
  <c r="H79" i="7"/>
  <c r="G79" i="7"/>
  <c r="E79" i="7"/>
  <c r="J78" i="7"/>
  <c r="I78" i="7"/>
  <c r="H78" i="7"/>
  <c r="G78" i="7"/>
  <c r="E78" i="7"/>
  <c r="J77" i="7"/>
  <c r="I77" i="7"/>
  <c r="H77" i="7"/>
  <c r="G77" i="7"/>
  <c r="E77" i="7"/>
  <c r="J76" i="7"/>
  <c r="I76" i="7"/>
  <c r="H76" i="7"/>
  <c r="G76" i="7"/>
  <c r="E76" i="7"/>
  <c r="J75" i="7"/>
  <c r="I75" i="7"/>
  <c r="H75" i="7"/>
  <c r="G75" i="7"/>
  <c r="E75" i="7"/>
  <c r="J74" i="7"/>
  <c r="I74" i="7"/>
  <c r="H74" i="7"/>
  <c r="G74" i="7"/>
  <c r="E74" i="7"/>
  <c r="J73" i="7"/>
  <c r="I73" i="7"/>
  <c r="H73" i="7"/>
  <c r="G73" i="7"/>
  <c r="E73" i="7"/>
  <c r="J72" i="7"/>
  <c r="I72" i="7"/>
  <c r="H72" i="7"/>
  <c r="G72" i="7"/>
  <c r="E72" i="7"/>
  <c r="J71" i="7"/>
  <c r="I71" i="7"/>
  <c r="H71" i="7"/>
  <c r="G71" i="7"/>
  <c r="E71" i="7"/>
  <c r="J70" i="7"/>
  <c r="I70" i="7"/>
  <c r="H70" i="7"/>
  <c r="G70" i="7"/>
  <c r="E70" i="7"/>
  <c r="J69" i="7"/>
  <c r="I69" i="7"/>
  <c r="H69" i="7"/>
  <c r="G69" i="7"/>
  <c r="E69" i="7"/>
  <c r="J68" i="7"/>
  <c r="I68" i="7"/>
  <c r="H68" i="7"/>
  <c r="G68" i="7"/>
  <c r="E68" i="7"/>
  <c r="J67" i="7"/>
  <c r="I67" i="7"/>
  <c r="H67" i="7"/>
  <c r="G67" i="7"/>
  <c r="E67" i="7"/>
  <c r="J66" i="7"/>
  <c r="I66" i="7"/>
  <c r="H66" i="7"/>
  <c r="G66" i="7"/>
  <c r="E66" i="7"/>
  <c r="J65" i="7"/>
  <c r="I65" i="7"/>
  <c r="H65" i="7"/>
  <c r="G65" i="7"/>
  <c r="E65" i="7"/>
  <c r="J64" i="7"/>
  <c r="I64" i="7"/>
  <c r="H64" i="7"/>
  <c r="G64" i="7"/>
  <c r="E64" i="7"/>
  <c r="J63" i="7"/>
  <c r="I63" i="7"/>
  <c r="H63" i="7"/>
  <c r="G63" i="7"/>
  <c r="E63" i="7"/>
  <c r="J62" i="7"/>
  <c r="I62" i="7"/>
  <c r="H62" i="7"/>
  <c r="G62" i="7"/>
  <c r="E62" i="7"/>
  <c r="J61" i="7"/>
  <c r="I61" i="7"/>
  <c r="H61" i="7"/>
  <c r="G61" i="7"/>
  <c r="E61" i="7"/>
  <c r="J60" i="7"/>
  <c r="I60" i="7"/>
  <c r="H60" i="7"/>
  <c r="G60" i="7"/>
  <c r="E60" i="7"/>
  <c r="J59" i="7"/>
  <c r="I59" i="7"/>
  <c r="H59" i="7"/>
  <c r="G59" i="7"/>
  <c r="E59" i="7"/>
  <c r="J58" i="7"/>
  <c r="I58" i="7"/>
  <c r="H58" i="7"/>
  <c r="G58" i="7"/>
  <c r="E58" i="7"/>
  <c r="J57" i="7"/>
  <c r="I57" i="7"/>
  <c r="H57" i="7"/>
  <c r="G57" i="7"/>
  <c r="E57" i="7"/>
  <c r="J56" i="7"/>
  <c r="I56" i="7"/>
  <c r="H56" i="7"/>
  <c r="G56" i="7"/>
  <c r="E56" i="7"/>
  <c r="J55" i="7"/>
  <c r="I55" i="7"/>
  <c r="H55" i="7"/>
  <c r="G55" i="7"/>
  <c r="E55" i="7"/>
  <c r="J54" i="7"/>
  <c r="I54" i="7"/>
  <c r="H54" i="7"/>
  <c r="G54" i="7"/>
  <c r="E54" i="7"/>
  <c r="J53" i="7"/>
  <c r="I53" i="7"/>
  <c r="H53" i="7"/>
  <c r="G53" i="7"/>
  <c r="E53" i="7"/>
  <c r="J52" i="7"/>
  <c r="I52" i="7"/>
  <c r="H52" i="7"/>
  <c r="G52" i="7"/>
  <c r="E52" i="7"/>
  <c r="J51" i="7"/>
  <c r="I51" i="7"/>
  <c r="H51" i="7"/>
  <c r="G51" i="7"/>
  <c r="E51" i="7"/>
  <c r="J50" i="7"/>
  <c r="I50" i="7"/>
  <c r="H50" i="7"/>
  <c r="G50" i="7"/>
  <c r="E50" i="7"/>
  <c r="J49" i="7"/>
  <c r="I49" i="7"/>
  <c r="H49" i="7"/>
  <c r="G49" i="7"/>
  <c r="E49" i="7"/>
  <c r="J48" i="7"/>
  <c r="I48" i="7"/>
  <c r="H48" i="7"/>
  <c r="G48" i="7"/>
  <c r="E48" i="7"/>
  <c r="J47" i="7"/>
  <c r="I47" i="7"/>
  <c r="H47" i="7"/>
  <c r="G47" i="7"/>
  <c r="E47" i="7"/>
  <c r="J46" i="7"/>
  <c r="I46" i="7"/>
  <c r="H46" i="7"/>
  <c r="G46" i="7"/>
  <c r="E46" i="7"/>
  <c r="J45" i="7"/>
  <c r="I45" i="7"/>
  <c r="H45" i="7"/>
  <c r="G45" i="7"/>
  <c r="E45" i="7"/>
  <c r="J44" i="7"/>
  <c r="I44" i="7"/>
  <c r="H44" i="7"/>
  <c r="G44" i="7"/>
  <c r="E44" i="7"/>
  <c r="J43" i="7"/>
  <c r="I43" i="7"/>
  <c r="H43" i="7"/>
  <c r="G43" i="7"/>
  <c r="E43" i="7"/>
  <c r="J42" i="7"/>
  <c r="I42" i="7"/>
  <c r="H42" i="7"/>
  <c r="G42" i="7"/>
  <c r="E42" i="7"/>
  <c r="J41" i="7"/>
  <c r="I41" i="7"/>
  <c r="H41" i="7"/>
  <c r="G41" i="7"/>
  <c r="E41" i="7"/>
  <c r="J40" i="7"/>
  <c r="I40" i="7"/>
  <c r="H40" i="7"/>
  <c r="G40" i="7"/>
  <c r="E40" i="7"/>
  <c r="J39" i="7"/>
  <c r="I39" i="7"/>
  <c r="H39" i="7"/>
  <c r="G39" i="7"/>
  <c r="E39" i="7"/>
  <c r="J38" i="7"/>
  <c r="I38" i="7"/>
  <c r="H38" i="7"/>
  <c r="G38" i="7"/>
  <c r="E38" i="7"/>
  <c r="J37" i="7"/>
  <c r="I37" i="7"/>
  <c r="H37" i="7"/>
  <c r="G37" i="7"/>
  <c r="E37" i="7"/>
  <c r="J36" i="7"/>
  <c r="I36" i="7"/>
  <c r="H36" i="7"/>
  <c r="G36" i="7"/>
  <c r="E36" i="7"/>
  <c r="J35" i="7"/>
  <c r="I35" i="7"/>
  <c r="H35" i="7"/>
  <c r="G35" i="7"/>
  <c r="E35" i="7"/>
  <c r="J34" i="7"/>
  <c r="I34" i="7"/>
  <c r="H34" i="7"/>
  <c r="G34" i="7"/>
  <c r="E34" i="7"/>
  <c r="J33" i="7"/>
  <c r="I33" i="7"/>
  <c r="H33" i="7"/>
  <c r="G33" i="7"/>
  <c r="E33" i="7"/>
  <c r="J32" i="7"/>
  <c r="I32" i="7"/>
  <c r="H32" i="7"/>
  <c r="G32" i="7"/>
  <c r="E32" i="7"/>
  <c r="J31" i="7"/>
  <c r="I31" i="7"/>
  <c r="H31" i="7"/>
  <c r="G31" i="7"/>
  <c r="E31" i="7"/>
  <c r="J30" i="7"/>
  <c r="I30" i="7"/>
  <c r="H30" i="7"/>
  <c r="G30" i="7"/>
  <c r="E30" i="7"/>
  <c r="J29" i="7"/>
  <c r="I29" i="7"/>
  <c r="H29" i="7"/>
  <c r="G29" i="7"/>
  <c r="E29" i="7"/>
  <c r="J28" i="7"/>
  <c r="I28" i="7"/>
  <c r="H28" i="7"/>
  <c r="G28" i="7"/>
  <c r="E28" i="7"/>
  <c r="J27" i="7"/>
  <c r="I27" i="7"/>
  <c r="H27" i="7"/>
  <c r="G27" i="7"/>
  <c r="E27" i="7"/>
  <c r="J26" i="7"/>
  <c r="I26" i="7"/>
  <c r="H26" i="7"/>
  <c r="G26" i="7"/>
  <c r="E26" i="7"/>
  <c r="J25" i="7"/>
  <c r="I25" i="7"/>
  <c r="H25" i="7"/>
  <c r="G25" i="7"/>
  <c r="E25" i="7"/>
  <c r="J24" i="7"/>
  <c r="I24" i="7"/>
  <c r="H24" i="7"/>
  <c r="G24" i="7"/>
  <c r="E24" i="7"/>
  <c r="J23" i="7"/>
  <c r="I23" i="7"/>
  <c r="H23" i="7"/>
  <c r="G23" i="7"/>
  <c r="E23" i="7"/>
  <c r="J22" i="7"/>
  <c r="I22" i="7"/>
  <c r="H22" i="7"/>
  <c r="G22" i="7"/>
  <c r="E22" i="7"/>
  <c r="J21" i="7"/>
  <c r="I21" i="7"/>
  <c r="H21" i="7"/>
  <c r="G21" i="7"/>
  <c r="E21" i="7"/>
  <c r="J20" i="7"/>
  <c r="I20" i="7"/>
  <c r="H20" i="7"/>
  <c r="G20" i="7"/>
  <c r="E20" i="7"/>
  <c r="J19" i="7"/>
  <c r="I19" i="7"/>
  <c r="H19" i="7"/>
  <c r="G19" i="7"/>
  <c r="E19" i="7"/>
  <c r="J18" i="7"/>
  <c r="I18" i="7"/>
  <c r="H18" i="7"/>
  <c r="G18" i="7"/>
  <c r="E18" i="7"/>
  <c r="J17" i="7"/>
  <c r="I17" i="7"/>
  <c r="H17" i="7"/>
  <c r="G17" i="7"/>
  <c r="E17" i="7"/>
  <c r="J16" i="7"/>
  <c r="I16" i="7"/>
  <c r="H16" i="7"/>
  <c r="G16" i="7"/>
  <c r="E16" i="7"/>
  <c r="J15" i="7"/>
  <c r="I15" i="7"/>
  <c r="H15" i="7"/>
  <c r="G15" i="7"/>
  <c r="E15" i="7"/>
  <c r="J14" i="7"/>
  <c r="I14" i="7"/>
  <c r="H14" i="7"/>
  <c r="G14" i="7"/>
  <c r="E14" i="7"/>
  <c r="J13" i="7"/>
  <c r="I13" i="7"/>
  <c r="H13" i="7"/>
  <c r="G13" i="7"/>
  <c r="E13" i="7"/>
  <c r="J12" i="7"/>
  <c r="I12" i="7"/>
  <c r="H12" i="7"/>
  <c r="G12" i="7"/>
  <c r="E12" i="7"/>
  <c r="J11" i="7"/>
  <c r="I11" i="7"/>
  <c r="H11" i="7"/>
  <c r="G11" i="7"/>
  <c r="E11" i="7"/>
  <c r="J10" i="7"/>
  <c r="I10" i="7"/>
  <c r="H10" i="7"/>
  <c r="G10" i="7"/>
  <c r="E10" i="7"/>
  <c r="J9" i="7"/>
  <c r="I9" i="7"/>
  <c r="H9" i="7"/>
  <c r="G9" i="7"/>
  <c r="E9" i="7"/>
  <c r="J8" i="7"/>
  <c r="I8" i="7"/>
  <c r="H8" i="7"/>
  <c r="G8" i="7"/>
  <c r="E8" i="7"/>
  <c r="J7" i="7"/>
  <c r="I7" i="7"/>
  <c r="H7" i="7"/>
  <c r="G7" i="7"/>
  <c r="E7" i="7"/>
  <c r="J6" i="7"/>
  <c r="I6" i="7"/>
  <c r="H6" i="7"/>
  <c r="G6" i="7"/>
  <c r="E6" i="7"/>
  <c r="J5" i="7"/>
  <c r="I5" i="7"/>
  <c r="H5" i="7"/>
  <c r="G5" i="7"/>
  <c r="E5" i="7"/>
  <c r="J4" i="7"/>
  <c r="I4" i="7"/>
  <c r="H4" i="7"/>
  <c r="G4" i="7"/>
  <c r="E4" i="7"/>
  <c r="N54" i="6"/>
  <c r="M54" i="6"/>
  <c r="L54" i="6"/>
  <c r="K54" i="6"/>
  <c r="I54" i="6"/>
  <c r="H54" i="6"/>
  <c r="G54" i="6"/>
  <c r="F54" i="6"/>
  <c r="D54" i="6"/>
  <c r="C54" i="6"/>
  <c r="B54" i="6"/>
  <c r="W52" i="6"/>
  <c r="V52" i="6"/>
  <c r="U52" i="6"/>
  <c r="R52" i="6"/>
  <c r="Q52" i="6"/>
  <c r="P52" i="6"/>
  <c r="W51" i="6"/>
  <c r="V51" i="6"/>
  <c r="U51" i="6"/>
  <c r="R51" i="6"/>
  <c r="Q51" i="6"/>
  <c r="P51" i="6"/>
  <c r="W50" i="6"/>
  <c r="V50" i="6"/>
  <c r="U50" i="6"/>
  <c r="R50" i="6"/>
  <c r="Q50" i="6"/>
  <c r="P50" i="6"/>
  <c r="W49" i="6"/>
  <c r="V49" i="6"/>
  <c r="U49" i="6"/>
  <c r="R49" i="6"/>
  <c r="Q49" i="6"/>
  <c r="P49" i="6"/>
  <c r="W48" i="6"/>
  <c r="V48" i="6"/>
  <c r="U48" i="6"/>
  <c r="R48" i="6"/>
  <c r="Q48" i="6"/>
  <c r="P48" i="6"/>
  <c r="W47" i="6"/>
  <c r="V47" i="6"/>
  <c r="U47" i="6"/>
  <c r="R47" i="6"/>
  <c r="Q47" i="6"/>
  <c r="P47" i="6"/>
  <c r="W46" i="6"/>
  <c r="V46" i="6"/>
  <c r="U46" i="6"/>
  <c r="R46" i="6"/>
  <c r="Q46" i="6"/>
  <c r="P46" i="6"/>
  <c r="W45" i="6"/>
  <c r="V45" i="6"/>
  <c r="U45" i="6"/>
  <c r="R45" i="6"/>
  <c r="Q45" i="6"/>
  <c r="P45" i="6"/>
  <c r="W44" i="6"/>
  <c r="V44" i="6"/>
  <c r="U44" i="6"/>
  <c r="R44" i="6"/>
  <c r="Q44" i="6"/>
  <c r="P44" i="6"/>
  <c r="W43" i="6"/>
  <c r="V43" i="6"/>
  <c r="U43" i="6"/>
  <c r="R43" i="6"/>
  <c r="Q43" i="6"/>
  <c r="P43" i="6"/>
  <c r="W42" i="6"/>
  <c r="V42" i="6"/>
  <c r="U42" i="6"/>
  <c r="R42" i="6"/>
  <c r="Q42" i="6"/>
  <c r="P42" i="6"/>
  <c r="W41" i="6"/>
  <c r="V41" i="6"/>
  <c r="U41" i="6"/>
  <c r="R41" i="6"/>
  <c r="Q41" i="6"/>
  <c r="P41" i="6"/>
  <c r="W40" i="6"/>
  <c r="V40" i="6"/>
  <c r="U40" i="6"/>
  <c r="R40" i="6"/>
  <c r="Q40" i="6"/>
  <c r="P40" i="6"/>
  <c r="W39" i="6"/>
  <c r="V39" i="6"/>
  <c r="U39" i="6"/>
  <c r="R39" i="6"/>
  <c r="Q39" i="6"/>
  <c r="P39" i="6"/>
  <c r="W38" i="6"/>
  <c r="V38" i="6"/>
  <c r="U38" i="6"/>
  <c r="R38" i="6"/>
  <c r="Q38" i="6"/>
  <c r="P38" i="6"/>
  <c r="W37" i="6"/>
  <c r="V37" i="6"/>
  <c r="U37" i="6"/>
  <c r="R37" i="6"/>
  <c r="Q37" i="6"/>
  <c r="P37" i="6"/>
  <c r="W36" i="6"/>
  <c r="V36" i="6"/>
  <c r="U36" i="6"/>
  <c r="R36" i="6"/>
  <c r="Q36" i="6"/>
  <c r="P36" i="6"/>
  <c r="W35" i="6"/>
  <c r="V35" i="6"/>
  <c r="U35" i="6"/>
  <c r="R35" i="6"/>
  <c r="Q35" i="6"/>
  <c r="P35" i="6"/>
  <c r="W34" i="6"/>
  <c r="V34" i="6"/>
  <c r="U34" i="6"/>
  <c r="R34" i="6"/>
  <c r="Q34" i="6"/>
  <c r="P34" i="6"/>
  <c r="W33" i="6"/>
  <c r="V33" i="6"/>
  <c r="U33" i="6"/>
  <c r="R33" i="6"/>
  <c r="Q33" i="6"/>
  <c r="P33" i="6"/>
  <c r="W32" i="6"/>
  <c r="V32" i="6"/>
  <c r="U32" i="6"/>
  <c r="R32" i="6"/>
  <c r="Q32" i="6"/>
  <c r="P32" i="6"/>
  <c r="W31" i="6"/>
  <c r="V31" i="6"/>
  <c r="U31" i="6"/>
  <c r="R31" i="6"/>
  <c r="Q31" i="6"/>
  <c r="P31" i="6"/>
  <c r="W30" i="6"/>
  <c r="V30" i="6"/>
  <c r="U30" i="6"/>
  <c r="R30" i="6"/>
  <c r="Q30" i="6"/>
  <c r="P30" i="6"/>
  <c r="W29" i="6"/>
  <c r="V29" i="6"/>
  <c r="U29" i="6"/>
  <c r="R29" i="6"/>
  <c r="Q29" i="6"/>
  <c r="P29" i="6"/>
  <c r="W28" i="6"/>
  <c r="V28" i="6"/>
  <c r="U28" i="6"/>
  <c r="R28" i="6"/>
  <c r="Q28" i="6"/>
  <c r="P28" i="6"/>
  <c r="W27" i="6"/>
  <c r="V27" i="6"/>
  <c r="U27" i="6"/>
  <c r="R27" i="6"/>
  <c r="Q27" i="6"/>
  <c r="P27" i="6"/>
  <c r="W26" i="6"/>
  <c r="V26" i="6"/>
  <c r="U26" i="6"/>
  <c r="R26" i="6"/>
  <c r="Q26" i="6"/>
  <c r="P26" i="6"/>
  <c r="W25" i="6"/>
  <c r="V25" i="6"/>
  <c r="U25" i="6"/>
  <c r="R25" i="6"/>
  <c r="Q25" i="6"/>
  <c r="P25" i="6"/>
  <c r="W24" i="6"/>
  <c r="V24" i="6"/>
  <c r="U24" i="6"/>
  <c r="R24" i="6"/>
  <c r="Q24" i="6"/>
  <c r="P24" i="6"/>
  <c r="W23" i="6"/>
  <c r="V23" i="6"/>
  <c r="U23" i="6"/>
  <c r="R23" i="6"/>
  <c r="Q23" i="6"/>
  <c r="P23" i="6"/>
  <c r="W22" i="6"/>
  <c r="V22" i="6"/>
  <c r="U22" i="6"/>
  <c r="R22" i="6"/>
  <c r="Q22" i="6"/>
  <c r="P22" i="6"/>
  <c r="W21" i="6"/>
  <c r="V21" i="6"/>
  <c r="U21" i="6"/>
  <c r="R21" i="6"/>
  <c r="Q21" i="6"/>
  <c r="P21" i="6"/>
  <c r="W20" i="6"/>
  <c r="V20" i="6"/>
  <c r="U20" i="6"/>
  <c r="R20" i="6"/>
  <c r="Q20" i="6"/>
  <c r="P20" i="6"/>
  <c r="W19" i="6"/>
  <c r="V19" i="6"/>
  <c r="U19" i="6"/>
  <c r="R19" i="6"/>
  <c r="Q19" i="6"/>
  <c r="P19" i="6"/>
  <c r="W18" i="6"/>
  <c r="V18" i="6"/>
  <c r="U18" i="6"/>
  <c r="R18" i="6"/>
  <c r="Q18" i="6"/>
  <c r="P18" i="6"/>
  <c r="W17" i="6"/>
  <c r="V17" i="6"/>
  <c r="U17" i="6"/>
  <c r="R17" i="6"/>
  <c r="Q17" i="6"/>
  <c r="P17" i="6"/>
  <c r="W16" i="6"/>
  <c r="V16" i="6"/>
  <c r="U16" i="6"/>
  <c r="R16" i="6"/>
  <c r="Q16" i="6"/>
  <c r="P16" i="6"/>
  <c r="W15" i="6"/>
  <c r="V15" i="6"/>
  <c r="U15" i="6"/>
  <c r="R15" i="6"/>
  <c r="Q15" i="6"/>
  <c r="P15" i="6"/>
  <c r="W14" i="6"/>
  <c r="V14" i="6"/>
  <c r="U14" i="6"/>
  <c r="R14" i="6"/>
  <c r="Q14" i="6"/>
  <c r="P14" i="6"/>
  <c r="W13" i="6"/>
  <c r="V13" i="6"/>
  <c r="U13" i="6"/>
  <c r="R13" i="6"/>
  <c r="Q13" i="6"/>
  <c r="P13" i="6"/>
  <c r="W12" i="6"/>
  <c r="V12" i="6"/>
  <c r="U12" i="6"/>
  <c r="R12" i="6"/>
  <c r="Q12" i="6"/>
  <c r="P12" i="6"/>
  <c r="W11" i="6"/>
  <c r="V11" i="6"/>
  <c r="U11" i="6"/>
  <c r="R11" i="6"/>
  <c r="Q11" i="6"/>
  <c r="P11" i="6"/>
  <c r="W10" i="6"/>
  <c r="V10" i="6"/>
  <c r="U10" i="6"/>
  <c r="R10" i="6"/>
  <c r="Q10" i="6"/>
  <c r="P10" i="6"/>
  <c r="W9" i="6"/>
  <c r="V9" i="6"/>
  <c r="U9" i="6"/>
  <c r="R9" i="6"/>
  <c r="Q9" i="6"/>
  <c r="P9" i="6"/>
  <c r="W8" i="6"/>
  <c r="V8" i="6"/>
  <c r="U8" i="6"/>
  <c r="R8" i="6"/>
  <c r="Q8" i="6"/>
  <c r="P8" i="6"/>
  <c r="W7" i="6"/>
  <c r="V7" i="6"/>
  <c r="U7" i="6"/>
  <c r="R7" i="6"/>
  <c r="Q7" i="6"/>
  <c r="P7" i="6"/>
  <c r="W6" i="6"/>
  <c r="V6" i="6"/>
  <c r="U6" i="6"/>
  <c r="R6" i="6"/>
  <c r="Q6" i="6"/>
  <c r="P6" i="6"/>
  <c r="D54" i="5"/>
  <c r="C54" i="5"/>
  <c r="C55" i="5" s="1"/>
  <c r="B54" i="5"/>
  <c r="J53" i="5"/>
  <c r="I53" i="5"/>
  <c r="H53" i="5"/>
  <c r="G53" i="5"/>
  <c r="E53" i="5"/>
  <c r="J52" i="5"/>
  <c r="I52" i="5"/>
  <c r="H52" i="5"/>
  <c r="G52" i="5"/>
  <c r="E52" i="5"/>
  <c r="J51" i="5"/>
  <c r="I51" i="5"/>
  <c r="H51" i="5"/>
  <c r="G51" i="5"/>
  <c r="E51" i="5"/>
  <c r="J50" i="5"/>
  <c r="I50" i="5"/>
  <c r="H50" i="5"/>
  <c r="G50" i="5"/>
  <c r="E50" i="5"/>
  <c r="J49" i="5"/>
  <c r="I49" i="5"/>
  <c r="H49" i="5"/>
  <c r="G49" i="5"/>
  <c r="E49" i="5"/>
  <c r="J48" i="5"/>
  <c r="I48" i="5"/>
  <c r="H48" i="5"/>
  <c r="G48" i="5"/>
  <c r="E48" i="5"/>
  <c r="J47" i="5"/>
  <c r="I47" i="5"/>
  <c r="H47" i="5"/>
  <c r="G47" i="5"/>
  <c r="E47" i="5"/>
  <c r="J46" i="5"/>
  <c r="I46" i="5"/>
  <c r="H46" i="5"/>
  <c r="G46" i="5"/>
  <c r="E46" i="5"/>
  <c r="J45" i="5"/>
  <c r="I45" i="5"/>
  <c r="H45" i="5"/>
  <c r="G45" i="5"/>
  <c r="E45" i="5"/>
  <c r="J44" i="5"/>
  <c r="I44" i="5"/>
  <c r="H44" i="5"/>
  <c r="G44" i="5"/>
  <c r="E44" i="5"/>
  <c r="J43" i="5"/>
  <c r="I43" i="5"/>
  <c r="H43" i="5"/>
  <c r="G43" i="5"/>
  <c r="E43" i="5"/>
  <c r="J42" i="5"/>
  <c r="I42" i="5"/>
  <c r="H42" i="5"/>
  <c r="G42" i="5"/>
  <c r="E42" i="5"/>
  <c r="J41" i="5"/>
  <c r="I41" i="5"/>
  <c r="H41" i="5"/>
  <c r="G41" i="5"/>
  <c r="E41" i="5"/>
  <c r="J40" i="5"/>
  <c r="I40" i="5"/>
  <c r="H40" i="5"/>
  <c r="G40" i="5"/>
  <c r="E40" i="5"/>
  <c r="J39" i="5"/>
  <c r="I39" i="5"/>
  <c r="H39" i="5"/>
  <c r="G39" i="5"/>
  <c r="E39" i="5"/>
  <c r="J38" i="5"/>
  <c r="I38" i="5"/>
  <c r="H38" i="5"/>
  <c r="G38" i="5"/>
  <c r="E38" i="5"/>
  <c r="D37" i="5"/>
  <c r="C37" i="5"/>
  <c r="B37" i="5"/>
  <c r="J36" i="5"/>
  <c r="I36" i="5"/>
  <c r="H36" i="5"/>
  <c r="G36" i="5"/>
  <c r="E36" i="5"/>
  <c r="J35" i="5"/>
  <c r="I35" i="5"/>
  <c r="H35" i="5"/>
  <c r="G35" i="5"/>
  <c r="E35" i="5"/>
  <c r="J34" i="5"/>
  <c r="I34" i="5"/>
  <c r="H34" i="5"/>
  <c r="G34" i="5"/>
  <c r="E34" i="5"/>
  <c r="J33" i="5"/>
  <c r="I33" i="5"/>
  <c r="H33" i="5"/>
  <c r="G33" i="5"/>
  <c r="E33" i="5"/>
  <c r="J32" i="5"/>
  <c r="I32" i="5"/>
  <c r="H32" i="5"/>
  <c r="G32" i="5"/>
  <c r="E32" i="5"/>
  <c r="J31" i="5"/>
  <c r="I31" i="5"/>
  <c r="H31" i="5"/>
  <c r="G31" i="5"/>
  <c r="E31" i="5"/>
  <c r="J30" i="5"/>
  <c r="I30" i="5"/>
  <c r="H30" i="5"/>
  <c r="G30" i="5"/>
  <c r="E30" i="5"/>
  <c r="J29" i="5"/>
  <c r="I29" i="5"/>
  <c r="H29" i="5"/>
  <c r="G29" i="5"/>
  <c r="E29" i="5"/>
  <c r="J28" i="5"/>
  <c r="I28" i="5"/>
  <c r="H28" i="5"/>
  <c r="G28" i="5"/>
  <c r="E28" i="5"/>
  <c r="J27" i="5"/>
  <c r="I27" i="5"/>
  <c r="H27" i="5"/>
  <c r="G27" i="5"/>
  <c r="E27" i="5"/>
  <c r="D26" i="5"/>
  <c r="C26" i="5"/>
  <c r="B26" i="5"/>
  <c r="J25" i="5"/>
  <c r="I25" i="5"/>
  <c r="H25" i="5"/>
  <c r="G25" i="5"/>
  <c r="E25" i="5"/>
  <c r="J24" i="5"/>
  <c r="I24" i="5"/>
  <c r="H24" i="5"/>
  <c r="G24" i="5"/>
  <c r="E24" i="5"/>
  <c r="J23" i="5"/>
  <c r="I23" i="5"/>
  <c r="H23" i="5"/>
  <c r="G23" i="5"/>
  <c r="E23" i="5"/>
  <c r="J22" i="5"/>
  <c r="I22" i="5"/>
  <c r="H22" i="5"/>
  <c r="G22" i="5"/>
  <c r="E22" i="5"/>
  <c r="J21" i="5"/>
  <c r="I21" i="5"/>
  <c r="H21" i="5"/>
  <c r="G21" i="5"/>
  <c r="E21" i="5"/>
  <c r="J20" i="5"/>
  <c r="I20" i="5"/>
  <c r="H20" i="5"/>
  <c r="G20" i="5"/>
  <c r="E20" i="5"/>
  <c r="J19" i="5"/>
  <c r="I19" i="5"/>
  <c r="H19" i="5"/>
  <c r="G19" i="5"/>
  <c r="E19" i="5"/>
  <c r="J18" i="5"/>
  <c r="I18" i="5"/>
  <c r="H18" i="5"/>
  <c r="G18" i="5"/>
  <c r="E18" i="5"/>
  <c r="J17" i="5"/>
  <c r="I17" i="5"/>
  <c r="H17" i="5"/>
  <c r="G17" i="5"/>
  <c r="E17" i="5"/>
  <c r="J16" i="5"/>
  <c r="I16" i="5"/>
  <c r="H16" i="5"/>
  <c r="G16" i="5"/>
  <c r="E16" i="5"/>
  <c r="J15" i="5"/>
  <c r="I15" i="5"/>
  <c r="H15" i="5"/>
  <c r="G15" i="5"/>
  <c r="E15" i="5"/>
  <c r="J14" i="5"/>
  <c r="I14" i="5"/>
  <c r="H14" i="5"/>
  <c r="G14" i="5"/>
  <c r="E14" i="5"/>
  <c r="D13" i="5"/>
  <c r="C13" i="5"/>
  <c r="B13" i="5"/>
  <c r="J12" i="5"/>
  <c r="I12" i="5"/>
  <c r="H12" i="5"/>
  <c r="G12" i="5"/>
  <c r="E12" i="5"/>
  <c r="J11" i="5"/>
  <c r="I11" i="5"/>
  <c r="H11" i="5"/>
  <c r="G11" i="5"/>
  <c r="E11" i="5"/>
  <c r="J10" i="5"/>
  <c r="I10" i="5"/>
  <c r="H10" i="5"/>
  <c r="G10" i="5"/>
  <c r="E10" i="5"/>
  <c r="J9" i="5"/>
  <c r="I9" i="5"/>
  <c r="H9" i="5"/>
  <c r="G9" i="5"/>
  <c r="E9" i="5"/>
  <c r="J8" i="5"/>
  <c r="I8" i="5"/>
  <c r="H8" i="5"/>
  <c r="G8" i="5"/>
  <c r="E8" i="5"/>
  <c r="J7" i="5"/>
  <c r="I7" i="5"/>
  <c r="H7" i="5"/>
  <c r="G7" i="5"/>
  <c r="E7" i="5"/>
  <c r="J6" i="5"/>
  <c r="I6" i="5"/>
  <c r="H6" i="5"/>
  <c r="G6" i="5"/>
  <c r="E6" i="5"/>
  <c r="J5" i="5"/>
  <c r="I5" i="5"/>
  <c r="H5" i="5"/>
  <c r="G5" i="5"/>
  <c r="E5" i="5"/>
  <c r="J4" i="5"/>
  <c r="I4" i="5"/>
  <c r="H4" i="5"/>
  <c r="G4" i="5"/>
  <c r="E4" i="5"/>
  <c r="J50" i="4"/>
  <c r="I50" i="4"/>
  <c r="H50" i="4"/>
  <c r="G50" i="4"/>
  <c r="E50" i="4"/>
  <c r="J49" i="4"/>
  <c r="I49" i="4"/>
  <c r="H49" i="4"/>
  <c r="G49" i="4"/>
  <c r="E49" i="4"/>
  <c r="J48" i="4"/>
  <c r="I48" i="4"/>
  <c r="H48" i="4"/>
  <c r="G48" i="4"/>
  <c r="E48" i="4"/>
  <c r="J47" i="4"/>
  <c r="I47" i="4"/>
  <c r="H47" i="4"/>
  <c r="G47" i="4"/>
  <c r="E47" i="4"/>
  <c r="J46" i="4"/>
  <c r="I46" i="4"/>
  <c r="H46" i="4"/>
  <c r="G46" i="4"/>
  <c r="E46" i="4"/>
  <c r="J45" i="4"/>
  <c r="I45" i="4"/>
  <c r="H45" i="4"/>
  <c r="G45" i="4"/>
  <c r="E45" i="4"/>
  <c r="J44" i="4"/>
  <c r="I44" i="4"/>
  <c r="H44" i="4"/>
  <c r="G44" i="4"/>
  <c r="E44" i="4"/>
  <c r="J43" i="4"/>
  <c r="I43" i="4"/>
  <c r="H43" i="4"/>
  <c r="G43" i="4"/>
  <c r="E43" i="4"/>
  <c r="J42" i="4"/>
  <c r="I42" i="4"/>
  <c r="H42" i="4"/>
  <c r="G42" i="4"/>
  <c r="E42" i="4"/>
  <c r="J41" i="4"/>
  <c r="I41" i="4"/>
  <c r="H41" i="4"/>
  <c r="G41" i="4"/>
  <c r="E41" i="4"/>
  <c r="J40" i="4"/>
  <c r="I40" i="4"/>
  <c r="H40" i="4"/>
  <c r="G40" i="4"/>
  <c r="E40" i="4"/>
  <c r="J39" i="4"/>
  <c r="I39" i="4"/>
  <c r="H39" i="4"/>
  <c r="G39" i="4"/>
  <c r="E39" i="4"/>
  <c r="J38" i="4"/>
  <c r="I38" i="4"/>
  <c r="H38" i="4"/>
  <c r="G38" i="4"/>
  <c r="E38" i="4"/>
  <c r="J37" i="4"/>
  <c r="I37" i="4"/>
  <c r="H37" i="4"/>
  <c r="G37" i="4"/>
  <c r="E37" i="4"/>
  <c r="J36" i="4"/>
  <c r="I36" i="4"/>
  <c r="H36" i="4"/>
  <c r="G36" i="4"/>
  <c r="E36" i="4"/>
  <c r="J35" i="4"/>
  <c r="I35" i="4"/>
  <c r="H35" i="4"/>
  <c r="G35" i="4"/>
  <c r="E35" i="4"/>
  <c r="J34" i="4"/>
  <c r="I34" i="4"/>
  <c r="H34" i="4"/>
  <c r="G34" i="4"/>
  <c r="E34" i="4"/>
  <c r="J33" i="4"/>
  <c r="I33" i="4"/>
  <c r="H33" i="4"/>
  <c r="G33" i="4"/>
  <c r="E33" i="4"/>
  <c r="J32" i="4"/>
  <c r="I32" i="4"/>
  <c r="H32" i="4"/>
  <c r="G32" i="4"/>
  <c r="E32" i="4"/>
  <c r="J31" i="4"/>
  <c r="I31" i="4"/>
  <c r="H31" i="4"/>
  <c r="G31" i="4"/>
  <c r="E31" i="4"/>
  <c r="J30" i="4"/>
  <c r="I30" i="4"/>
  <c r="H30" i="4"/>
  <c r="G30" i="4"/>
  <c r="E30" i="4"/>
  <c r="J29" i="4"/>
  <c r="I29" i="4"/>
  <c r="H29" i="4"/>
  <c r="G29" i="4"/>
  <c r="E29" i="4"/>
  <c r="J28" i="4"/>
  <c r="I28" i="4"/>
  <c r="H28" i="4"/>
  <c r="G28" i="4"/>
  <c r="E28" i="4"/>
  <c r="J27" i="4"/>
  <c r="I27" i="4"/>
  <c r="H27" i="4"/>
  <c r="G27" i="4"/>
  <c r="E27" i="4"/>
  <c r="J26" i="4"/>
  <c r="I26" i="4"/>
  <c r="H26" i="4"/>
  <c r="G26" i="4"/>
  <c r="E26" i="4"/>
  <c r="J25" i="4"/>
  <c r="I25" i="4"/>
  <c r="H25" i="4"/>
  <c r="G25" i="4"/>
  <c r="E25" i="4"/>
  <c r="J24" i="4"/>
  <c r="I24" i="4"/>
  <c r="H24" i="4"/>
  <c r="G24" i="4"/>
  <c r="E24" i="4"/>
  <c r="J23" i="4"/>
  <c r="I23" i="4"/>
  <c r="H23" i="4"/>
  <c r="G23" i="4"/>
  <c r="E23" i="4"/>
  <c r="J22" i="4"/>
  <c r="I22" i="4"/>
  <c r="H22" i="4"/>
  <c r="G22" i="4"/>
  <c r="E22" i="4"/>
  <c r="J21" i="4"/>
  <c r="I21" i="4"/>
  <c r="H21" i="4"/>
  <c r="G21" i="4"/>
  <c r="E21" i="4"/>
  <c r="J20" i="4"/>
  <c r="I20" i="4"/>
  <c r="H20" i="4"/>
  <c r="G20" i="4"/>
  <c r="E20" i="4"/>
  <c r="J19" i="4"/>
  <c r="I19" i="4"/>
  <c r="H19" i="4"/>
  <c r="G19" i="4"/>
  <c r="E19" i="4"/>
  <c r="J18" i="4"/>
  <c r="I18" i="4"/>
  <c r="H18" i="4"/>
  <c r="G18" i="4"/>
  <c r="E18" i="4"/>
  <c r="J17" i="4"/>
  <c r="I17" i="4"/>
  <c r="H17" i="4"/>
  <c r="G17" i="4"/>
  <c r="E17" i="4"/>
  <c r="J16" i="4"/>
  <c r="I16" i="4"/>
  <c r="H16" i="4"/>
  <c r="G16" i="4"/>
  <c r="E16" i="4"/>
  <c r="J15" i="4"/>
  <c r="I15" i="4"/>
  <c r="H15" i="4"/>
  <c r="G15" i="4"/>
  <c r="E15" i="4"/>
  <c r="J14" i="4"/>
  <c r="I14" i="4"/>
  <c r="H14" i="4"/>
  <c r="G14" i="4"/>
  <c r="E14" i="4"/>
  <c r="J13" i="4"/>
  <c r="I13" i="4"/>
  <c r="H13" i="4"/>
  <c r="G13" i="4"/>
  <c r="E13" i="4"/>
  <c r="J12" i="4"/>
  <c r="I12" i="4"/>
  <c r="H12" i="4"/>
  <c r="G12" i="4"/>
  <c r="E12" i="4"/>
  <c r="J11" i="4"/>
  <c r="I11" i="4"/>
  <c r="H11" i="4"/>
  <c r="G11" i="4"/>
  <c r="E11" i="4"/>
  <c r="J10" i="4"/>
  <c r="I10" i="4"/>
  <c r="H10" i="4"/>
  <c r="G10" i="4"/>
  <c r="E10" i="4"/>
  <c r="J9" i="4"/>
  <c r="I9" i="4"/>
  <c r="H9" i="4"/>
  <c r="G9" i="4"/>
  <c r="E9" i="4"/>
  <c r="J8" i="4"/>
  <c r="I8" i="4"/>
  <c r="H8" i="4"/>
  <c r="G8" i="4"/>
  <c r="E8" i="4"/>
  <c r="J7" i="4"/>
  <c r="I7" i="4"/>
  <c r="H7" i="4"/>
  <c r="G7" i="4"/>
  <c r="E7" i="4"/>
  <c r="J6" i="4"/>
  <c r="I6" i="4"/>
  <c r="H6" i="4"/>
  <c r="G6" i="4"/>
  <c r="E6" i="4"/>
  <c r="J5" i="4"/>
  <c r="I5" i="4"/>
  <c r="H5" i="4"/>
  <c r="G5" i="4"/>
  <c r="E5" i="4"/>
  <c r="J4" i="4"/>
  <c r="I4" i="4"/>
  <c r="H4" i="4"/>
  <c r="G4" i="4"/>
  <c r="E4" i="4"/>
  <c r="O49" i="3"/>
  <c r="M49" i="3"/>
  <c r="K49" i="3"/>
  <c r="F49" i="3"/>
  <c r="D49" i="3"/>
  <c r="B49" i="3"/>
  <c r="O48" i="3"/>
  <c r="F21" i="3" s="1"/>
  <c r="M48" i="3"/>
  <c r="K48" i="3"/>
  <c r="F48" i="3"/>
  <c r="D48" i="3"/>
  <c r="B48" i="3"/>
  <c r="O47" i="3"/>
  <c r="M47" i="3"/>
  <c r="K47" i="3"/>
  <c r="Q47" i="3" s="1"/>
  <c r="F47" i="3"/>
  <c r="D47" i="3"/>
  <c r="D20" i="3" s="1"/>
  <c r="B47" i="3"/>
  <c r="O46" i="3"/>
  <c r="O51" i="3" s="1"/>
  <c r="M46" i="3"/>
  <c r="K46" i="3"/>
  <c r="F46" i="3"/>
  <c r="D46" i="3"/>
  <c r="B46" i="3"/>
  <c r="M45" i="3"/>
  <c r="K45" i="3"/>
  <c r="D45" i="3"/>
  <c r="D51" i="3" s="1"/>
  <c r="B45" i="3"/>
  <c r="K44" i="3"/>
  <c r="Q44" i="3" s="1"/>
  <c r="B44" i="3"/>
  <c r="H44" i="3" s="1"/>
  <c r="K43" i="3"/>
  <c r="Q43" i="3" s="1"/>
  <c r="B43" i="3"/>
  <c r="K42" i="3"/>
  <c r="Q42" i="3" s="1"/>
  <c r="B42" i="3"/>
  <c r="H42" i="3" s="1"/>
  <c r="K41" i="3"/>
  <c r="B41" i="3"/>
  <c r="H41" i="3" s="1"/>
  <c r="K40" i="3"/>
  <c r="Q40" i="3" s="1"/>
  <c r="B40" i="3"/>
  <c r="H40" i="3" s="1"/>
  <c r="K39" i="3"/>
  <c r="B39" i="3"/>
  <c r="H39" i="3" s="1"/>
  <c r="K38" i="3"/>
  <c r="Q38" i="3" s="1"/>
  <c r="B38" i="3"/>
  <c r="H38" i="3" s="1"/>
  <c r="K37" i="3"/>
  <c r="Q37" i="3" s="1"/>
  <c r="B37" i="3"/>
  <c r="H37" i="3" s="1"/>
  <c r="K36" i="3"/>
  <c r="Q36" i="3" s="1"/>
  <c r="B36" i="3"/>
  <c r="H36" i="3" s="1"/>
  <c r="B35" i="3"/>
  <c r="H35" i="3" s="1"/>
  <c r="B34" i="3"/>
  <c r="B33" i="3"/>
  <c r="H33" i="3" s="1"/>
  <c r="B32" i="3"/>
  <c r="H32" i="3" s="1"/>
  <c r="B31" i="3"/>
  <c r="D21" i="3"/>
  <c r="B17" i="3"/>
  <c r="H17" i="3" s="1"/>
  <c r="C17" i="3" s="1"/>
  <c r="B16" i="3"/>
  <c r="H16" i="3" s="1"/>
  <c r="B15" i="3"/>
  <c r="H15" i="3" s="1"/>
  <c r="B14" i="3"/>
  <c r="B13" i="3"/>
  <c r="H13" i="3" s="1"/>
  <c r="C13" i="3" s="1"/>
  <c r="B12" i="3"/>
  <c r="H12" i="3" s="1"/>
  <c r="B11" i="3"/>
  <c r="H11" i="3" s="1"/>
  <c r="B10" i="3"/>
  <c r="H10" i="3" s="1"/>
  <c r="B9" i="3"/>
  <c r="H9" i="3" s="1"/>
  <c r="C9" i="3" s="1"/>
  <c r="B8" i="3"/>
  <c r="H8" i="3" s="1"/>
  <c r="B7" i="3"/>
  <c r="H7" i="3" s="1"/>
  <c r="B6" i="3"/>
  <c r="B5" i="3"/>
  <c r="B4" i="3"/>
  <c r="K23" i="2"/>
  <c r="C23" i="2"/>
  <c r="B23" i="2"/>
  <c r="J23" i="2" s="1"/>
  <c r="K22" i="2"/>
  <c r="C22" i="2"/>
  <c r="B22" i="2"/>
  <c r="J22" i="2" s="1"/>
  <c r="L22" i="2" s="1"/>
  <c r="K21" i="2"/>
  <c r="C21" i="2"/>
  <c r="B21" i="2"/>
  <c r="K20" i="2"/>
  <c r="C20" i="2"/>
  <c r="B20" i="2"/>
  <c r="K19" i="2"/>
  <c r="J19" i="2"/>
  <c r="L19" i="2" s="1"/>
  <c r="C19" i="2"/>
  <c r="B19" i="2"/>
  <c r="K18" i="2"/>
  <c r="J18" i="2"/>
  <c r="L18" i="2" s="1"/>
  <c r="C18" i="2"/>
  <c r="D18" i="2" s="1"/>
  <c r="B18" i="2"/>
  <c r="K17" i="2"/>
  <c r="C17" i="2"/>
  <c r="B17" i="2"/>
  <c r="J17" i="2" s="1"/>
  <c r="L17" i="2" s="1"/>
  <c r="K16" i="2"/>
  <c r="C16" i="2"/>
  <c r="B16" i="2"/>
  <c r="K15" i="2"/>
  <c r="C15" i="2"/>
  <c r="B15" i="2"/>
  <c r="J15" i="2" s="1"/>
  <c r="L15" i="2" s="1"/>
  <c r="K14" i="2"/>
  <c r="C14" i="2"/>
  <c r="B14" i="2"/>
  <c r="J14" i="2" s="1"/>
  <c r="L14" i="2" s="1"/>
  <c r="K13" i="2"/>
  <c r="C13" i="2"/>
  <c r="B13" i="2"/>
  <c r="J13" i="2" s="1"/>
  <c r="K12" i="2"/>
  <c r="C12" i="2"/>
  <c r="B12" i="2"/>
  <c r="K11" i="2"/>
  <c r="J11" i="2"/>
  <c r="L11" i="2" s="1"/>
  <c r="C11" i="2"/>
  <c r="B11" i="2"/>
  <c r="K10" i="2"/>
  <c r="C10" i="2"/>
  <c r="B10" i="2"/>
  <c r="J10" i="2" s="1"/>
  <c r="B9" i="2"/>
  <c r="J9" i="2" s="1"/>
  <c r="L9" i="2" s="1"/>
  <c r="B8" i="2"/>
  <c r="J8" i="2" s="1"/>
  <c r="L8" i="2" s="1"/>
  <c r="B7" i="2"/>
  <c r="J7" i="2" s="1"/>
  <c r="L7" i="2" s="1"/>
  <c r="B6" i="2"/>
  <c r="J6" i="2" s="1"/>
  <c r="L6" i="2" s="1"/>
  <c r="B5" i="2"/>
  <c r="J5" i="2" s="1"/>
  <c r="D8" i="2" l="1"/>
  <c r="D14" i="2"/>
  <c r="D18" i="3"/>
  <c r="X7" i="6"/>
  <c r="L10" i="2"/>
  <c r="D11" i="2"/>
  <c r="B20" i="3"/>
  <c r="B19" i="3"/>
  <c r="X6" i="6"/>
  <c r="X27" i="6"/>
  <c r="X29" i="6"/>
  <c r="X31" i="6"/>
  <c r="X33" i="6"/>
  <c r="X35" i="6"/>
  <c r="X37" i="6"/>
  <c r="X39" i="6"/>
  <c r="X41" i="6"/>
  <c r="X43" i="6"/>
  <c r="X45" i="6"/>
  <c r="X47" i="6"/>
  <c r="X49" i="6"/>
  <c r="X51" i="6"/>
  <c r="J30" i="9"/>
  <c r="N31" i="9"/>
  <c r="N35" i="9"/>
  <c r="I27" i="9"/>
  <c r="Z17" i="9"/>
  <c r="Z19" i="9"/>
  <c r="Z21" i="9"/>
  <c r="Z23" i="9"/>
  <c r="Z25" i="9"/>
  <c r="D10" i="2"/>
  <c r="D22" i="2"/>
  <c r="X9" i="6"/>
  <c r="D6" i="2"/>
  <c r="L13" i="2"/>
  <c r="D15" i="2"/>
  <c r="L23" i="2"/>
  <c r="N23" i="2" s="1"/>
  <c r="H5" i="3"/>
  <c r="C5" i="3" s="1"/>
  <c r="C39" i="3"/>
  <c r="Q45" i="3"/>
  <c r="D22" i="3"/>
  <c r="S7" i="6"/>
  <c r="S9" i="6"/>
  <c r="K25" i="9"/>
  <c r="F26" i="9"/>
  <c r="K25" i="2"/>
  <c r="X8" i="6"/>
  <c r="K10" i="9"/>
  <c r="Z20" i="9"/>
  <c r="C37" i="3"/>
  <c r="H46" i="3"/>
  <c r="E46" i="3" s="1"/>
  <c r="F20" i="3"/>
  <c r="F22" i="3"/>
  <c r="E51" i="4"/>
  <c r="J51" i="4"/>
  <c r="I51" i="4"/>
  <c r="K7" i="4"/>
  <c r="K11" i="4"/>
  <c r="K15" i="4"/>
  <c r="K19" i="4"/>
  <c r="K23" i="4"/>
  <c r="K27" i="4"/>
  <c r="K31" i="4"/>
  <c r="K35" i="4"/>
  <c r="K39" i="4"/>
  <c r="K43" i="4"/>
  <c r="K47" i="4"/>
  <c r="G13" i="5"/>
  <c r="K8" i="5"/>
  <c r="K12" i="5"/>
  <c r="K38" i="5"/>
  <c r="K42" i="5"/>
  <c r="K46" i="5"/>
  <c r="K50" i="5"/>
  <c r="S6" i="6"/>
  <c r="S8" i="6"/>
  <c r="S10" i="6"/>
  <c r="S11" i="6"/>
  <c r="S13" i="6"/>
  <c r="S15" i="6"/>
  <c r="S17" i="6"/>
  <c r="S19" i="6"/>
  <c r="S21" i="6"/>
  <c r="S23" i="6"/>
  <c r="S25" i="6"/>
  <c r="S27" i="6"/>
  <c r="S29" i="6"/>
  <c r="S31" i="6"/>
  <c r="S33" i="6"/>
  <c r="S35" i="6"/>
  <c r="S37" i="6"/>
  <c r="S39" i="6"/>
  <c r="S41" i="6"/>
  <c r="S43" i="6"/>
  <c r="S45" i="6"/>
  <c r="S47" i="6"/>
  <c r="S49" i="6"/>
  <c r="S51" i="6"/>
  <c r="S56" i="8"/>
  <c r="S58" i="8"/>
  <c r="S60" i="8"/>
  <c r="S62" i="8"/>
  <c r="S64" i="8"/>
  <c r="I31" i="9"/>
  <c r="P6" i="9"/>
  <c r="S32" i="9"/>
  <c r="I35" i="9"/>
  <c r="M36" i="9"/>
  <c r="S36" i="9"/>
  <c r="E38" i="9"/>
  <c r="P12" i="9"/>
  <c r="Y38" i="9"/>
  <c r="I39" i="9"/>
  <c r="F17" i="9"/>
  <c r="U17" i="9"/>
  <c r="U19" i="9"/>
  <c r="F21" i="9"/>
  <c r="F25" i="9"/>
  <c r="J16" i="2"/>
  <c r="L16" i="2" s="1"/>
  <c r="O16" i="2" s="1"/>
  <c r="D16" i="2"/>
  <c r="F16" i="2" s="1"/>
  <c r="H43" i="3"/>
  <c r="C43" i="3" s="1"/>
  <c r="J20" i="2"/>
  <c r="L20" i="2" s="1"/>
  <c r="O20" i="2" s="1"/>
  <c r="D20" i="2"/>
  <c r="F20" i="2" s="1"/>
  <c r="Q41" i="3"/>
  <c r="L41" i="3" s="1"/>
  <c r="H48" i="3"/>
  <c r="E48" i="3" s="1"/>
  <c r="B21" i="3"/>
  <c r="H21" i="3" s="1"/>
  <c r="E21" i="3" s="1"/>
  <c r="D13" i="2"/>
  <c r="F13" i="2" s="1"/>
  <c r="D19" i="2"/>
  <c r="G19" i="2" s="1"/>
  <c r="D19" i="3"/>
  <c r="Q49" i="3"/>
  <c r="B22" i="3"/>
  <c r="H13" i="5"/>
  <c r="G97" i="7"/>
  <c r="K12" i="7"/>
  <c r="K16" i="7"/>
  <c r="K20" i="7"/>
  <c r="K24" i="7"/>
  <c r="K28" i="7"/>
  <c r="K32" i="7"/>
  <c r="K36" i="7"/>
  <c r="K40" i="7"/>
  <c r="K44" i="7"/>
  <c r="G15" i="2"/>
  <c r="D21" i="2"/>
  <c r="F21" i="2" s="1"/>
  <c r="H14" i="3"/>
  <c r="C14" i="3" s="1"/>
  <c r="O13" i="2"/>
  <c r="G16" i="2"/>
  <c r="L43" i="3"/>
  <c r="H45" i="3"/>
  <c r="C45" i="3" s="1"/>
  <c r="B18" i="3"/>
  <c r="O17" i="2"/>
  <c r="J21" i="2"/>
  <c r="L21" i="2" s="1"/>
  <c r="O21" i="2" s="1"/>
  <c r="H6" i="3"/>
  <c r="C6" i="3" s="1"/>
  <c r="H34" i="3"/>
  <c r="C34" i="3"/>
  <c r="K8" i="7"/>
  <c r="G11" i="2"/>
  <c r="J12" i="2"/>
  <c r="L12" i="2" s="1"/>
  <c r="D12" i="2"/>
  <c r="G12" i="2" s="1"/>
  <c r="D17" i="2"/>
  <c r="F17" i="2" s="1"/>
  <c r="D23" i="2"/>
  <c r="G23" i="2" s="1"/>
  <c r="H20" i="3"/>
  <c r="C20" i="3" s="1"/>
  <c r="H31" i="3"/>
  <c r="C31" i="3" s="1"/>
  <c r="C35" i="3"/>
  <c r="C41" i="3"/>
  <c r="K60" i="7"/>
  <c r="K72" i="7"/>
  <c r="K76" i="7"/>
  <c r="K80" i="7"/>
  <c r="K84" i="7"/>
  <c r="K88" i="7"/>
  <c r="F10" i="9"/>
  <c r="F10" i="2"/>
  <c r="F14" i="2"/>
  <c r="F18" i="2"/>
  <c r="F22" i="2"/>
  <c r="J37" i="5"/>
  <c r="K30" i="5"/>
  <c r="K34" i="5"/>
  <c r="U53" i="6"/>
  <c r="X12" i="6"/>
  <c r="X16" i="6"/>
  <c r="X18" i="6"/>
  <c r="X20" i="6"/>
  <c r="X24" i="6"/>
  <c r="X34" i="6"/>
  <c r="X36" i="6"/>
  <c r="X42" i="6"/>
  <c r="X48" i="6"/>
  <c r="X50" i="6"/>
  <c r="H97" i="7"/>
  <c r="U25" i="9"/>
  <c r="K48" i="7"/>
  <c r="K52" i="7"/>
  <c r="K56" i="7"/>
  <c r="K64" i="7"/>
  <c r="K68" i="7"/>
  <c r="K92" i="7"/>
  <c r="K96" i="7"/>
  <c r="Z10" i="9"/>
  <c r="G13" i="2"/>
  <c r="G21" i="2"/>
  <c r="F51" i="3"/>
  <c r="E37" i="5"/>
  <c r="I54" i="5"/>
  <c r="X10" i="6"/>
  <c r="X14" i="6"/>
  <c r="X22" i="6"/>
  <c r="X26" i="6"/>
  <c r="X28" i="6"/>
  <c r="X30" i="6"/>
  <c r="X32" i="6"/>
  <c r="X38" i="6"/>
  <c r="X40" i="6"/>
  <c r="X44" i="6"/>
  <c r="X46" i="6"/>
  <c r="X52" i="6"/>
  <c r="X65" i="8"/>
  <c r="K8" i="9"/>
  <c r="U10" i="9"/>
  <c r="C25" i="2"/>
  <c r="F11" i="2"/>
  <c r="G14" i="2"/>
  <c r="F15" i="2"/>
  <c r="G18" i="2"/>
  <c r="F19" i="2"/>
  <c r="G22" i="2"/>
  <c r="C10" i="3"/>
  <c r="F19" i="3"/>
  <c r="L37" i="3"/>
  <c r="Q39" i="3"/>
  <c r="L39" i="3" s="1"/>
  <c r="Q46" i="3"/>
  <c r="P46" i="3" s="1"/>
  <c r="Q48" i="3"/>
  <c r="P48" i="3" s="1"/>
  <c r="E26" i="5"/>
  <c r="J26" i="5"/>
  <c r="K17" i="5"/>
  <c r="K21" i="5"/>
  <c r="K25" i="5"/>
  <c r="S28" i="6"/>
  <c r="S30" i="6"/>
  <c r="S32" i="6"/>
  <c r="S34" i="6"/>
  <c r="S36" i="6"/>
  <c r="S38" i="6"/>
  <c r="S40" i="6"/>
  <c r="S42" i="6"/>
  <c r="S44" i="6"/>
  <c r="S46" i="6"/>
  <c r="S48" i="6"/>
  <c r="S50" i="6"/>
  <c r="S52" i="6"/>
  <c r="P10" i="9"/>
  <c r="K24" i="9"/>
  <c r="P25" i="9"/>
  <c r="P38" i="9" s="1"/>
  <c r="U21" i="9"/>
  <c r="W14" i="9"/>
  <c r="Z6" i="9"/>
  <c r="Z8" i="9"/>
  <c r="K12" i="9"/>
  <c r="D39" i="9"/>
  <c r="X39" i="9"/>
  <c r="P17" i="9"/>
  <c r="P21" i="9"/>
  <c r="B40" i="9"/>
  <c r="F6" i="9"/>
  <c r="U6" i="9"/>
  <c r="U32" i="9" s="1"/>
  <c r="K17" i="9"/>
  <c r="K21" i="9"/>
  <c r="K23" i="9"/>
  <c r="P53" i="6"/>
  <c r="Q53" i="6"/>
  <c r="V53" i="6"/>
  <c r="S12" i="6"/>
  <c r="S14" i="6"/>
  <c r="S16" i="6"/>
  <c r="S18" i="6"/>
  <c r="S20" i="6"/>
  <c r="S22" i="6"/>
  <c r="S24" i="6"/>
  <c r="S26" i="6"/>
  <c r="R53" i="6"/>
  <c r="W53" i="6"/>
  <c r="X11" i="6"/>
  <c r="X13" i="6"/>
  <c r="X15" i="6"/>
  <c r="X17" i="6"/>
  <c r="X19" i="6"/>
  <c r="X21" i="6"/>
  <c r="X23" i="6"/>
  <c r="X25" i="6"/>
  <c r="R14" i="9"/>
  <c r="U20" i="9"/>
  <c r="Z24" i="9"/>
  <c r="M14" i="9"/>
  <c r="U8" i="9"/>
  <c r="Z12" i="9"/>
  <c r="Z38" i="9" s="1"/>
  <c r="P19" i="9"/>
  <c r="P20" i="9"/>
  <c r="U23" i="9"/>
  <c r="U24" i="9"/>
  <c r="D33" i="9"/>
  <c r="H14" i="9"/>
  <c r="T30" i="9"/>
  <c r="K6" i="9"/>
  <c r="P8" i="9"/>
  <c r="U12" i="9"/>
  <c r="U38" i="9" s="1"/>
  <c r="N39" i="9"/>
  <c r="K19" i="9"/>
  <c r="K20" i="9"/>
  <c r="P23" i="9"/>
  <c r="P24" i="9"/>
  <c r="S50" i="8"/>
  <c r="S52" i="8"/>
  <c r="S45" i="8"/>
  <c r="S47" i="8"/>
  <c r="S38" i="8"/>
  <c r="S40" i="8"/>
  <c r="S42" i="8"/>
  <c r="S44" i="8"/>
  <c r="S37" i="8"/>
  <c r="S20" i="8"/>
  <c r="S22" i="8"/>
  <c r="S24" i="8"/>
  <c r="S26" i="8"/>
  <c r="S28" i="8"/>
  <c r="S30" i="8"/>
  <c r="S32" i="8"/>
  <c r="S34" i="8"/>
  <c r="S36" i="8"/>
  <c r="U66" i="8"/>
  <c r="X21" i="8"/>
  <c r="X25" i="8"/>
  <c r="X27" i="8"/>
  <c r="X29" i="8"/>
  <c r="X31" i="8"/>
  <c r="X33" i="8"/>
  <c r="X35" i="8"/>
  <c r="X39" i="8"/>
  <c r="X41" i="8"/>
  <c r="X43" i="8"/>
  <c r="X46" i="8"/>
  <c r="X48" i="8"/>
  <c r="X49" i="8"/>
  <c r="X51" i="8"/>
  <c r="X53" i="8"/>
  <c r="X54" i="8"/>
  <c r="X55" i="8"/>
  <c r="X57" i="8"/>
  <c r="X59" i="8"/>
  <c r="X61" i="8"/>
  <c r="P66" i="8"/>
  <c r="S7" i="8"/>
  <c r="S9" i="8"/>
  <c r="S11" i="8"/>
  <c r="S13" i="8"/>
  <c r="S15" i="8"/>
  <c r="S17" i="8"/>
  <c r="S19" i="8"/>
  <c r="Q66" i="8"/>
  <c r="W66" i="8"/>
  <c r="X8" i="8"/>
  <c r="X10" i="8"/>
  <c r="X12" i="8"/>
  <c r="X14" i="8"/>
  <c r="X16" i="8"/>
  <c r="X18" i="8"/>
  <c r="X6" i="8"/>
  <c r="X63" i="8"/>
  <c r="S6" i="8"/>
  <c r="S8" i="8"/>
  <c r="S10" i="8"/>
  <c r="S12" i="8"/>
  <c r="S14" i="8"/>
  <c r="S16" i="8"/>
  <c r="S18" i="8"/>
  <c r="S35" i="8"/>
  <c r="S65" i="8"/>
  <c r="X7" i="8"/>
  <c r="X9" i="8"/>
  <c r="X11" i="8"/>
  <c r="X13" i="8"/>
  <c r="X15" i="8"/>
  <c r="X17" i="8"/>
  <c r="X36" i="8"/>
  <c r="V66" i="8"/>
  <c r="X23" i="8"/>
  <c r="R66" i="8"/>
  <c r="S21" i="8"/>
  <c r="S23" i="8"/>
  <c r="S25" i="8"/>
  <c r="S27" i="8"/>
  <c r="S29" i="8"/>
  <c r="S31" i="8"/>
  <c r="S33" i="8"/>
  <c r="S5" i="8"/>
  <c r="X5" i="8"/>
  <c r="X19" i="8"/>
  <c r="X20" i="8"/>
  <c r="X22" i="8"/>
  <c r="X24" i="8"/>
  <c r="X26" i="8"/>
  <c r="X28" i="8"/>
  <c r="X30" i="8"/>
  <c r="X32" i="8"/>
  <c r="X34" i="8"/>
  <c r="S39" i="8"/>
  <c r="S41" i="8"/>
  <c r="S43" i="8"/>
  <c r="S46" i="8"/>
  <c r="S48" i="8"/>
  <c r="S49" i="8"/>
  <c r="S51" i="8"/>
  <c r="S53" i="8"/>
  <c r="S54" i="8"/>
  <c r="S55" i="8"/>
  <c r="S57" i="8"/>
  <c r="S59" i="8"/>
  <c r="S61" i="8"/>
  <c r="S63" i="8"/>
  <c r="X37" i="8"/>
  <c r="X38" i="8"/>
  <c r="X40" i="8"/>
  <c r="X42" i="8"/>
  <c r="X44" i="8"/>
  <c r="X45" i="8"/>
  <c r="X47" i="8"/>
  <c r="X50" i="8"/>
  <c r="X52" i="8"/>
  <c r="X56" i="8"/>
  <c r="X58" i="8"/>
  <c r="X60" i="8"/>
  <c r="X62" i="8"/>
  <c r="X64" i="8"/>
  <c r="K5" i="7"/>
  <c r="K9" i="7"/>
  <c r="K13" i="7"/>
  <c r="K17" i="7"/>
  <c r="K21" i="7"/>
  <c r="K25" i="7"/>
  <c r="K29" i="7"/>
  <c r="K33" i="7"/>
  <c r="K37" i="7"/>
  <c r="K41" i="7"/>
  <c r="K45" i="7"/>
  <c r="K49" i="7"/>
  <c r="K53" i="7"/>
  <c r="K57" i="7"/>
  <c r="K61" i="7"/>
  <c r="K65" i="7"/>
  <c r="K69" i="7"/>
  <c r="K73" i="7"/>
  <c r="K77" i="7"/>
  <c r="K81" i="7"/>
  <c r="K85" i="7"/>
  <c r="K89" i="7"/>
  <c r="K93" i="7"/>
  <c r="I97" i="7"/>
  <c r="K6" i="7"/>
  <c r="K10" i="7"/>
  <c r="K14" i="7"/>
  <c r="K18" i="7"/>
  <c r="K22" i="7"/>
  <c r="K26" i="7"/>
  <c r="K30" i="7"/>
  <c r="K34" i="7"/>
  <c r="K38" i="7"/>
  <c r="K42" i="7"/>
  <c r="K46" i="7"/>
  <c r="K50" i="7"/>
  <c r="K54" i="7"/>
  <c r="K58" i="7"/>
  <c r="K62" i="7"/>
  <c r="K66" i="7"/>
  <c r="K70" i="7"/>
  <c r="K74" i="7"/>
  <c r="K78" i="7"/>
  <c r="K82" i="7"/>
  <c r="K86" i="7"/>
  <c r="K90" i="7"/>
  <c r="K94" i="7"/>
  <c r="E97" i="7"/>
  <c r="J97" i="7"/>
  <c r="K7" i="7"/>
  <c r="K11" i="7"/>
  <c r="K15" i="7"/>
  <c r="K19" i="7"/>
  <c r="K23" i="7"/>
  <c r="K27" i="7"/>
  <c r="K31" i="7"/>
  <c r="K35" i="7"/>
  <c r="K39" i="7"/>
  <c r="K43" i="7"/>
  <c r="K47" i="7"/>
  <c r="K51" i="7"/>
  <c r="K55" i="7"/>
  <c r="K59" i="7"/>
  <c r="K63" i="7"/>
  <c r="K67" i="7"/>
  <c r="K71" i="7"/>
  <c r="K75" i="7"/>
  <c r="K79" i="7"/>
  <c r="K83" i="7"/>
  <c r="K87" i="7"/>
  <c r="K91" i="7"/>
  <c r="K95" i="7"/>
  <c r="K5" i="5"/>
  <c r="K9" i="5"/>
  <c r="K14" i="5"/>
  <c r="K18" i="5"/>
  <c r="K22" i="5"/>
  <c r="K27" i="5"/>
  <c r="K31" i="5"/>
  <c r="K35" i="5"/>
  <c r="H54" i="5"/>
  <c r="K39" i="5"/>
  <c r="K43" i="5"/>
  <c r="K47" i="5"/>
  <c r="K51" i="5"/>
  <c r="D55" i="5"/>
  <c r="I13" i="5"/>
  <c r="K6" i="5"/>
  <c r="K10" i="5"/>
  <c r="H26" i="5"/>
  <c r="K15" i="5"/>
  <c r="K19" i="5"/>
  <c r="K23" i="5"/>
  <c r="H37" i="5"/>
  <c r="K28" i="5"/>
  <c r="K32" i="5"/>
  <c r="K36" i="5"/>
  <c r="K40" i="5"/>
  <c r="K44" i="5"/>
  <c r="K48" i="5"/>
  <c r="K52" i="5"/>
  <c r="E13" i="5"/>
  <c r="J13" i="5"/>
  <c r="K7" i="5"/>
  <c r="K11" i="5"/>
  <c r="I26" i="5"/>
  <c r="K16" i="5"/>
  <c r="K20" i="5"/>
  <c r="K24" i="5"/>
  <c r="G26" i="5"/>
  <c r="K26" i="5" s="1"/>
  <c r="I37" i="5"/>
  <c r="K29" i="5"/>
  <c r="K33" i="5"/>
  <c r="E54" i="5"/>
  <c r="J54" i="5"/>
  <c r="K41" i="5"/>
  <c r="K45" i="5"/>
  <c r="K49" i="5"/>
  <c r="K53" i="5"/>
  <c r="B55" i="5"/>
  <c r="G51" i="4"/>
  <c r="K8" i="4"/>
  <c r="K12" i="4"/>
  <c r="K16" i="4"/>
  <c r="K20" i="4"/>
  <c r="K24" i="4"/>
  <c r="K28" i="4"/>
  <c r="K32" i="4"/>
  <c r="K36" i="4"/>
  <c r="K40" i="4"/>
  <c r="K44" i="4"/>
  <c r="K48" i="4"/>
  <c r="K5" i="4"/>
  <c r="K9" i="4"/>
  <c r="K13" i="4"/>
  <c r="K17" i="4"/>
  <c r="K21" i="4"/>
  <c r="K25" i="4"/>
  <c r="K29" i="4"/>
  <c r="K33" i="4"/>
  <c r="K37" i="4"/>
  <c r="K41" i="4"/>
  <c r="K45" i="4"/>
  <c r="K49" i="4"/>
  <c r="H51" i="4"/>
  <c r="K6" i="4"/>
  <c r="K10" i="4"/>
  <c r="K14" i="4"/>
  <c r="K18" i="4"/>
  <c r="K22" i="4"/>
  <c r="K26" i="4"/>
  <c r="K30" i="4"/>
  <c r="K34" i="4"/>
  <c r="K38" i="4"/>
  <c r="K42" i="4"/>
  <c r="K46" i="4"/>
  <c r="K50" i="4"/>
  <c r="P34" i="9"/>
  <c r="K34" i="9"/>
  <c r="Z34" i="9"/>
  <c r="K38" i="9"/>
  <c r="U34" i="9"/>
  <c r="E31" i="9"/>
  <c r="J31" i="9"/>
  <c r="O31" i="9"/>
  <c r="T31" i="9"/>
  <c r="Y31" i="9"/>
  <c r="P32" i="9"/>
  <c r="Z32" i="9"/>
  <c r="H33" i="9"/>
  <c r="M33" i="9"/>
  <c r="R33" i="9"/>
  <c r="W33" i="9"/>
  <c r="E35" i="9"/>
  <c r="J35" i="9"/>
  <c r="O35" i="9"/>
  <c r="T35" i="9"/>
  <c r="Y35" i="9"/>
  <c r="K36" i="9"/>
  <c r="Z36" i="9"/>
  <c r="H37" i="9"/>
  <c r="M37" i="9"/>
  <c r="R37" i="9"/>
  <c r="W37" i="9"/>
  <c r="E39" i="9"/>
  <c r="J39" i="9"/>
  <c r="O39" i="9"/>
  <c r="T39" i="9"/>
  <c r="Y39" i="9"/>
  <c r="E14" i="9"/>
  <c r="J14" i="9"/>
  <c r="O14" i="9"/>
  <c r="T14" i="9"/>
  <c r="Y14" i="9"/>
  <c r="K26" i="9"/>
  <c r="D27" i="9"/>
  <c r="X27" i="9"/>
  <c r="N30" i="9"/>
  <c r="N32" i="9"/>
  <c r="N34" i="9"/>
  <c r="N36" i="9"/>
  <c r="N38" i="9"/>
  <c r="E30" i="9"/>
  <c r="O30" i="9"/>
  <c r="Y30" i="9"/>
  <c r="F5" i="9"/>
  <c r="K5" i="9"/>
  <c r="P5" i="9"/>
  <c r="U5" i="9"/>
  <c r="Z5" i="9"/>
  <c r="M32" i="9"/>
  <c r="R32" i="9"/>
  <c r="W32" i="9"/>
  <c r="E34" i="9"/>
  <c r="J34" i="9"/>
  <c r="O34" i="9"/>
  <c r="Y34" i="9"/>
  <c r="F9" i="9"/>
  <c r="K9" i="9"/>
  <c r="P9" i="9"/>
  <c r="U9" i="9"/>
  <c r="Z9" i="9"/>
  <c r="H36" i="9"/>
  <c r="R36" i="9"/>
  <c r="W36" i="9"/>
  <c r="J38" i="9"/>
  <c r="O38" i="9"/>
  <c r="T38" i="9"/>
  <c r="F13" i="9"/>
  <c r="K13" i="9"/>
  <c r="P13" i="9"/>
  <c r="U13" i="9"/>
  <c r="Z13" i="9"/>
  <c r="H27" i="9"/>
  <c r="M27" i="9"/>
  <c r="R27" i="9"/>
  <c r="W27" i="9"/>
  <c r="F20" i="9"/>
  <c r="F24" i="9"/>
  <c r="Z26" i="9"/>
  <c r="S30" i="9"/>
  <c r="I33" i="9"/>
  <c r="S34" i="9"/>
  <c r="I37" i="9"/>
  <c r="S38" i="9"/>
  <c r="F4" i="9"/>
  <c r="K4" i="9"/>
  <c r="P4" i="9"/>
  <c r="U4" i="9"/>
  <c r="Z4" i="9"/>
  <c r="H31" i="9"/>
  <c r="M31" i="9"/>
  <c r="R31" i="9"/>
  <c r="W31" i="9"/>
  <c r="E33" i="9"/>
  <c r="J33" i="9"/>
  <c r="O33" i="9"/>
  <c r="T33" i="9"/>
  <c r="Y33" i="9"/>
  <c r="F8" i="9"/>
  <c r="H35" i="9"/>
  <c r="M35" i="9"/>
  <c r="R35" i="9"/>
  <c r="W35" i="9"/>
  <c r="E37" i="9"/>
  <c r="J37" i="9"/>
  <c r="O37" i="9"/>
  <c r="T37" i="9"/>
  <c r="Y37" i="9"/>
  <c r="F12" i="9"/>
  <c r="H39" i="9"/>
  <c r="M39" i="9"/>
  <c r="R39" i="9"/>
  <c r="W39" i="9"/>
  <c r="F19" i="9"/>
  <c r="F32" i="9" s="1"/>
  <c r="F23" i="9"/>
  <c r="U26" i="9"/>
  <c r="N27" i="9"/>
  <c r="D30" i="9"/>
  <c r="X30" i="9"/>
  <c r="D32" i="9"/>
  <c r="X32" i="9"/>
  <c r="N33" i="9"/>
  <c r="D34" i="9"/>
  <c r="X34" i="9"/>
  <c r="D36" i="9"/>
  <c r="X36" i="9"/>
  <c r="N37" i="9"/>
  <c r="D38" i="9"/>
  <c r="X38" i="9"/>
  <c r="H30" i="9"/>
  <c r="M30" i="9"/>
  <c r="R30" i="9"/>
  <c r="W30" i="9"/>
  <c r="E32" i="9"/>
  <c r="J32" i="9"/>
  <c r="O32" i="9"/>
  <c r="T32" i="9"/>
  <c r="Y32" i="9"/>
  <c r="K7" i="9"/>
  <c r="P7" i="9"/>
  <c r="U7" i="9"/>
  <c r="Z7" i="9"/>
  <c r="H34" i="9"/>
  <c r="M34" i="9"/>
  <c r="R34" i="9"/>
  <c r="W34" i="9"/>
  <c r="E36" i="9"/>
  <c r="J36" i="9"/>
  <c r="O36" i="9"/>
  <c r="T36" i="9"/>
  <c r="Y36" i="9"/>
  <c r="F11" i="9"/>
  <c r="K11" i="9"/>
  <c r="P11" i="9"/>
  <c r="U11" i="9"/>
  <c r="Z11" i="9"/>
  <c r="H38" i="9"/>
  <c r="M38" i="9"/>
  <c r="R38" i="9"/>
  <c r="W38" i="9"/>
  <c r="D14" i="9"/>
  <c r="I14" i="9"/>
  <c r="N14" i="9"/>
  <c r="S14" i="9"/>
  <c r="X14" i="9"/>
  <c r="E27" i="9"/>
  <c r="J27" i="9"/>
  <c r="O27" i="9"/>
  <c r="T27" i="9"/>
  <c r="Y27" i="9"/>
  <c r="F18" i="9"/>
  <c r="K18" i="9"/>
  <c r="P18" i="9"/>
  <c r="U18" i="9"/>
  <c r="Z18" i="9"/>
  <c r="F22" i="9"/>
  <c r="K22" i="9"/>
  <c r="P22" i="9"/>
  <c r="U22" i="9"/>
  <c r="Z22" i="9"/>
  <c r="P26" i="9"/>
  <c r="S27" i="9"/>
  <c r="I30" i="9"/>
  <c r="S31" i="9"/>
  <c r="I32" i="9"/>
  <c r="S33" i="9"/>
  <c r="I34" i="9"/>
  <c r="S35" i="9"/>
  <c r="I36" i="9"/>
  <c r="S37" i="9"/>
  <c r="I38" i="9"/>
  <c r="S39" i="9"/>
  <c r="L67" i="8"/>
  <c r="M67" i="8"/>
  <c r="K4" i="7"/>
  <c r="J55" i="5"/>
  <c r="G37" i="5"/>
  <c r="K4" i="5"/>
  <c r="G54" i="5"/>
  <c r="K4" i="4"/>
  <c r="K51" i="4" s="1"/>
  <c r="G20" i="3"/>
  <c r="N47" i="3"/>
  <c r="G48" i="3"/>
  <c r="N49" i="3"/>
  <c r="N45" i="3"/>
  <c r="P47" i="3"/>
  <c r="P49" i="3"/>
  <c r="C8" i="3"/>
  <c r="C12" i="3"/>
  <c r="C16" i="3"/>
  <c r="E20" i="3"/>
  <c r="C33" i="3"/>
  <c r="L36" i="3"/>
  <c r="L38" i="3"/>
  <c r="L40" i="3"/>
  <c r="L42" i="3"/>
  <c r="L44" i="3"/>
  <c r="L45" i="3"/>
  <c r="L46" i="3"/>
  <c r="H47" i="3"/>
  <c r="E47" i="3" s="1"/>
  <c r="L48" i="3"/>
  <c r="H49" i="3"/>
  <c r="G49" i="3" s="1"/>
  <c r="B51" i="3"/>
  <c r="H51" i="3" s="1"/>
  <c r="K51" i="3"/>
  <c r="H4" i="3"/>
  <c r="C4" i="3" s="1"/>
  <c r="C7" i="3"/>
  <c r="C11" i="3"/>
  <c r="C15" i="3"/>
  <c r="H18" i="3"/>
  <c r="C18" i="3" s="1"/>
  <c r="C21" i="3"/>
  <c r="C32" i="3"/>
  <c r="C36" i="3"/>
  <c r="C38" i="3"/>
  <c r="C40" i="3"/>
  <c r="C42" i="3"/>
  <c r="C44" i="3"/>
  <c r="C46" i="3"/>
  <c r="G46" i="3"/>
  <c r="C48" i="3"/>
  <c r="M51" i="3"/>
  <c r="L47" i="3"/>
  <c r="L49" i="3"/>
  <c r="O10" i="2"/>
  <c r="O14" i="2"/>
  <c r="O18" i="2"/>
  <c r="O22" i="2"/>
  <c r="L5" i="2"/>
  <c r="O11" i="2"/>
  <c r="O15" i="2"/>
  <c r="O19" i="2"/>
  <c r="O12" i="2"/>
  <c r="N10" i="2"/>
  <c r="N11" i="2"/>
  <c r="N13" i="2"/>
  <c r="N14" i="2"/>
  <c r="N15" i="2"/>
  <c r="N17" i="2"/>
  <c r="N18" i="2"/>
  <c r="N19" i="2"/>
  <c r="N21" i="2"/>
  <c r="N22" i="2"/>
  <c r="D5" i="2"/>
  <c r="D7" i="2"/>
  <c r="D9" i="2"/>
  <c r="B25" i="2"/>
  <c r="G10" i="2"/>
  <c r="H55" i="5" l="1"/>
  <c r="E55" i="5"/>
  <c r="F24" i="3"/>
  <c r="G24" i="3" s="1"/>
  <c r="I55" i="5"/>
  <c r="G17" i="2"/>
  <c r="G20" i="2"/>
  <c r="E45" i="3"/>
  <c r="O23" i="2"/>
  <c r="K32" i="9"/>
  <c r="P36" i="9"/>
  <c r="U36" i="9"/>
  <c r="H22" i="3"/>
  <c r="D24" i="3"/>
  <c r="E24" i="3" s="1"/>
  <c r="B24" i="3"/>
  <c r="C24" i="3"/>
  <c r="K13" i="5"/>
  <c r="N46" i="3"/>
  <c r="F23" i="2"/>
  <c r="J25" i="2"/>
  <c r="H19" i="3"/>
  <c r="E19" i="3" s="1"/>
  <c r="F12" i="2"/>
  <c r="X53" i="6"/>
  <c r="U54" i="6" s="1"/>
  <c r="N20" i="2"/>
  <c r="N16" i="2"/>
  <c r="N12" i="2"/>
  <c r="K37" i="5"/>
  <c r="S53" i="6"/>
  <c r="R54" i="6" s="1"/>
  <c r="G21" i="3"/>
  <c r="N48" i="3"/>
  <c r="Z27" i="9"/>
  <c r="X54" i="6"/>
  <c r="V54" i="6"/>
  <c r="Q54" i="6"/>
  <c r="S54" i="6"/>
  <c r="F27" i="9"/>
  <c r="X66" i="8"/>
  <c r="V67" i="8" s="1"/>
  <c r="S66" i="8"/>
  <c r="R67" i="8" s="1"/>
  <c r="K97" i="7"/>
  <c r="I40" i="9"/>
  <c r="U37" i="9"/>
  <c r="U33" i="9"/>
  <c r="R40" i="9"/>
  <c r="H40" i="9"/>
  <c r="D40" i="9"/>
  <c r="F38" i="9"/>
  <c r="F34" i="9"/>
  <c r="Z30" i="9"/>
  <c r="Z14" i="9"/>
  <c r="F30" i="9"/>
  <c r="F14" i="9"/>
  <c r="U39" i="9"/>
  <c r="U35" i="9"/>
  <c r="P31" i="9"/>
  <c r="P37" i="9"/>
  <c r="P33" i="9"/>
  <c r="U30" i="9"/>
  <c r="U14" i="9"/>
  <c r="S40" i="9"/>
  <c r="P39" i="9"/>
  <c r="P35" i="9"/>
  <c r="K31" i="9"/>
  <c r="T40" i="9"/>
  <c r="J40" i="9"/>
  <c r="P27" i="9"/>
  <c r="K37" i="9"/>
  <c r="K33" i="9"/>
  <c r="W40" i="9"/>
  <c r="M40" i="9"/>
  <c r="P30" i="9"/>
  <c r="P14" i="9"/>
  <c r="K39" i="9"/>
  <c r="K35" i="9"/>
  <c r="Z31" i="9"/>
  <c r="F31" i="9"/>
  <c r="Z37" i="9"/>
  <c r="F37" i="9"/>
  <c r="Z33" i="9"/>
  <c r="X40" i="9"/>
  <c r="K30" i="9"/>
  <c r="K14" i="9"/>
  <c r="Z39" i="9"/>
  <c r="F39" i="9"/>
  <c r="Z35" i="9"/>
  <c r="F35" i="9"/>
  <c r="U31" i="9"/>
  <c r="Y40" i="9"/>
  <c r="O40" i="9"/>
  <c r="E40" i="9"/>
  <c r="N40" i="9"/>
  <c r="U27" i="9"/>
  <c r="K27" i="9"/>
  <c r="F36" i="9"/>
  <c r="F33" i="9"/>
  <c r="G55" i="5"/>
  <c r="K55" i="5" s="1"/>
  <c r="K54" i="5"/>
  <c r="E18" i="3"/>
  <c r="C49" i="3"/>
  <c r="E49" i="3"/>
  <c r="Q51" i="3"/>
  <c r="G47" i="3"/>
  <c r="C47" i="3"/>
  <c r="L25" i="2"/>
  <c r="O25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D25" i="2"/>
  <c r="G25" i="2" s="1"/>
  <c r="W54" i="6" l="1"/>
  <c r="H24" i="3"/>
  <c r="G22" i="3"/>
  <c r="C22" i="3"/>
  <c r="P54" i="6"/>
  <c r="E22" i="3"/>
  <c r="N25" i="2"/>
  <c r="C19" i="3"/>
  <c r="G19" i="3"/>
  <c r="S67" i="8"/>
  <c r="Q67" i="8"/>
  <c r="P67" i="8"/>
  <c r="X67" i="8"/>
  <c r="U67" i="8"/>
  <c r="W67" i="8"/>
  <c r="F40" i="9"/>
  <c r="P40" i="9"/>
  <c r="U40" i="9"/>
  <c r="K40" i="9"/>
  <c r="Z40" i="9"/>
  <c r="F25" i="2"/>
</calcChain>
</file>

<file path=xl/sharedStrings.xml><?xml version="1.0" encoding="utf-8"?>
<sst xmlns="http://schemas.openxmlformats.org/spreadsheetml/2006/main" count="526" uniqueCount="217">
  <si>
    <t>The AMP Net Mapping Project</t>
  </si>
  <si>
    <t xml:space="preserve">funded by </t>
  </si>
  <si>
    <t>Global ITN shipments by region and year - ALL COUNTRIES</t>
  </si>
  <si>
    <t>Global ITN shipments by region and year - ENDEMIC COUNTRIES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</si>
  <si>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</si>
  <si>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</si>
  <si>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</si>
  <si>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</si>
  <si>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</si>
  <si>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</si>
  <si>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</si>
  <si>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</si>
  <si>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</si>
  <si>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>ITN shipments by type - ALL COUNTRIES</t>
  </si>
  <si>
    <t>Standard</t>
  </si>
  <si>
    <t>PBO</t>
  </si>
  <si>
    <t>Dual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</si>
  <si>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</si>
  <si>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</si>
  <si>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</si>
  <si>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</si>
  <si>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</si>
  <si>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ITN shipments to SSA (2004 - present)</t>
  </si>
  <si>
    <t>Cumulative 2004-2018</t>
  </si>
  <si>
    <t>Country</t>
  </si>
  <si>
    <t>1st Q</t>
  </si>
  <si>
    <t>2nd Q</t>
  </si>
  <si>
    <t>3rd Q</t>
  </si>
  <si>
    <t>4th Q</t>
  </si>
  <si>
    <t>Angola</t>
  </si>
  <si>
    <t>Benin</t>
  </si>
  <si>
    <t>Botswana</t>
  </si>
  <si>
    <t>Burkina Faso</t>
  </si>
  <si>
    <t>Burundi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</si>
  <si>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</si>
  <si>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</si>
  <si>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</si>
  <si>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</si>
  <si>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</si>
  <si>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</si>
  <si>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</si>
  <si>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</si>
  <si>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</si>
  <si>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</si>
  <si>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</si>
  <si>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</si>
  <si>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</si>
  <si>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</si>
  <si>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</si>
  <si>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</si>
  <si>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</si>
  <si>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</si>
  <si>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Liberia</t>
  </si>
  <si>
    <t>Madagascar</t>
  </si>
  <si>
    <t>Malawi</t>
  </si>
  <si>
    <t>Mali</t>
  </si>
  <si>
    <t>Mauritania</t>
  </si>
  <si>
    <t>Mozambique</t>
  </si>
  <si>
    <t>Namibia</t>
  </si>
  <si>
    <t>Niger</t>
  </si>
  <si>
    <t>Nigeria</t>
  </si>
  <si>
    <t>Rwanda</t>
  </si>
  <si>
    <t>Senegal</t>
  </si>
  <si>
    <t>Sierra Leone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</si>
  <si>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</si>
  <si>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</si>
  <si>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</si>
  <si>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</si>
  <si>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</si>
  <si>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</si>
  <si>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</si>
  <si>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</si>
  <si>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Uganda</t>
  </si>
  <si>
    <t>Zambia</t>
  </si>
  <si>
    <t>Zanzibar</t>
  </si>
  <si>
    <t>Zimbabwe</t>
  </si>
  <si>
    <t>**North/South Sudan arbitrarily split 60/40 in 2004-2008 from total Sudan shipments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</si>
  <si>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</si>
  <si>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</si>
  <si>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</si>
  <si>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</si>
  <si>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</si>
  <si>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</si>
  <si>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</si>
  <si>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 xml:space="preserve">ITN shipments to SSA by type </t>
  </si>
  <si>
    <t>SSA</t>
  </si>
  <si>
    <t>CAR</t>
  </si>
  <si>
    <t>DR Congo</t>
  </si>
  <si>
    <t>STP</t>
  </si>
  <si>
    <t>%</t>
  </si>
  <si>
    <t>ITN shipments to ROW (2009 - present)</t>
  </si>
  <si>
    <t>Cumulative 2009-2018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</si>
  <si>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</si>
  <si>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</si>
  <si>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</si>
  <si>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</si>
  <si>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</si>
  <si>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</si>
  <si>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</si>
  <si>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</si>
  <si>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</si>
  <si>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</si>
  <si>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</si>
  <si>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</si>
  <si>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</si>
  <si>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</si>
  <si>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</si>
  <si>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</si>
  <si>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</si>
  <si>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</si>
  <si>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</si>
  <si>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</si>
  <si>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</si>
  <si>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</si>
  <si>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</si>
  <si>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</si>
  <si>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</si>
  <si>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</si>
  <si>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</si>
  <si>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</si>
  <si>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</si>
  <si>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</si>
  <si>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</si>
  <si>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</si>
  <si>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</si>
  <si>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</si>
  <si>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</si>
  <si>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</si>
  <si>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</si>
  <si>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</si>
  <si>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</si>
  <si>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</si>
  <si>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</si>
  <si>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>Iran (Islamic Republic of)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</si>
  <si>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</si>
  <si>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</si>
  <si>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</si>
  <si>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</si>
  <si>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</si>
  <si>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</si>
  <si>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</si>
  <si>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</si>
  <si>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</si>
  <si>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</si>
  <si>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</si>
  <si>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</si>
  <si>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</si>
  <si>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</si>
  <si>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</si>
  <si>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</si>
  <si>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</si>
  <si>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</si>
  <si>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</si>
  <si>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 Caledonia</t>
  </si>
  <si>
    <t>New Zealand</t>
  </si>
  <si>
    <t>Nicaragua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</si>
  <si>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</si>
  <si>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</si>
  <si>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</si>
  <si>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</si>
  <si>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</si>
  <si>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</si>
  <si>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</si>
  <si>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</si>
  <si>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</si>
  <si>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</si>
  <si>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</si>
  <si>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</si>
  <si>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</si>
  <si>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</si>
  <si>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</si>
  <si>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</si>
  <si>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</si>
  <si>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</si>
  <si>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</si>
  <si>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</si>
  <si>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</si>
  <si>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</si>
  <si>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</si>
  <si>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</si>
  <si>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</si>
  <si>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</si>
  <si>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</si>
  <si>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</si>
  <si>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</si>
  <si>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</si>
  <si>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</si>
  <si>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</si>
  <si>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>ITN shipments to ROW by type</t>
  </si>
  <si>
    <t>Bolivia</t>
  </si>
  <si>
    <t>Dom. Republic</t>
  </si>
  <si>
    <t>Guiana (French)</t>
  </si>
  <si>
    <t>Laos</t>
  </si>
  <si>
    <t>Micronesia</t>
  </si>
  <si>
    <t>Papua NG</t>
  </si>
  <si>
    <t>Timor Leste</t>
  </si>
  <si>
    <t>UAE</t>
  </si>
  <si>
    <t>USA</t>
  </si>
  <si>
    <t>UK</t>
  </si>
  <si>
    <t>Vietnam</t>
  </si>
  <si>
    <t>Yeman</t>
  </si>
  <si>
    <t xml:space="preserve"> ITN shipments by donor by type</t>
  </si>
  <si>
    <t>Cumulative 2009-2017</t>
  </si>
  <si>
    <t>AMF</t>
  </si>
  <si>
    <t>GLOBAL FUND</t>
  </si>
  <si>
    <t>UNICEF</t>
  </si>
  <si>
    <t>PMI</t>
  </si>
  <si>
    <t>UNITAID</t>
  </si>
  <si>
    <t>Private</t>
  </si>
  <si>
    <t>CIDA</t>
  </si>
  <si>
    <t>WB</t>
  </si>
  <si>
    <t>Other donor</t>
  </si>
  <si>
    <t>ROW</t>
  </si>
  <si>
    <t>World Bank</t>
  </si>
  <si>
    <t>TOTAL</t>
  </si>
  <si>
    <t>DFID/Natl Gov</t>
  </si>
  <si>
    <t xml:space="preserve">Bolivia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</si>
</sst>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36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16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4" xfId="0" applyFont="1" applyBorder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7" fillId="0" borderId="23" xfId="0" applyNumberFormat="1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3" fontId="7" fillId="0" borderId="28" xfId="0" applyNumberFormat="1" applyFont="1" applyBorder="1" applyAlignment="1">
      <alignment horizontal="center"/>
    </xf>
    <xf numFmtId="9" fontId="7" fillId="0" borderId="27" xfId="0" applyNumberFormat="1" applyFont="1" applyBorder="1" applyAlignment="1">
      <alignment horizontal="center"/>
    </xf>
    <xf numFmtId="0" fontId="7" fillId="0" borderId="28" xfId="0" applyFont="1" applyBorder="1"/>
    <xf numFmtId="3" fontId="3" fillId="0" borderId="29" xfId="0" applyNumberFormat="1" applyFont="1" applyBorder="1" applyAlignment="1">
      <alignment horizontal="center"/>
    </xf>
    <xf numFmtId="9" fontId="3" fillId="0" borderId="3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9" fontId="7" fillId="0" borderId="34" xfId="0" applyNumberFormat="1" applyFont="1" applyBorder="1" applyAlignment="1">
      <alignment horizontal="center"/>
    </xf>
    <xf numFmtId="9" fontId="7" fillId="0" borderId="36" xfId="0" applyNumberFormat="1" applyFont="1" applyBorder="1" applyAlignment="1">
      <alignment horizontal="center"/>
    </xf>
    <xf numFmtId="0" fontId="7" fillId="0" borderId="36" xfId="0" applyFont="1" applyBorder="1"/>
    <xf numFmtId="0" fontId="7" fillId="0" borderId="25" xfId="0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17" xfId="0" applyFont="1" applyBorder="1"/>
    <xf numFmtId="3" fontId="3" fillId="0" borderId="20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0" fontId="3" fillId="0" borderId="30" xfId="0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4" xfId="0" applyFont="1" applyBorder="1"/>
    <xf numFmtId="0" fontId="4" fillId="0" borderId="40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3" fillId="0" borderId="7" xfId="0" applyFont="1" applyBorder="1"/>
    <xf numFmtId="3" fontId="3" fillId="0" borderId="44" xfId="0" applyNumberFormat="1" applyFon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5" fillId="0" borderId="0" xfId="0" applyFont="1"/>
    <xf numFmtId="3" fontId="0" fillId="0" borderId="47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3" fillId="0" borderId="53" xfId="0" applyNumberFormat="1" applyFont="1" applyBorder="1" applyAlignment="1">
      <alignment horizontal="center"/>
    </xf>
    <xf numFmtId="3" fontId="3" fillId="0" borderId="5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3" fillId="0" borderId="56" xfId="0" applyFont="1" applyBorder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3" fontId="7" fillId="0" borderId="47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0" fontId="0" fillId="0" borderId="57" xfId="0" applyBorder="1" applyAlignment="1">
      <alignment horizontal="center"/>
    </xf>
    <xf numFmtId="3" fontId="7" fillId="0" borderId="50" xfId="0" applyNumberFormat="1" applyFont="1" applyBorder="1" applyAlignment="1">
      <alignment horizontal="center"/>
    </xf>
    <xf numFmtId="3" fontId="7" fillId="0" borderId="58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7" fillId="0" borderId="48" xfId="0" applyFont="1" applyBorder="1"/>
    <xf numFmtId="3" fontId="0" fillId="0" borderId="57" xfId="0" applyNumberFormat="1" applyBorder="1" applyAlignment="1">
      <alignment horizontal="center"/>
    </xf>
    <xf numFmtId="0" fontId="0" fillId="0" borderId="48" xfId="0" applyBorder="1"/>
    <xf numFmtId="0" fontId="0" fillId="0" borderId="43" xfId="0" applyBorder="1"/>
    <xf numFmtId="0" fontId="7" fillId="0" borderId="51" xfId="0" applyFont="1" applyBorder="1"/>
    <xf numFmtId="0" fontId="0" fillId="0" borderId="51" xfId="0" applyBorder="1"/>
    <xf numFmtId="0" fontId="0" fillId="0" borderId="37" xfId="0" applyBorder="1"/>
    <xf numFmtId="0" fontId="3" fillId="0" borderId="61" xfId="0" applyFont="1" applyBorder="1"/>
    <xf numFmtId="0" fontId="3" fillId="0" borderId="62" xfId="0" applyFont="1" applyBorder="1" applyAlignment="1">
      <alignment horizontal="center"/>
    </xf>
    <xf numFmtId="0" fontId="0" fillId="0" borderId="61" xfId="0" applyBorder="1" applyAlignment="1">
      <alignment horizontal="center"/>
    </xf>
    <xf numFmtId="3" fontId="0" fillId="0" borderId="63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/>
    <xf numFmtId="0" fontId="0" fillId="0" borderId="39" xfId="0" applyBorder="1"/>
    <xf numFmtId="0" fontId="0" fillId="0" borderId="48" xfId="0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0" fontId="3" fillId="0" borderId="39" xfId="0" applyFont="1" applyBorder="1"/>
    <xf numFmtId="3" fontId="3" fillId="0" borderId="63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3" fontId="3" fillId="0" borderId="60" xfId="0" applyNumberFormat="1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9" xfId="0" applyFont="1" applyBorder="1"/>
    <xf numFmtId="3" fontId="7" fillId="0" borderId="65" xfId="0" applyNumberFormat="1" applyFont="1" applyBorder="1" applyAlignment="1">
      <alignment horizontal="center"/>
    </xf>
    <xf numFmtId="3" fontId="7" fillId="0" borderId="66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3" fontId="3" fillId="0" borderId="26" xfId="0" applyNumberFormat="1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3" fillId="0" borderId="67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3" fillId="0" borderId="68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17</xdr:row>
      <xdr:rowOff>68580</xdr:rowOff>
    </xdr:from>
    <xdr:to>
      <xdr:col>6</xdr:col>
      <xdr:colOff>784860</xdr:colOff>
      <xdr:row>24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DAC7B-2888-436D-BD03-F8C0C8A4F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3893820"/>
          <a:ext cx="371094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14</xdr:col>
      <xdr:colOff>60960</xdr:colOff>
      <xdr:row>24</xdr:row>
      <xdr:rowOff>167640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F06B19D1-E9B1-4D6E-93E5-B0BE2DC9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3848100"/>
          <a:ext cx="3596640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n%20Milliner\Desktop\NMP%20%202022%20ship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Ken"/>
      <sheetName val="Lib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TP"/>
      <sheetName val="SSud"/>
      <sheetName val="NSud"/>
      <sheetName val="Swz"/>
      <sheetName val="SA"/>
      <sheetName val="Tnz"/>
      <sheetName val="Togo"/>
      <sheetName val="Uga"/>
      <sheetName val="Zam"/>
      <sheetName val="Zanz"/>
      <sheetName val="Zbw"/>
      <sheetName val="Totals"/>
      <sheetName val="SSA"/>
      <sheetName val="SSA regional"/>
      <sheetName val="SSA by type"/>
      <sheetName val="Global by type b"/>
      <sheetName val="SSA by Qrt"/>
      <sheetName val="Full SSA"/>
      <sheetName val="SSA endemic"/>
      <sheetName val="ROW"/>
      <sheetName val="ROW by type"/>
      <sheetName val="ROW endemic"/>
      <sheetName val="Shipments  by Donor"/>
      <sheetName val="Ex Africa 2021"/>
      <sheetName val="Ex Africa 2022"/>
      <sheetName val="Global "/>
      <sheetName val="Global by type"/>
      <sheetName val="PMI shipments"/>
      <sheetName val="PMI %"/>
      <sheetName val="Logos"/>
      <sheetName val="Manta prep"/>
      <sheetName val="Manta input"/>
      <sheetName val="SSA endemic full"/>
      <sheetName val=" ROW Endemic Full"/>
      <sheetName val="Ex-Africa Del 2018"/>
      <sheetName val="Ex Africa Del 2019"/>
      <sheetName val="Ex Africa del 2020"/>
      <sheetName val="ROW by QTR"/>
      <sheetName val="Cumulative"/>
      <sheetName val="Donor detail"/>
      <sheetName val="Sheet18"/>
      <sheetName val="sheet7"/>
      <sheetName val="sheet9"/>
      <sheetName val="Sheet 20"/>
      <sheetName val="Sheet17"/>
      <sheetName val="Sheet11"/>
      <sheetName val="Sheet12"/>
      <sheetName val="Sheet13"/>
      <sheetName val="Sheet16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H3">
            <v>8927650</v>
          </cell>
          <cell r="N3">
            <v>0</v>
          </cell>
          <cell r="Z3">
            <v>7937750</v>
          </cell>
          <cell r="AF3">
            <v>0</v>
          </cell>
          <cell r="AL3">
            <v>0</v>
          </cell>
          <cell r="BA3">
            <v>18461335</v>
          </cell>
          <cell r="BG3">
            <v>898300</v>
          </cell>
          <cell r="BM3">
            <v>403840</v>
          </cell>
          <cell r="BY3">
            <v>3879450</v>
          </cell>
          <cell r="CE3">
            <v>16298850</v>
          </cell>
          <cell r="CK3">
            <v>1299350</v>
          </cell>
          <cell r="CW3">
            <v>3095550</v>
          </cell>
          <cell r="DC3">
            <v>31005350</v>
          </cell>
          <cell r="DI3">
            <v>997450</v>
          </cell>
        </row>
        <row r="4">
          <cell r="H4">
            <v>87126937</v>
          </cell>
          <cell r="N4">
            <v>4457969</v>
          </cell>
          <cell r="Z4">
            <v>120171441</v>
          </cell>
          <cell r="AF4">
            <v>5997939</v>
          </cell>
          <cell r="AL4">
            <v>3200000</v>
          </cell>
          <cell r="BA4">
            <v>78555585</v>
          </cell>
          <cell r="BG4">
            <v>18265411</v>
          </cell>
          <cell r="BM4">
            <v>8236461</v>
          </cell>
          <cell r="BY4">
            <v>61930066</v>
          </cell>
          <cell r="CE4">
            <v>46251127</v>
          </cell>
          <cell r="CK4">
            <v>9964239</v>
          </cell>
          <cell r="CW4">
            <v>49454949</v>
          </cell>
          <cell r="DC4">
            <v>68529115</v>
          </cell>
          <cell r="DI4">
            <v>17880682</v>
          </cell>
        </row>
        <row r="5">
          <cell r="H5">
            <v>8711393</v>
          </cell>
          <cell r="N5">
            <v>0</v>
          </cell>
          <cell r="Z5">
            <v>28219181</v>
          </cell>
          <cell r="AF5">
            <v>26000</v>
          </cell>
          <cell r="AL5">
            <v>0</v>
          </cell>
          <cell r="BA5">
            <v>18162542</v>
          </cell>
          <cell r="BG5">
            <v>491257</v>
          </cell>
          <cell r="BM5">
            <v>0</v>
          </cell>
          <cell r="BY5">
            <v>11378391</v>
          </cell>
          <cell r="CE5">
            <v>2496598</v>
          </cell>
          <cell r="CK5">
            <v>2706017</v>
          </cell>
          <cell r="CW5">
            <v>33110346</v>
          </cell>
          <cell r="DC5">
            <v>2512154</v>
          </cell>
          <cell r="DI5">
            <v>505671</v>
          </cell>
        </row>
        <row r="6">
          <cell r="H6">
            <v>59669613</v>
          </cell>
          <cell r="N6">
            <v>132200</v>
          </cell>
          <cell r="Z6">
            <v>24691080</v>
          </cell>
          <cell r="AF6">
            <v>9898662</v>
          </cell>
          <cell r="AL6">
            <v>900000</v>
          </cell>
          <cell r="BA6">
            <v>25688549</v>
          </cell>
          <cell r="BG6">
            <v>13485698</v>
          </cell>
          <cell r="BM6">
            <v>3327000</v>
          </cell>
          <cell r="BY6">
            <v>11760696</v>
          </cell>
          <cell r="CE6">
            <v>21776837</v>
          </cell>
          <cell r="CK6">
            <v>4849725</v>
          </cell>
          <cell r="CW6">
            <v>14674832</v>
          </cell>
          <cell r="DC6">
            <v>21069059</v>
          </cell>
          <cell r="DI6">
            <v>1807231</v>
          </cell>
        </row>
        <row r="7">
          <cell r="H7">
            <v>0</v>
          </cell>
          <cell r="N7">
            <v>0</v>
          </cell>
          <cell r="Z7">
            <v>0</v>
          </cell>
          <cell r="AF7">
            <v>0</v>
          </cell>
          <cell r="AL7">
            <v>0</v>
          </cell>
          <cell r="BA7">
            <v>0</v>
          </cell>
          <cell r="BG7">
            <v>0</v>
          </cell>
          <cell r="BM7">
            <v>0</v>
          </cell>
          <cell r="BY7">
            <v>0</v>
          </cell>
          <cell r="CE7">
            <v>0</v>
          </cell>
          <cell r="CK7">
            <v>0</v>
          </cell>
          <cell r="CW7">
            <v>0</v>
          </cell>
          <cell r="DC7">
            <v>0</v>
          </cell>
          <cell r="DI7">
            <v>0</v>
          </cell>
        </row>
        <row r="8">
          <cell r="H8">
            <v>0</v>
          </cell>
          <cell r="N8">
            <v>0</v>
          </cell>
          <cell r="Z8">
            <v>0</v>
          </cell>
          <cell r="AF8">
            <v>0</v>
          </cell>
          <cell r="AL8">
            <v>0</v>
          </cell>
          <cell r="BA8">
            <v>0</v>
          </cell>
          <cell r="BG8">
            <v>0</v>
          </cell>
          <cell r="BM8">
            <v>0</v>
          </cell>
          <cell r="BY8">
            <v>400000</v>
          </cell>
          <cell r="CE8">
            <v>0</v>
          </cell>
          <cell r="CK8">
            <v>0</v>
          </cell>
          <cell r="CW8">
            <v>0</v>
          </cell>
          <cell r="DC8">
            <v>0</v>
          </cell>
          <cell r="DI8">
            <v>0</v>
          </cell>
        </row>
        <row r="9">
          <cell r="H9">
            <v>314254</v>
          </cell>
          <cell r="N9">
            <v>1800</v>
          </cell>
          <cell r="Z9">
            <v>711250</v>
          </cell>
          <cell r="AF9">
            <v>71650</v>
          </cell>
          <cell r="AL9">
            <v>0</v>
          </cell>
          <cell r="BA9">
            <v>3935067</v>
          </cell>
          <cell r="BG9">
            <v>94750</v>
          </cell>
          <cell r="BM9">
            <v>0</v>
          </cell>
          <cell r="BY9">
            <v>1088760</v>
          </cell>
          <cell r="CE9">
            <v>1568150</v>
          </cell>
          <cell r="CK9">
            <v>0</v>
          </cell>
          <cell r="CW9">
            <v>1962190</v>
          </cell>
          <cell r="DC9">
            <v>198714</v>
          </cell>
          <cell r="DI9">
            <v>0</v>
          </cell>
        </row>
        <row r="10">
          <cell r="H10">
            <v>0</v>
          </cell>
          <cell r="N10">
            <v>0</v>
          </cell>
          <cell r="Z10">
            <v>0</v>
          </cell>
          <cell r="AF10">
            <v>0</v>
          </cell>
          <cell r="AL10">
            <v>0</v>
          </cell>
          <cell r="BA10">
            <v>0</v>
          </cell>
          <cell r="BG10">
            <v>0</v>
          </cell>
          <cell r="BM10">
            <v>0</v>
          </cell>
          <cell r="BY10">
            <v>0</v>
          </cell>
          <cell r="CE10">
            <v>0</v>
          </cell>
          <cell r="CK10">
            <v>0</v>
          </cell>
          <cell r="CW10">
            <v>0</v>
          </cell>
          <cell r="DC10">
            <v>0</v>
          </cell>
          <cell r="DI10">
            <v>0</v>
          </cell>
        </row>
        <row r="11">
          <cell r="H11">
            <v>168000</v>
          </cell>
          <cell r="N11">
            <v>0</v>
          </cell>
          <cell r="Z11">
            <v>1050000</v>
          </cell>
          <cell r="AF11">
            <v>0</v>
          </cell>
          <cell r="AL11">
            <v>0</v>
          </cell>
          <cell r="BA11">
            <v>0</v>
          </cell>
          <cell r="BG11">
            <v>0</v>
          </cell>
          <cell r="BM11">
            <v>0</v>
          </cell>
          <cell r="BY11">
            <v>0</v>
          </cell>
          <cell r="CE11">
            <v>0</v>
          </cell>
          <cell r="CK11">
            <v>0</v>
          </cell>
          <cell r="CW11">
            <v>0</v>
          </cell>
          <cell r="DC11">
            <v>0</v>
          </cell>
          <cell r="DI11">
            <v>0</v>
          </cell>
        </row>
        <row r="12">
          <cell r="H12">
            <v>2570837</v>
          </cell>
          <cell r="N12">
            <v>325205</v>
          </cell>
          <cell r="Z12">
            <v>8113257</v>
          </cell>
          <cell r="AF12">
            <v>1814386</v>
          </cell>
          <cell r="AL12">
            <v>45100</v>
          </cell>
          <cell r="BA12">
            <v>8955031</v>
          </cell>
          <cell r="BG12">
            <v>10204385</v>
          </cell>
          <cell r="BM12">
            <v>45100</v>
          </cell>
          <cell r="BY12">
            <v>2315900</v>
          </cell>
          <cell r="CE12">
            <v>5618250</v>
          </cell>
          <cell r="CK12">
            <v>0</v>
          </cell>
          <cell r="CW12">
            <v>4104150</v>
          </cell>
          <cell r="DC12">
            <v>8371078</v>
          </cell>
          <cell r="DI12">
            <v>181000</v>
          </cell>
        </row>
        <row r="13">
          <cell r="H13">
            <v>167488684</v>
          </cell>
          <cell r="N13">
            <v>4917174</v>
          </cell>
          <cell r="Z13">
            <v>190893959</v>
          </cell>
          <cell r="AF13">
            <v>17808637</v>
          </cell>
          <cell r="AL13">
            <v>4145100</v>
          </cell>
          <cell r="BA13">
            <v>153758109</v>
          </cell>
          <cell r="BG13">
            <v>43439801</v>
          </cell>
          <cell r="BM13">
            <v>12012401</v>
          </cell>
          <cell r="BY13">
            <v>92753263</v>
          </cell>
          <cell r="CE13">
            <v>94009812</v>
          </cell>
          <cell r="CK13">
            <v>18819331</v>
          </cell>
          <cell r="CW13">
            <v>106402017</v>
          </cell>
          <cell r="DC13">
            <v>131685470</v>
          </cell>
          <cell r="DI13">
            <v>21372034</v>
          </cell>
        </row>
        <row r="17">
          <cell r="H17">
            <v>387000</v>
          </cell>
          <cell r="N17">
            <v>0</v>
          </cell>
          <cell r="Z17">
            <v>176600</v>
          </cell>
          <cell r="AF17">
            <v>0</v>
          </cell>
          <cell r="AL17">
            <v>0</v>
          </cell>
          <cell r="BA17">
            <v>949400</v>
          </cell>
          <cell r="BG17">
            <v>0</v>
          </cell>
          <cell r="BM17">
            <v>0</v>
          </cell>
          <cell r="BY17">
            <v>0</v>
          </cell>
          <cell r="CE17">
            <v>0</v>
          </cell>
          <cell r="CK17">
            <v>0</v>
          </cell>
          <cell r="CW17">
            <v>0</v>
          </cell>
          <cell r="DC17">
            <v>0</v>
          </cell>
          <cell r="DI17">
            <v>0</v>
          </cell>
        </row>
        <row r="18">
          <cell r="H18">
            <v>8253900</v>
          </cell>
          <cell r="N18">
            <v>8000</v>
          </cell>
          <cell r="Z18">
            <v>15399234</v>
          </cell>
          <cell r="AF18">
            <v>0</v>
          </cell>
          <cell r="AL18">
            <v>0</v>
          </cell>
          <cell r="BA18">
            <v>7402186</v>
          </cell>
          <cell r="BG18">
            <v>0</v>
          </cell>
          <cell r="BM18">
            <v>0</v>
          </cell>
          <cell r="BY18">
            <v>8596999</v>
          </cell>
          <cell r="CE18">
            <v>0</v>
          </cell>
          <cell r="CK18">
            <v>0</v>
          </cell>
          <cell r="CW18">
            <v>13782643</v>
          </cell>
          <cell r="DC18">
            <v>0</v>
          </cell>
          <cell r="DI18">
            <v>0</v>
          </cell>
        </row>
        <row r="19">
          <cell r="H19">
            <v>1169776</v>
          </cell>
          <cell r="N19">
            <v>0</v>
          </cell>
          <cell r="Z19">
            <v>1341338</v>
          </cell>
          <cell r="AF19">
            <v>0</v>
          </cell>
          <cell r="AL19">
            <v>0</v>
          </cell>
          <cell r="BA19">
            <v>1295834</v>
          </cell>
          <cell r="BG19">
            <v>1016700</v>
          </cell>
          <cell r="BM19">
            <v>0</v>
          </cell>
          <cell r="BY19">
            <v>490213</v>
          </cell>
          <cell r="CE19">
            <v>2339550</v>
          </cell>
          <cell r="CK19">
            <v>0</v>
          </cell>
          <cell r="CW19">
            <v>1729455</v>
          </cell>
          <cell r="DC19">
            <v>9000</v>
          </cell>
          <cell r="DI19">
            <v>0</v>
          </cell>
        </row>
        <row r="20">
          <cell r="H20">
            <v>968733</v>
          </cell>
          <cell r="N20">
            <v>0</v>
          </cell>
          <cell r="Z20">
            <v>881032</v>
          </cell>
          <cell r="AF20">
            <v>0</v>
          </cell>
          <cell r="AL20">
            <v>0</v>
          </cell>
          <cell r="BA20">
            <v>1421123</v>
          </cell>
          <cell r="BG20">
            <v>0</v>
          </cell>
          <cell r="BM20">
            <v>0</v>
          </cell>
          <cell r="BY20">
            <v>456000</v>
          </cell>
          <cell r="CE20">
            <v>0</v>
          </cell>
          <cell r="CK20">
            <v>0</v>
          </cell>
          <cell r="CW20">
            <v>440314</v>
          </cell>
          <cell r="DC20">
            <v>0</v>
          </cell>
          <cell r="DI20">
            <v>0</v>
          </cell>
        </row>
        <row r="21">
          <cell r="H21">
            <v>0</v>
          </cell>
          <cell r="N21">
            <v>0</v>
          </cell>
          <cell r="Z21">
            <v>0</v>
          </cell>
          <cell r="AF21">
            <v>0</v>
          </cell>
          <cell r="AL21">
            <v>0</v>
          </cell>
          <cell r="BA21">
            <v>0</v>
          </cell>
          <cell r="BG21">
            <v>0</v>
          </cell>
          <cell r="BM21">
            <v>0</v>
          </cell>
          <cell r="BY21">
            <v>0</v>
          </cell>
          <cell r="CE21">
            <v>0</v>
          </cell>
          <cell r="CK21">
            <v>0</v>
          </cell>
          <cell r="CW21">
            <v>0</v>
          </cell>
          <cell r="DC21">
            <v>0</v>
          </cell>
          <cell r="DI21">
            <v>0</v>
          </cell>
        </row>
        <row r="22">
          <cell r="H22">
            <v>0</v>
          </cell>
          <cell r="N22">
            <v>0</v>
          </cell>
          <cell r="Z22">
            <v>0</v>
          </cell>
          <cell r="AF22">
            <v>0</v>
          </cell>
          <cell r="AL22">
            <v>0</v>
          </cell>
          <cell r="BA22">
            <v>0</v>
          </cell>
          <cell r="BG22">
            <v>0</v>
          </cell>
          <cell r="BM22">
            <v>0</v>
          </cell>
          <cell r="BY22">
            <v>62285</v>
          </cell>
          <cell r="CE22">
            <v>0</v>
          </cell>
          <cell r="CK22">
            <v>0</v>
          </cell>
          <cell r="CW22">
            <v>2070313</v>
          </cell>
          <cell r="DC22">
            <v>0</v>
          </cell>
          <cell r="DI22">
            <v>0</v>
          </cell>
        </row>
        <row r="23">
          <cell r="H23">
            <v>789600</v>
          </cell>
          <cell r="N23">
            <v>0</v>
          </cell>
          <cell r="Z23">
            <v>901150</v>
          </cell>
          <cell r="AF23">
            <v>0</v>
          </cell>
          <cell r="AL23">
            <v>0</v>
          </cell>
          <cell r="BA23">
            <v>864149</v>
          </cell>
          <cell r="BG23">
            <v>25150</v>
          </cell>
          <cell r="BM23">
            <v>0</v>
          </cell>
          <cell r="BY23">
            <v>458140</v>
          </cell>
          <cell r="CE23">
            <v>26250</v>
          </cell>
          <cell r="CK23">
            <v>0</v>
          </cell>
          <cell r="CW23">
            <v>402950</v>
          </cell>
          <cell r="DC23">
            <v>0</v>
          </cell>
          <cell r="DI23">
            <v>0</v>
          </cell>
        </row>
        <row r="24">
          <cell r="H24">
            <v>0</v>
          </cell>
          <cell r="N24">
            <v>0</v>
          </cell>
          <cell r="Z24">
            <v>0</v>
          </cell>
          <cell r="AF24">
            <v>0</v>
          </cell>
          <cell r="AL24">
            <v>0</v>
          </cell>
          <cell r="BA24">
            <v>0</v>
          </cell>
          <cell r="BG24">
            <v>0</v>
          </cell>
          <cell r="BM24">
            <v>0</v>
          </cell>
          <cell r="BY24">
            <v>0</v>
          </cell>
          <cell r="CE24">
            <v>0</v>
          </cell>
          <cell r="CK24">
            <v>0</v>
          </cell>
          <cell r="CW24">
            <v>0</v>
          </cell>
          <cell r="DC24">
            <v>0</v>
          </cell>
          <cell r="DI24">
            <v>0</v>
          </cell>
        </row>
        <row r="25">
          <cell r="BY25">
            <v>0</v>
          </cell>
          <cell r="CE25">
            <v>0</v>
          </cell>
          <cell r="CK25">
            <v>0</v>
          </cell>
          <cell r="CW25">
            <v>2200000</v>
          </cell>
          <cell r="DC25">
            <v>0</v>
          </cell>
          <cell r="DI25">
            <v>0</v>
          </cell>
        </row>
        <row r="26">
          <cell r="H26">
            <v>14423463</v>
          </cell>
          <cell r="N26">
            <v>184365</v>
          </cell>
          <cell r="Z26">
            <v>22177447</v>
          </cell>
          <cell r="AF26">
            <v>269480</v>
          </cell>
          <cell r="AL26">
            <v>0</v>
          </cell>
          <cell r="BA26">
            <v>30681046</v>
          </cell>
          <cell r="BG26">
            <v>435062</v>
          </cell>
          <cell r="BM26">
            <v>0</v>
          </cell>
          <cell r="BY26">
            <v>1318377</v>
          </cell>
          <cell r="CE26">
            <v>393110</v>
          </cell>
          <cell r="CK26">
            <v>0</v>
          </cell>
          <cell r="CW26">
            <v>1586631</v>
          </cell>
          <cell r="DC26">
            <v>1030994</v>
          </cell>
          <cell r="DI26">
            <v>12000</v>
          </cell>
        </row>
        <row r="27">
          <cell r="H27">
            <v>25992472</v>
          </cell>
          <cell r="N27">
            <v>192365</v>
          </cell>
          <cell r="Z27">
            <v>40876801</v>
          </cell>
          <cell r="AF27">
            <v>269480</v>
          </cell>
          <cell r="AL27">
            <v>0</v>
          </cell>
          <cell r="BA27">
            <v>42613738</v>
          </cell>
          <cell r="BG27">
            <v>1476912</v>
          </cell>
          <cell r="BM27">
            <v>0</v>
          </cell>
          <cell r="BY27">
            <v>11382014</v>
          </cell>
          <cell r="CE27">
            <v>2758910</v>
          </cell>
          <cell r="CK27">
            <v>0</v>
          </cell>
          <cell r="CW27">
            <v>22212306</v>
          </cell>
          <cell r="DC27">
            <v>1039994</v>
          </cell>
          <cell r="DI27">
            <v>12000</v>
          </cell>
        </row>
        <row r="34">
          <cell r="BY34">
            <v>3865044</v>
          </cell>
          <cell r="CE34">
            <v>470836</v>
          </cell>
          <cell r="CK34">
            <v>0</v>
          </cell>
          <cell r="CQ34">
            <v>4335880</v>
          </cell>
          <cell r="CW34">
            <v>4316530</v>
          </cell>
          <cell r="DC34">
            <v>0</v>
          </cell>
          <cell r="DI34">
            <v>0</v>
          </cell>
          <cell r="DK34">
            <v>2996030</v>
          </cell>
          <cell r="DL34">
            <v>7500</v>
          </cell>
          <cell r="DM34">
            <v>250000</v>
          </cell>
          <cell r="DN34">
            <v>1063000</v>
          </cell>
        </row>
        <row r="35">
          <cell r="BY35">
            <v>188000</v>
          </cell>
          <cell r="CE35">
            <v>550000</v>
          </cell>
          <cell r="CK35">
            <v>0</v>
          </cell>
          <cell r="CQ35">
            <v>738000</v>
          </cell>
          <cell r="CW35">
            <v>1960385</v>
          </cell>
          <cell r="DC35">
            <v>2299389</v>
          </cell>
          <cell r="DI35">
            <v>4246000</v>
          </cell>
          <cell r="DK35">
            <v>0</v>
          </cell>
          <cell r="DL35">
            <v>0</v>
          </cell>
          <cell r="DM35">
            <v>3319897</v>
          </cell>
          <cell r="DN35">
            <v>5185877</v>
          </cell>
        </row>
        <row r="36">
          <cell r="BY36">
            <v>50000</v>
          </cell>
          <cell r="CE36">
            <v>0</v>
          </cell>
          <cell r="CK36">
            <v>0</v>
          </cell>
          <cell r="CQ36">
            <v>50000</v>
          </cell>
          <cell r="CW36">
            <v>0</v>
          </cell>
          <cell r="DC36">
            <v>0</v>
          </cell>
          <cell r="DI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</row>
        <row r="37">
          <cell r="BY37">
            <v>1023226</v>
          </cell>
          <cell r="CE37">
            <v>10504573</v>
          </cell>
          <cell r="CK37">
            <v>0</v>
          </cell>
          <cell r="CQ37">
            <v>11527799</v>
          </cell>
          <cell r="CW37">
            <v>12546</v>
          </cell>
          <cell r="DC37">
            <v>5077890</v>
          </cell>
          <cell r="DI37">
            <v>2023493</v>
          </cell>
          <cell r="DK37">
            <v>2508691</v>
          </cell>
          <cell r="DL37">
            <v>4584692</v>
          </cell>
          <cell r="DM37">
            <v>8000</v>
          </cell>
          <cell r="DN37">
            <v>12546</v>
          </cell>
        </row>
        <row r="38">
          <cell r="BY38">
            <v>3038784</v>
          </cell>
          <cell r="CE38">
            <v>1510098</v>
          </cell>
          <cell r="CK38">
            <v>2706017</v>
          </cell>
          <cell r="CQ38">
            <v>7254899</v>
          </cell>
          <cell r="CW38">
            <v>891599</v>
          </cell>
          <cell r="DC38">
            <v>78219</v>
          </cell>
          <cell r="DI38">
            <v>709490</v>
          </cell>
          <cell r="DK38">
            <v>903432</v>
          </cell>
          <cell r="DL38">
            <v>248819</v>
          </cell>
          <cell r="DM38">
            <v>359398</v>
          </cell>
          <cell r="DN38">
            <v>167659</v>
          </cell>
        </row>
        <row r="39">
          <cell r="BY39">
            <v>64000</v>
          </cell>
          <cell r="CE39">
            <v>2412800</v>
          </cell>
          <cell r="CK39">
            <v>0</v>
          </cell>
          <cell r="CQ39">
            <v>2476800</v>
          </cell>
          <cell r="CW39">
            <v>70000</v>
          </cell>
          <cell r="DC39">
            <v>1882850</v>
          </cell>
          <cell r="DI39">
            <v>0</v>
          </cell>
          <cell r="DK39">
            <v>91750</v>
          </cell>
          <cell r="DL39">
            <v>1855100</v>
          </cell>
          <cell r="DM39">
            <v>0</v>
          </cell>
          <cell r="DN39">
            <v>6000</v>
          </cell>
        </row>
        <row r="40">
          <cell r="BY40">
            <v>1347949</v>
          </cell>
          <cell r="CE40">
            <v>3177309</v>
          </cell>
          <cell r="CK40">
            <v>347042</v>
          </cell>
          <cell r="CQ40">
            <v>4872300</v>
          </cell>
          <cell r="CW40">
            <v>2808850</v>
          </cell>
          <cell r="DC40">
            <v>3147448</v>
          </cell>
          <cell r="DI40">
            <v>6282752</v>
          </cell>
          <cell r="DK40">
            <v>4120748</v>
          </cell>
          <cell r="DL40">
            <v>5524202</v>
          </cell>
          <cell r="DM40">
            <v>289900</v>
          </cell>
          <cell r="DN40">
            <v>2304200</v>
          </cell>
        </row>
        <row r="41">
          <cell r="BY41">
            <v>0</v>
          </cell>
          <cell r="CE41">
            <v>5000</v>
          </cell>
          <cell r="CK41">
            <v>0</v>
          </cell>
          <cell r="CQ41">
            <v>5000</v>
          </cell>
          <cell r="CW41">
            <v>0</v>
          </cell>
          <cell r="DC41">
            <v>10000</v>
          </cell>
          <cell r="DI41">
            <v>0</v>
          </cell>
          <cell r="DK41">
            <v>5000</v>
          </cell>
          <cell r="DL41">
            <v>0</v>
          </cell>
          <cell r="DM41">
            <v>0</v>
          </cell>
          <cell r="DN41">
            <v>5000</v>
          </cell>
        </row>
        <row r="42">
          <cell r="BY42">
            <v>357110</v>
          </cell>
          <cell r="CE42">
            <v>31200</v>
          </cell>
          <cell r="CK42">
            <v>0</v>
          </cell>
          <cell r="CQ42">
            <v>388310</v>
          </cell>
          <cell r="CW42">
            <v>4674900</v>
          </cell>
          <cell r="DC42">
            <v>6882100</v>
          </cell>
          <cell r="DI42">
            <v>0</v>
          </cell>
          <cell r="DK42">
            <v>0</v>
          </cell>
          <cell r="DL42">
            <v>3071300</v>
          </cell>
          <cell r="DM42">
            <v>7264000</v>
          </cell>
          <cell r="DN42">
            <v>1221700</v>
          </cell>
        </row>
        <row r="43">
          <cell r="BY43">
            <v>0</v>
          </cell>
          <cell r="CE43">
            <v>0</v>
          </cell>
          <cell r="CK43">
            <v>0</v>
          </cell>
          <cell r="CQ43">
            <v>0</v>
          </cell>
          <cell r="CW43">
            <v>0</v>
          </cell>
          <cell r="DC43">
            <v>0</v>
          </cell>
          <cell r="DI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</row>
        <row r="44">
          <cell r="BY44">
            <v>413923</v>
          </cell>
          <cell r="CE44">
            <v>0</v>
          </cell>
          <cell r="CK44">
            <v>0</v>
          </cell>
          <cell r="CQ44">
            <v>413923</v>
          </cell>
          <cell r="CW44">
            <v>3290702</v>
          </cell>
          <cell r="DC44">
            <v>1156494</v>
          </cell>
          <cell r="DI44">
            <v>0</v>
          </cell>
          <cell r="DK44">
            <v>1747589</v>
          </cell>
          <cell r="DL44">
            <v>1523313</v>
          </cell>
          <cell r="DM44">
            <v>19800</v>
          </cell>
          <cell r="DN44">
            <v>1156494</v>
          </cell>
        </row>
        <row r="45">
          <cell r="BY45">
            <v>1054643</v>
          </cell>
          <cell r="CE45">
            <v>336178</v>
          </cell>
          <cell r="CK45">
            <v>805444</v>
          </cell>
          <cell r="CQ45">
            <v>2196265</v>
          </cell>
          <cell r="CW45">
            <v>1442264</v>
          </cell>
          <cell r="DC45">
            <v>166764</v>
          </cell>
          <cell r="DI45">
            <v>674050</v>
          </cell>
          <cell r="DK45">
            <v>360374</v>
          </cell>
          <cell r="DL45">
            <v>94000</v>
          </cell>
          <cell r="DM45">
            <v>1577309</v>
          </cell>
          <cell r="DN45">
            <v>251395</v>
          </cell>
        </row>
        <row r="46">
          <cell r="BY46">
            <v>18000</v>
          </cell>
          <cell r="CE46">
            <v>34000</v>
          </cell>
          <cell r="CK46">
            <v>0</v>
          </cell>
          <cell r="CQ46">
            <v>52000</v>
          </cell>
          <cell r="CW46">
            <v>230883</v>
          </cell>
          <cell r="DC46">
            <v>0</v>
          </cell>
          <cell r="DI46">
            <v>0</v>
          </cell>
          <cell r="DK46">
            <v>230883</v>
          </cell>
          <cell r="DL46">
            <v>0</v>
          </cell>
          <cell r="DM46">
            <v>0</v>
          </cell>
          <cell r="DN46">
            <v>0</v>
          </cell>
        </row>
        <row r="47">
          <cell r="BY47">
            <v>16254545</v>
          </cell>
          <cell r="CE47">
            <v>12917196</v>
          </cell>
          <cell r="CK47">
            <v>2441033</v>
          </cell>
          <cell r="CQ47">
            <v>31612774</v>
          </cell>
          <cell r="CW47">
            <v>53100</v>
          </cell>
          <cell r="DC47">
            <v>32540768</v>
          </cell>
          <cell r="DI47">
            <v>997450</v>
          </cell>
          <cell r="DK47">
            <v>5702796</v>
          </cell>
          <cell r="DL47">
            <v>6321023</v>
          </cell>
          <cell r="DM47">
            <v>12339899</v>
          </cell>
          <cell r="DN47">
            <v>9227600</v>
          </cell>
        </row>
        <row r="48">
          <cell r="BY48">
            <v>0</v>
          </cell>
          <cell r="CE48">
            <v>0</v>
          </cell>
          <cell r="CK48">
            <v>0</v>
          </cell>
          <cell r="CQ48">
            <v>0</v>
          </cell>
          <cell r="CW48">
            <v>0</v>
          </cell>
          <cell r="DC48">
            <v>0</v>
          </cell>
          <cell r="DI48">
            <v>80000</v>
          </cell>
          <cell r="DK48">
            <v>0</v>
          </cell>
          <cell r="DL48">
            <v>0</v>
          </cell>
          <cell r="DM48">
            <v>80000</v>
          </cell>
          <cell r="DN48">
            <v>0</v>
          </cell>
        </row>
        <row r="49">
          <cell r="BY49">
            <v>0</v>
          </cell>
          <cell r="CE49">
            <v>0</v>
          </cell>
          <cell r="CK49">
            <v>0</v>
          </cell>
          <cell r="CQ49">
            <v>0</v>
          </cell>
          <cell r="CW49">
            <v>113081</v>
          </cell>
          <cell r="DC49">
            <v>0</v>
          </cell>
          <cell r="DI49">
            <v>0</v>
          </cell>
          <cell r="DK49">
            <v>0</v>
          </cell>
          <cell r="DL49">
            <v>0</v>
          </cell>
          <cell r="DM49">
            <v>113081</v>
          </cell>
          <cell r="DN49">
            <v>0</v>
          </cell>
        </row>
        <row r="50">
          <cell r="BY50">
            <v>7983779</v>
          </cell>
          <cell r="CE50">
            <v>51450</v>
          </cell>
          <cell r="CK50">
            <v>0</v>
          </cell>
          <cell r="CQ50">
            <v>8035229</v>
          </cell>
          <cell r="CW50">
            <v>21310726</v>
          </cell>
          <cell r="DC50">
            <v>90750</v>
          </cell>
          <cell r="DI50">
            <v>0</v>
          </cell>
          <cell r="DK50">
            <v>80000</v>
          </cell>
          <cell r="DL50">
            <v>3057684</v>
          </cell>
          <cell r="DM50">
            <v>8666621</v>
          </cell>
          <cell r="DN50">
            <v>9597171</v>
          </cell>
        </row>
        <row r="51">
          <cell r="BY51">
            <v>0</v>
          </cell>
          <cell r="CE51">
            <v>0</v>
          </cell>
          <cell r="CK51">
            <v>0</v>
          </cell>
          <cell r="CQ51">
            <v>0</v>
          </cell>
          <cell r="CW51">
            <v>40000</v>
          </cell>
          <cell r="DC51">
            <v>0</v>
          </cell>
          <cell r="DI51">
            <v>0</v>
          </cell>
          <cell r="DK51">
            <v>0</v>
          </cell>
          <cell r="DL51">
            <v>0</v>
          </cell>
          <cell r="DM51">
            <v>40000</v>
          </cell>
          <cell r="DN51">
            <v>0</v>
          </cell>
        </row>
        <row r="52">
          <cell r="BY52">
            <v>1540091</v>
          </cell>
          <cell r="CE52">
            <v>346720</v>
          </cell>
          <cell r="CK52">
            <v>0</v>
          </cell>
          <cell r="CQ52">
            <v>1886811</v>
          </cell>
          <cell r="CW52">
            <v>216163</v>
          </cell>
          <cell r="DC52">
            <v>0</v>
          </cell>
          <cell r="DI52">
            <v>0</v>
          </cell>
          <cell r="DK52">
            <v>0</v>
          </cell>
          <cell r="DL52">
            <v>0</v>
          </cell>
          <cell r="DM52">
            <v>215863</v>
          </cell>
          <cell r="DN52">
            <v>300</v>
          </cell>
        </row>
        <row r="53">
          <cell r="BY53">
            <v>3410704</v>
          </cell>
          <cell r="CE53">
            <v>3727769</v>
          </cell>
          <cell r="CK53">
            <v>1604665</v>
          </cell>
          <cell r="CQ53">
            <v>8743138</v>
          </cell>
          <cell r="CW53">
            <v>1343870</v>
          </cell>
          <cell r="DC53">
            <v>1343040</v>
          </cell>
          <cell r="DI53">
            <v>463510</v>
          </cell>
          <cell r="DK53">
            <v>1343040</v>
          </cell>
          <cell r="DL53">
            <v>1789380</v>
          </cell>
          <cell r="DM53">
            <v>18000</v>
          </cell>
          <cell r="DN53">
            <v>0</v>
          </cell>
        </row>
        <row r="54">
          <cell r="BY54">
            <v>2012000</v>
          </cell>
          <cell r="CE54">
            <v>0</v>
          </cell>
          <cell r="CK54">
            <v>0</v>
          </cell>
          <cell r="CQ54">
            <v>2012000</v>
          </cell>
          <cell r="CW54">
            <v>9675655</v>
          </cell>
          <cell r="DC54">
            <v>0</v>
          </cell>
          <cell r="DI54">
            <v>234900</v>
          </cell>
          <cell r="DK54">
            <v>5985755</v>
          </cell>
          <cell r="DL54">
            <v>2824800</v>
          </cell>
          <cell r="DM54">
            <v>0</v>
          </cell>
          <cell r="DN54">
            <v>1100000</v>
          </cell>
        </row>
        <row r="55">
          <cell r="BY55">
            <v>0</v>
          </cell>
          <cell r="CE55">
            <v>243553</v>
          </cell>
          <cell r="CK55">
            <v>0</v>
          </cell>
          <cell r="CQ55">
            <v>243553</v>
          </cell>
          <cell r="CW55">
            <v>986842</v>
          </cell>
          <cell r="DC55">
            <v>740514</v>
          </cell>
          <cell r="DI55">
            <v>0</v>
          </cell>
          <cell r="DK55">
            <v>0</v>
          </cell>
          <cell r="DL55">
            <v>121776</v>
          </cell>
          <cell r="DM55">
            <v>1605580</v>
          </cell>
          <cell r="DN55">
            <v>0</v>
          </cell>
        </row>
        <row r="56">
          <cell r="BY56">
            <v>9232802</v>
          </cell>
          <cell r="CE56">
            <v>2595760</v>
          </cell>
          <cell r="CK56">
            <v>0</v>
          </cell>
          <cell r="CQ56">
            <v>11828562</v>
          </cell>
          <cell r="CW56">
            <v>2508503</v>
          </cell>
          <cell r="DC56">
            <v>848100</v>
          </cell>
          <cell r="DI56">
            <v>85000</v>
          </cell>
          <cell r="DK56">
            <v>627950</v>
          </cell>
          <cell r="DL56">
            <v>683651</v>
          </cell>
          <cell r="DM56">
            <v>1766252</v>
          </cell>
          <cell r="DN56">
            <v>363750</v>
          </cell>
        </row>
        <row r="57">
          <cell r="BY57">
            <v>0</v>
          </cell>
          <cell r="CE57">
            <v>0</v>
          </cell>
          <cell r="CK57">
            <v>2983264</v>
          </cell>
          <cell r="CQ57">
            <v>2983264</v>
          </cell>
          <cell r="CW57">
            <v>0</v>
          </cell>
          <cell r="DC57">
            <v>0</v>
          </cell>
          <cell r="DI57">
            <v>279000</v>
          </cell>
          <cell r="DK57">
            <v>139500</v>
          </cell>
          <cell r="DL57">
            <v>139500</v>
          </cell>
          <cell r="DM57">
            <v>0</v>
          </cell>
          <cell r="DN57">
            <v>0</v>
          </cell>
        </row>
        <row r="58">
          <cell r="BY58">
            <v>5597700</v>
          </cell>
          <cell r="CE58">
            <v>0</v>
          </cell>
          <cell r="CK58">
            <v>0</v>
          </cell>
          <cell r="CQ58">
            <v>5597700</v>
          </cell>
          <cell r="CW58">
            <v>5548300</v>
          </cell>
          <cell r="DC58">
            <v>300000</v>
          </cell>
          <cell r="DI58">
            <v>0</v>
          </cell>
          <cell r="DK58">
            <v>2669300</v>
          </cell>
          <cell r="DL58">
            <v>331000</v>
          </cell>
          <cell r="DM58">
            <v>1425850</v>
          </cell>
          <cell r="DN58">
            <v>1422150</v>
          </cell>
        </row>
        <row r="59">
          <cell r="BY59">
            <v>0</v>
          </cell>
          <cell r="CE59">
            <v>6192562</v>
          </cell>
          <cell r="CK59">
            <v>2420668</v>
          </cell>
          <cell r="CQ59">
            <v>8613230</v>
          </cell>
          <cell r="CW59">
            <v>0</v>
          </cell>
          <cell r="DC59">
            <v>1009350</v>
          </cell>
          <cell r="DI59">
            <v>1845415</v>
          </cell>
          <cell r="DK59">
            <v>0</v>
          </cell>
          <cell r="DL59">
            <v>2505415</v>
          </cell>
          <cell r="DM59">
            <v>349350</v>
          </cell>
          <cell r="DN59">
            <v>0</v>
          </cell>
        </row>
        <row r="60">
          <cell r="BY60">
            <v>1535000</v>
          </cell>
          <cell r="CE60">
            <v>30700</v>
          </cell>
          <cell r="CK60">
            <v>361000</v>
          </cell>
          <cell r="CQ60">
            <v>1926700</v>
          </cell>
          <cell r="CW60">
            <v>8826895</v>
          </cell>
          <cell r="DC60">
            <v>3186268</v>
          </cell>
          <cell r="DI60">
            <v>479000</v>
          </cell>
          <cell r="DK60">
            <v>455000</v>
          </cell>
          <cell r="DL60">
            <v>1444250</v>
          </cell>
          <cell r="DM60">
            <v>0</v>
          </cell>
          <cell r="DN60">
            <v>10592913</v>
          </cell>
        </row>
        <row r="61">
          <cell r="BY61">
            <v>0</v>
          </cell>
          <cell r="CE61">
            <v>0</v>
          </cell>
          <cell r="CK61">
            <v>0</v>
          </cell>
          <cell r="CQ61">
            <v>0</v>
          </cell>
          <cell r="CW61">
            <v>0</v>
          </cell>
          <cell r="DC61">
            <v>0</v>
          </cell>
          <cell r="DI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</row>
        <row r="62">
          <cell r="BY62">
            <v>25510</v>
          </cell>
          <cell r="CE62">
            <v>5658950</v>
          </cell>
          <cell r="CK62">
            <v>0</v>
          </cell>
          <cell r="CQ62">
            <v>5684460</v>
          </cell>
          <cell r="CW62">
            <v>82300</v>
          </cell>
          <cell r="DC62">
            <v>6194500</v>
          </cell>
          <cell r="DI62">
            <v>1789950</v>
          </cell>
          <cell r="DK62">
            <v>1266000</v>
          </cell>
          <cell r="DL62">
            <v>26550</v>
          </cell>
          <cell r="DM62">
            <v>4357300</v>
          </cell>
          <cell r="DN62">
            <v>2416900</v>
          </cell>
        </row>
        <row r="63">
          <cell r="BY63">
            <v>0</v>
          </cell>
          <cell r="CE63">
            <v>0</v>
          </cell>
          <cell r="CK63">
            <v>0</v>
          </cell>
          <cell r="CQ63">
            <v>0</v>
          </cell>
          <cell r="CW63">
            <v>0</v>
          </cell>
          <cell r="DC63">
            <v>0</v>
          </cell>
          <cell r="DI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</row>
        <row r="64">
          <cell r="BY64">
            <v>5645530</v>
          </cell>
          <cell r="CE64">
            <v>2109600</v>
          </cell>
          <cell r="CK64">
            <v>2316600</v>
          </cell>
          <cell r="CQ64">
            <v>10071730</v>
          </cell>
          <cell r="CW64">
            <v>2525780</v>
          </cell>
          <cell r="DC64">
            <v>2565500</v>
          </cell>
          <cell r="DI64">
            <v>756000</v>
          </cell>
          <cell r="DK64">
            <v>4676830</v>
          </cell>
          <cell r="DL64">
            <v>218450</v>
          </cell>
          <cell r="DM64">
            <v>363500</v>
          </cell>
          <cell r="DN64">
            <v>588500</v>
          </cell>
        </row>
        <row r="65">
          <cell r="BY65">
            <v>1433000</v>
          </cell>
          <cell r="CE65">
            <v>33048807</v>
          </cell>
          <cell r="CK65">
            <v>2833598</v>
          </cell>
          <cell r="CQ65">
            <v>37315405</v>
          </cell>
          <cell r="CW65">
            <v>2636080</v>
          </cell>
          <cell r="DC65">
            <v>25660414</v>
          </cell>
          <cell r="DI65">
            <v>126024</v>
          </cell>
          <cell r="DK65">
            <v>7015347</v>
          </cell>
          <cell r="DL65">
            <v>14883274</v>
          </cell>
          <cell r="DM65">
            <v>6387120</v>
          </cell>
          <cell r="DN65">
            <v>136777</v>
          </cell>
        </row>
        <row r="66">
          <cell r="BY66">
            <v>1227264</v>
          </cell>
          <cell r="CE66">
            <v>0</v>
          </cell>
          <cell r="CK66">
            <v>0</v>
          </cell>
          <cell r="CQ66">
            <v>1227264</v>
          </cell>
          <cell r="CW66">
            <v>1300000</v>
          </cell>
          <cell r="DC66">
            <v>3508475</v>
          </cell>
          <cell r="DI66">
            <v>0</v>
          </cell>
          <cell r="DK66">
            <v>896792</v>
          </cell>
          <cell r="DL66">
            <v>2993845</v>
          </cell>
          <cell r="DM66">
            <v>917838</v>
          </cell>
          <cell r="DN66">
            <v>0</v>
          </cell>
        </row>
        <row r="67">
          <cell r="BY67">
            <v>6645200</v>
          </cell>
          <cell r="CE67">
            <v>0</v>
          </cell>
          <cell r="CK67">
            <v>0</v>
          </cell>
          <cell r="CQ67">
            <v>6645200</v>
          </cell>
          <cell r="CW67">
            <v>567000</v>
          </cell>
          <cell r="DC67">
            <v>1532845</v>
          </cell>
          <cell r="DI67">
            <v>300000</v>
          </cell>
          <cell r="DK67">
            <v>2069845</v>
          </cell>
          <cell r="DL67">
            <v>300000</v>
          </cell>
          <cell r="DM67">
            <v>30000</v>
          </cell>
          <cell r="DN67">
            <v>0</v>
          </cell>
        </row>
        <row r="68">
          <cell r="BY68">
            <v>20000</v>
          </cell>
          <cell r="CE68">
            <v>660631</v>
          </cell>
          <cell r="CK68">
            <v>0</v>
          </cell>
          <cell r="CQ68">
            <v>680631</v>
          </cell>
          <cell r="CW68">
            <v>20000</v>
          </cell>
          <cell r="DC68">
            <v>669500</v>
          </cell>
          <cell r="DI68">
            <v>0</v>
          </cell>
          <cell r="DK68">
            <v>0</v>
          </cell>
          <cell r="DL68">
            <v>0</v>
          </cell>
          <cell r="DM68">
            <v>669500</v>
          </cell>
          <cell r="DN68">
            <v>20000</v>
          </cell>
        </row>
        <row r="69">
          <cell r="BY69">
            <v>2921039</v>
          </cell>
          <cell r="CE69">
            <v>0</v>
          </cell>
          <cell r="CK69">
            <v>0</v>
          </cell>
          <cell r="CQ69">
            <v>2921039</v>
          </cell>
          <cell r="CW69">
            <v>319451</v>
          </cell>
          <cell r="DC69">
            <v>0</v>
          </cell>
          <cell r="DI69">
            <v>0</v>
          </cell>
          <cell r="DK69">
            <v>0</v>
          </cell>
          <cell r="DL69">
            <v>0</v>
          </cell>
          <cell r="DM69">
            <v>309451</v>
          </cell>
          <cell r="DN69">
            <v>10000</v>
          </cell>
        </row>
        <row r="70">
          <cell r="BY70">
            <v>0</v>
          </cell>
          <cell r="CE70">
            <v>0</v>
          </cell>
          <cell r="CK70">
            <v>0</v>
          </cell>
          <cell r="CQ70">
            <v>0</v>
          </cell>
          <cell r="CW70">
            <v>0</v>
          </cell>
          <cell r="DC70">
            <v>0</v>
          </cell>
          <cell r="DI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</row>
        <row r="71">
          <cell r="BY71">
            <v>10999</v>
          </cell>
          <cell r="CE71">
            <v>137300</v>
          </cell>
          <cell r="CK71">
            <v>0</v>
          </cell>
          <cell r="CQ71">
            <v>148299</v>
          </cell>
          <cell r="CW71">
            <v>0</v>
          </cell>
          <cell r="DC71">
            <v>0</v>
          </cell>
          <cell r="DI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</row>
        <row r="72">
          <cell r="BY72">
            <v>1014050</v>
          </cell>
          <cell r="CE72">
            <v>0</v>
          </cell>
          <cell r="CK72">
            <v>0</v>
          </cell>
          <cell r="CQ72">
            <v>1014050</v>
          </cell>
          <cell r="CW72">
            <v>18618859</v>
          </cell>
          <cell r="DC72">
            <v>280000</v>
          </cell>
          <cell r="DI72">
            <v>0</v>
          </cell>
          <cell r="DK72">
            <v>6194948</v>
          </cell>
          <cell r="DL72">
            <v>4846444</v>
          </cell>
          <cell r="DM72">
            <v>7819967</v>
          </cell>
          <cell r="DN72">
            <v>37500</v>
          </cell>
        </row>
        <row r="73">
          <cell r="BY73">
            <v>2328517</v>
          </cell>
          <cell r="CE73">
            <v>288300</v>
          </cell>
          <cell r="CK73">
            <v>0</v>
          </cell>
          <cell r="CQ73">
            <v>2616817</v>
          </cell>
          <cell r="CW73">
            <v>4735329</v>
          </cell>
          <cell r="DC73">
            <v>1133421</v>
          </cell>
          <cell r="DI73">
            <v>0</v>
          </cell>
          <cell r="DK73">
            <v>0</v>
          </cell>
          <cell r="DL73">
            <v>2102000</v>
          </cell>
          <cell r="DM73">
            <v>1030318</v>
          </cell>
          <cell r="DN73">
            <v>2736432</v>
          </cell>
        </row>
        <row r="74">
          <cell r="BY74">
            <v>10000</v>
          </cell>
          <cell r="CE74">
            <v>0</v>
          </cell>
          <cell r="CK74">
            <v>0</v>
          </cell>
          <cell r="CQ74">
            <v>10000</v>
          </cell>
          <cell r="CW74">
            <v>10000</v>
          </cell>
          <cell r="DC74">
            <v>0</v>
          </cell>
          <cell r="DI74">
            <v>0</v>
          </cell>
          <cell r="DK74">
            <v>0</v>
          </cell>
          <cell r="DL74">
            <v>10000</v>
          </cell>
          <cell r="DM74">
            <v>0</v>
          </cell>
          <cell r="DN74">
            <v>0</v>
          </cell>
        </row>
        <row r="75">
          <cell r="BY75">
            <v>9789652</v>
          </cell>
          <cell r="CE75">
            <v>2065937</v>
          </cell>
          <cell r="CK75">
            <v>0</v>
          </cell>
          <cell r="CQ75">
            <v>11855589</v>
          </cell>
          <cell r="CW75">
            <v>3234616</v>
          </cell>
          <cell r="DC75">
            <v>7512157</v>
          </cell>
          <cell r="DI75">
            <v>0</v>
          </cell>
          <cell r="DK75">
            <v>3508139</v>
          </cell>
          <cell r="DL75">
            <v>2454367</v>
          </cell>
          <cell r="DM75">
            <v>1717729</v>
          </cell>
          <cell r="DN75">
            <v>3066538</v>
          </cell>
        </row>
        <row r="76">
          <cell r="BY76">
            <v>63200</v>
          </cell>
          <cell r="CE76">
            <v>380650</v>
          </cell>
          <cell r="CK76">
            <v>0</v>
          </cell>
          <cell r="CQ76">
            <v>443850</v>
          </cell>
          <cell r="CW76">
            <v>163250</v>
          </cell>
          <cell r="DC76">
            <v>6552950</v>
          </cell>
          <cell r="DI76">
            <v>0</v>
          </cell>
          <cell r="DK76">
            <v>5350</v>
          </cell>
          <cell r="DL76">
            <v>163250</v>
          </cell>
          <cell r="DM76">
            <v>0</v>
          </cell>
          <cell r="DN76">
            <v>6547600</v>
          </cell>
        </row>
        <row r="77">
          <cell r="BY77">
            <v>0</v>
          </cell>
          <cell r="CE77">
            <v>2850557</v>
          </cell>
          <cell r="CK77">
            <v>0</v>
          </cell>
          <cell r="CQ77">
            <v>2850557</v>
          </cell>
          <cell r="CW77">
            <v>0</v>
          </cell>
          <cell r="DC77">
            <v>13790423</v>
          </cell>
          <cell r="DI77">
            <v>0</v>
          </cell>
          <cell r="DK77">
            <v>1114481</v>
          </cell>
          <cell r="DL77">
            <v>389699</v>
          </cell>
          <cell r="DM77">
            <v>7717627</v>
          </cell>
          <cell r="DN77">
            <v>4568616</v>
          </cell>
        </row>
        <row r="78">
          <cell r="BY78">
            <v>43350</v>
          </cell>
          <cell r="CE78">
            <v>600000</v>
          </cell>
          <cell r="CK78">
            <v>0</v>
          </cell>
          <cell r="CQ78">
            <v>643350</v>
          </cell>
          <cell r="CW78">
            <v>21000</v>
          </cell>
          <cell r="DC78">
            <v>1525341</v>
          </cell>
          <cell r="DI78">
            <v>0</v>
          </cell>
          <cell r="DK78">
            <v>0</v>
          </cell>
          <cell r="DL78">
            <v>0</v>
          </cell>
          <cell r="DM78">
            <v>1546341</v>
          </cell>
          <cell r="DN78">
            <v>0</v>
          </cell>
        </row>
        <row r="79">
          <cell r="BY79">
            <v>0</v>
          </cell>
          <cell r="CE79">
            <v>1071376</v>
          </cell>
          <cell r="CK79">
            <v>0</v>
          </cell>
          <cell r="CQ79">
            <v>1071376</v>
          </cell>
          <cell r="CW79">
            <v>0</v>
          </cell>
          <cell r="DC79">
            <v>0</v>
          </cell>
          <cell r="DI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</row>
        <row r="80">
          <cell r="BY80">
            <v>2588652</v>
          </cell>
          <cell r="CE80">
            <v>0</v>
          </cell>
          <cell r="CK80">
            <v>0</v>
          </cell>
          <cell r="CQ80">
            <v>2588652</v>
          </cell>
          <cell r="CW80">
            <v>1846558</v>
          </cell>
          <cell r="DC80">
            <v>0</v>
          </cell>
          <cell r="DI80">
            <v>0</v>
          </cell>
          <cell r="DK80">
            <v>921058</v>
          </cell>
          <cell r="DL80">
            <v>925500</v>
          </cell>
          <cell r="DM80">
            <v>0</v>
          </cell>
          <cell r="DN80">
            <v>0</v>
          </cell>
        </row>
      </sheetData>
      <sheetData sheetId="48"/>
      <sheetData sheetId="49"/>
      <sheetData sheetId="50"/>
      <sheetData sheetId="51"/>
      <sheetData sheetId="52">
        <row r="5">
          <cell r="R5">
            <v>4335880</v>
          </cell>
          <cell r="T5">
            <v>2996030</v>
          </cell>
          <cell r="U5">
            <v>7500</v>
          </cell>
          <cell r="V5">
            <v>250000</v>
          </cell>
          <cell r="W5">
            <v>1063000</v>
          </cell>
        </row>
        <row r="6">
          <cell r="R6">
            <v>738000</v>
          </cell>
          <cell r="T6">
            <v>0</v>
          </cell>
          <cell r="U6">
            <v>0</v>
          </cell>
          <cell r="V6">
            <v>3319897</v>
          </cell>
          <cell r="W6">
            <v>5185877</v>
          </cell>
        </row>
        <row r="7">
          <cell r="R7">
            <v>50000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R8">
            <v>11527799</v>
          </cell>
          <cell r="T8">
            <v>2508691</v>
          </cell>
          <cell r="U8">
            <v>4584692</v>
          </cell>
          <cell r="V8">
            <v>8000</v>
          </cell>
          <cell r="W8">
            <v>12546</v>
          </cell>
        </row>
        <row r="9">
          <cell r="R9">
            <v>7254899</v>
          </cell>
          <cell r="T9">
            <v>903432</v>
          </cell>
          <cell r="U9">
            <v>248819</v>
          </cell>
          <cell r="V9">
            <v>359398</v>
          </cell>
          <cell r="W9">
            <v>167659</v>
          </cell>
        </row>
        <row r="10">
          <cell r="R10">
            <v>2476800</v>
          </cell>
          <cell r="T10">
            <v>91750</v>
          </cell>
          <cell r="U10">
            <v>1855100</v>
          </cell>
          <cell r="V10">
            <v>0</v>
          </cell>
          <cell r="W10">
            <v>6000</v>
          </cell>
        </row>
        <row r="11">
          <cell r="R11">
            <v>4872300</v>
          </cell>
          <cell r="T11">
            <v>4120748</v>
          </cell>
          <cell r="U11">
            <v>5524202</v>
          </cell>
          <cell r="V11">
            <v>289900</v>
          </cell>
          <cell r="W11">
            <v>2304200</v>
          </cell>
        </row>
        <row r="12">
          <cell r="R12">
            <v>5000</v>
          </cell>
          <cell r="T12">
            <v>5000</v>
          </cell>
          <cell r="U12">
            <v>0</v>
          </cell>
          <cell r="V12">
            <v>0</v>
          </cell>
          <cell r="W12">
            <v>5000</v>
          </cell>
        </row>
        <row r="13">
          <cell r="R13">
            <v>388310</v>
          </cell>
          <cell r="T13">
            <v>0</v>
          </cell>
          <cell r="U13">
            <v>3071300</v>
          </cell>
          <cell r="V13">
            <v>7264000</v>
          </cell>
          <cell r="W13">
            <v>1221700</v>
          </cell>
        </row>
        <row r="14"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R15">
            <v>413923</v>
          </cell>
          <cell r="T15">
            <v>1747589</v>
          </cell>
          <cell r="U15">
            <v>1523313</v>
          </cell>
          <cell r="V15">
            <v>19800</v>
          </cell>
          <cell r="W15">
            <v>1156494</v>
          </cell>
        </row>
        <row r="16">
          <cell r="R16">
            <v>2196265</v>
          </cell>
          <cell r="T16">
            <v>360374</v>
          </cell>
          <cell r="U16">
            <v>94000</v>
          </cell>
          <cell r="V16">
            <v>1577309</v>
          </cell>
          <cell r="W16">
            <v>251395</v>
          </cell>
        </row>
        <row r="17">
          <cell r="R17">
            <v>52000</v>
          </cell>
          <cell r="T17">
            <v>230883</v>
          </cell>
          <cell r="U17">
            <v>0</v>
          </cell>
          <cell r="V17">
            <v>0</v>
          </cell>
          <cell r="W17">
            <v>0</v>
          </cell>
        </row>
        <row r="18">
          <cell r="R18">
            <v>31612774</v>
          </cell>
          <cell r="T18">
            <v>5702796</v>
          </cell>
          <cell r="U18">
            <v>6321023</v>
          </cell>
          <cell r="V18">
            <v>12339899</v>
          </cell>
          <cell r="W18">
            <v>9227600</v>
          </cell>
        </row>
        <row r="19">
          <cell r="R19">
            <v>0</v>
          </cell>
          <cell r="T19">
            <v>0</v>
          </cell>
          <cell r="U19">
            <v>0</v>
          </cell>
          <cell r="V19">
            <v>80000</v>
          </cell>
          <cell r="W19">
            <v>0</v>
          </cell>
        </row>
        <row r="20">
          <cell r="R20">
            <v>0</v>
          </cell>
          <cell r="T20">
            <v>0</v>
          </cell>
          <cell r="U20">
            <v>0</v>
          </cell>
          <cell r="V20">
            <v>113081</v>
          </cell>
          <cell r="W20">
            <v>0</v>
          </cell>
        </row>
        <row r="21">
          <cell r="R21">
            <v>8035229</v>
          </cell>
          <cell r="T21">
            <v>80000</v>
          </cell>
          <cell r="U21">
            <v>3057684</v>
          </cell>
          <cell r="V21">
            <v>8666621</v>
          </cell>
          <cell r="W21">
            <v>9597171</v>
          </cell>
        </row>
        <row r="22">
          <cell r="R22">
            <v>0</v>
          </cell>
          <cell r="T22">
            <v>0</v>
          </cell>
          <cell r="U22">
            <v>0</v>
          </cell>
          <cell r="V22">
            <v>40000</v>
          </cell>
          <cell r="W22">
            <v>0</v>
          </cell>
        </row>
        <row r="23">
          <cell r="R23">
            <v>1886811</v>
          </cell>
          <cell r="T23">
            <v>0</v>
          </cell>
          <cell r="U23">
            <v>0</v>
          </cell>
          <cell r="V23">
            <v>215863</v>
          </cell>
          <cell r="W23">
            <v>300</v>
          </cell>
        </row>
        <row r="24">
          <cell r="R24">
            <v>8743138</v>
          </cell>
          <cell r="T24">
            <v>1343040</v>
          </cell>
          <cell r="U24">
            <v>1789380</v>
          </cell>
          <cell r="V24">
            <v>18000</v>
          </cell>
          <cell r="W24">
            <v>0</v>
          </cell>
        </row>
        <row r="25">
          <cell r="R25">
            <v>2012000</v>
          </cell>
          <cell r="T25">
            <v>5985755</v>
          </cell>
          <cell r="U25">
            <v>2824800</v>
          </cell>
          <cell r="V25">
            <v>0</v>
          </cell>
          <cell r="W25">
            <v>1100000</v>
          </cell>
        </row>
        <row r="26">
          <cell r="R26">
            <v>243553</v>
          </cell>
          <cell r="T26">
            <v>0</v>
          </cell>
          <cell r="U26">
            <v>121776</v>
          </cell>
          <cell r="V26">
            <v>1605580</v>
          </cell>
          <cell r="W26">
            <v>0</v>
          </cell>
        </row>
        <row r="27">
          <cell r="R27">
            <v>11828562</v>
          </cell>
          <cell r="T27">
            <v>627950</v>
          </cell>
          <cell r="U27">
            <v>683651</v>
          </cell>
          <cell r="V27">
            <v>1766252</v>
          </cell>
          <cell r="W27">
            <v>363750</v>
          </cell>
        </row>
        <row r="28">
          <cell r="R28">
            <v>2983264</v>
          </cell>
          <cell r="T28">
            <v>139500</v>
          </cell>
          <cell r="U28">
            <v>139500</v>
          </cell>
          <cell r="V28">
            <v>0</v>
          </cell>
          <cell r="W28">
            <v>0</v>
          </cell>
        </row>
        <row r="29">
          <cell r="R29">
            <v>5597700</v>
          </cell>
          <cell r="T29">
            <v>2669300</v>
          </cell>
          <cell r="U29">
            <v>331000</v>
          </cell>
          <cell r="V29">
            <v>1425850</v>
          </cell>
          <cell r="W29">
            <v>1422150</v>
          </cell>
        </row>
        <row r="30">
          <cell r="R30">
            <v>8613230</v>
          </cell>
          <cell r="T30">
            <v>0</v>
          </cell>
          <cell r="U30">
            <v>2505415</v>
          </cell>
          <cell r="V30">
            <v>349350</v>
          </cell>
          <cell r="W30">
            <v>0</v>
          </cell>
        </row>
        <row r="31">
          <cell r="R31">
            <v>1926700</v>
          </cell>
          <cell r="T31">
            <v>455000</v>
          </cell>
          <cell r="U31">
            <v>1444250</v>
          </cell>
          <cell r="V31">
            <v>0</v>
          </cell>
          <cell r="W31">
            <v>10592913</v>
          </cell>
        </row>
        <row r="32"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R33">
            <v>5684460</v>
          </cell>
          <cell r="T33">
            <v>1266000</v>
          </cell>
          <cell r="U33">
            <v>26550</v>
          </cell>
          <cell r="V33">
            <v>4357300</v>
          </cell>
          <cell r="W33">
            <v>2416900</v>
          </cell>
        </row>
        <row r="34"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R35">
            <v>10071730</v>
          </cell>
          <cell r="T35">
            <v>4676830</v>
          </cell>
          <cell r="U35">
            <v>218450</v>
          </cell>
          <cell r="V35">
            <v>363500</v>
          </cell>
          <cell r="W35">
            <v>588500</v>
          </cell>
        </row>
        <row r="36">
          <cell r="R36">
            <v>37315405</v>
          </cell>
          <cell r="T36">
            <v>7015347</v>
          </cell>
          <cell r="U36">
            <v>14883274</v>
          </cell>
          <cell r="V36">
            <v>6387120</v>
          </cell>
          <cell r="W36">
            <v>136777</v>
          </cell>
        </row>
        <row r="37">
          <cell r="R37">
            <v>1227264</v>
          </cell>
          <cell r="T37">
            <v>896792</v>
          </cell>
          <cell r="U37">
            <v>2993845</v>
          </cell>
          <cell r="V37">
            <v>917838</v>
          </cell>
          <cell r="W37">
            <v>0</v>
          </cell>
        </row>
        <row r="38">
          <cell r="R38">
            <v>6645200</v>
          </cell>
          <cell r="T38">
            <v>2069845</v>
          </cell>
          <cell r="U38">
            <v>300000</v>
          </cell>
          <cell r="V38">
            <v>30000</v>
          </cell>
          <cell r="W38">
            <v>0</v>
          </cell>
        </row>
        <row r="39">
          <cell r="R39">
            <v>680631</v>
          </cell>
          <cell r="T39">
            <v>0</v>
          </cell>
          <cell r="U39">
            <v>0</v>
          </cell>
          <cell r="V39">
            <v>669500</v>
          </cell>
          <cell r="W39">
            <v>20000</v>
          </cell>
        </row>
        <row r="40">
          <cell r="R40">
            <v>2921039</v>
          </cell>
          <cell r="T40">
            <v>0</v>
          </cell>
          <cell r="U40">
            <v>0</v>
          </cell>
          <cell r="V40">
            <v>309451</v>
          </cell>
          <cell r="W40">
            <v>10000</v>
          </cell>
        </row>
        <row r="41"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R42">
            <v>148299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R43">
            <v>1014050</v>
          </cell>
          <cell r="T43">
            <v>6194948</v>
          </cell>
          <cell r="U43">
            <v>4846444</v>
          </cell>
          <cell r="V43">
            <v>7819967</v>
          </cell>
          <cell r="W43">
            <v>37500</v>
          </cell>
        </row>
        <row r="44">
          <cell r="R44">
            <v>2616817</v>
          </cell>
          <cell r="T44">
            <v>0</v>
          </cell>
          <cell r="U44">
            <v>2102000</v>
          </cell>
          <cell r="V44">
            <v>1030318</v>
          </cell>
          <cell r="W44">
            <v>2736432</v>
          </cell>
        </row>
        <row r="45">
          <cell r="R45">
            <v>10000</v>
          </cell>
          <cell r="T45">
            <v>0</v>
          </cell>
          <cell r="U45">
            <v>10000</v>
          </cell>
          <cell r="V45">
            <v>0</v>
          </cell>
          <cell r="W45">
            <v>0</v>
          </cell>
        </row>
        <row r="46">
          <cell r="R46">
            <v>11855589</v>
          </cell>
          <cell r="T46">
            <v>3508139</v>
          </cell>
          <cell r="U46">
            <v>2454367</v>
          </cell>
          <cell r="V46">
            <v>1717729</v>
          </cell>
          <cell r="W46">
            <v>3066538</v>
          </cell>
        </row>
        <row r="47">
          <cell r="R47">
            <v>443850</v>
          </cell>
          <cell r="T47">
            <v>5350</v>
          </cell>
          <cell r="U47">
            <v>163250</v>
          </cell>
          <cell r="V47">
            <v>0</v>
          </cell>
          <cell r="W47">
            <v>6547600</v>
          </cell>
        </row>
        <row r="48">
          <cell r="R48">
            <v>2850557</v>
          </cell>
          <cell r="T48">
            <v>1114481</v>
          </cell>
          <cell r="U48">
            <v>389699</v>
          </cell>
          <cell r="V48">
            <v>7717627</v>
          </cell>
          <cell r="W48">
            <v>4568616</v>
          </cell>
        </row>
        <row r="49">
          <cell r="R49">
            <v>643350</v>
          </cell>
          <cell r="T49">
            <v>0</v>
          </cell>
          <cell r="U49">
            <v>0</v>
          </cell>
          <cell r="V49">
            <v>1546341</v>
          </cell>
          <cell r="W49">
            <v>0</v>
          </cell>
        </row>
        <row r="50">
          <cell r="R50">
            <v>1071376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R51">
            <v>2588652</v>
          </cell>
          <cell r="T51">
            <v>921058</v>
          </cell>
          <cell r="U51">
            <v>925500</v>
          </cell>
          <cell r="V51">
            <v>0</v>
          </cell>
          <cell r="W51">
            <v>0</v>
          </cell>
        </row>
      </sheetData>
      <sheetData sheetId="53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X51">
            <v>259459521</v>
          </cell>
        </row>
      </sheetData>
      <sheetData sheetId="54"/>
      <sheetData sheetId="55">
        <row r="97">
          <cell r="J97">
            <v>23264300</v>
          </cell>
        </row>
      </sheetData>
      <sheetData sheetId="56"/>
      <sheetData sheetId="57"/>
      <sheetData sheetId="58"/>
      <sheetData sheetId="59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60">
        <row r="5">
          <cell r="B5">
            <v>15000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754522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18500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97923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26000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282440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56050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196">
          <cell r="B196">
            <v>0</v>
          </cell>
        </row>
        <row r="203">
          <cell r="B203">
            <v>5000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70000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121400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276372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295">
          <cell r="B295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1">
          <cell r="B321">
            <v>0</v>
          </cell>
        </row>
        <row r="322">
          <cell r="B322">
            <v>100313</v>
          </cell>
        </row>
        <row r="323">
          <cell r="B323">
            <v>12500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191350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593">
          <cell r="B593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9">
          <cell r="B699">
            <v>407350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89">
          <cell r="B1089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</sheetData>
      <sheetData sheetId="61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  <row r="25">
          <cell r="D25">
            <v>2864854261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>
        <row r="47">
          <cell r="B47">
            <v>11340794</v>
          </cell>
          <cell r="C47">
            <v>18094089</v>
          </cell>
          <cell r="D47">
            <v>36376202</v>
          </cell>
          <cell r="E47">
            <v>17453164</v>
          </cell>
          <cell r="F47">
            <v>21842619</v>
          </cell>
          <cell r="G47">
            <v>20818139</v>
          </cell>
          <cell r="H47">
            <v>27853092</v>
          </cell>
          <cell r="I47">
            <v>24234574</v>
          </cell>
          <cell r="J47">
            <v>49989461</v>
          </cell>
          <cell r="K47">
            <v>25632318</v>
          </cell>
          <cell r="L47">
            <v>40147275</v>
          </cell>
          <cell r="M47">
            <v>43104894</v>
          </cell>
          <cell r="N47">
            <v>13349048</v>
          </cell>
          <cell r="S47">
            <v>22089384</v>
          </cell>
        </row>
      </sheetData>
      <sheetData sheetId="70">
        <row r="397">
          <cell r="B397">
            <v>25992472</v>
          </cell>
        </row>
        <row r="794">
          <cell r="B794">
            <v>192365</v>
          </cell>
        </row>
      </sheetData>
      <sheetData sheetId="71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72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73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26"/>
  <sheetViews>
    <sheetView tabSelected="1" workbookViewId="0">
      <selection activeCell="O13" sqref="O13"/>
    </sheetView>
  </sheetViews>
  <sheetFormatPr defaultColWidth="9.36328125" defaultRowHeight="14.5" x14ac:dyDescent="0.35"/>
  <cols>
    <col min="1" max="1" width="3.36328125" customWidth="1"/>
    <col min="7" max="7" width="11.81640625" customWidth="1"/>
    <col min="257" max="257" width="3.36328125" customWidth="1"/>
    <col min="513" max="513" width="3.36328125" customWidth="1"/>
    <col min="769" max="769" width="3.36328125" customWidth="1"/>
    <col min="1025" max="1025" width="3.36328125" customWidth="1"/>
    <col min="1281" max="1281" width="3.36328125" customWidth="1"/>
    <col min="1537" max="1537" width="3.36328125" customWidth="1"/>
    <col min="1793" max="1793" width="3.36328125" customWidth="1"/>
    <col min="2049" max="2049" width="3.36328125" customWidth="1"/>
    <col min="2305" max="2305" width="3.36328125" customWidth="1"/>
    <col min="2561" max="2561" width="3.36328125" customWidth="1"/>
    <col min="2817" max="2817" width="3.36328125" customWidth="1"/>
    <col min="3073" max="3073" width="3.36328125" customWidth="1"/>
    <col min="3329" max="3329" width="3.36328125" customWidth="1"/>
    <col min="3585" max="3585" width="3.36328125" customWidth="1"/>
    <col min="3841" max="3841" width="3.36328125" customWidth="1"/>
    <col min="4097" max="4097" width="3.36328125" customWidth="1"/>
    <col min="4353" max="4353" width="3.36328125" customWidth="1"/>
    <col min="4609" max="4609" width="3.36328125" customWidth="1"/>
    <col min="4865" max="4865" width="3.36328125" customWidth="1"/>
    <col min="5121" max="5121" width="3.36328125" customWidth="1"/>
    <col min="5377" max="5377" width="3.36328125" customWidth="1"/>
    <col min="5633" max="5633" width="3.36328125" customWidth="1"/>
    <col min="5889" max="5889" width="3.36328125" customWidth="1"/>
    <col min="6145" max="6145" width="3.36328125" customWidth="1"/>
    <col min="6401" max="6401" width="3.36328125" customWidth="1"/>
    <col min="6657" max="6657" width="3.36328125" customWidth="1"/>
    <col min="6913" max="6913" width="3.36328125" customWidth="1"/>
    <col min="7169" max="7169" width="3.36328125" customWidth="1"/>
    <col min="7425" max="7425" width="3.36328125" customWidth="1"/>
    <col min="7681" max="7681" width="3.36328125" customWidth="1"/>
    <col min="7937" max="7937" width="3.36328125" customWidth="1"/>
    <col min="8193" max="8193" width="3.36328125" customWidth="1"/>
    <col min="8449" max="8449" width="3.36328125" customWidth="1"/>
    <col min="8705" max="8705" width="3.36328125" customWidth="1"/>
    <col min="8961" max="8961" width="3.36328125" customWidth="1"/>
    <col min="9217" max="9217" width="3.36328125" customWidth="1"/>
    <col min="9473" max="9473" width="3.36328125" customWidth="1"/>
    <col min="9729" max="9729" width="3.36328125" customWidth="1"/>
    <col min="9985" max="9985" width="3.36328125" customWidth="1"/>
    <col min="10241" max="10241" width="3.36328125" customWidth="1"/>
    <col min="10497" max="10497" width="3.36328125" customWidth="1"/>
    <col min="10753" max="10753" width="3.36328125" customWidth="1"/>
    <col min="11009" max="11009" width="3.36328125" customWidth="1"/>
    <col min="11265" max="11265" width="3.36328125" customWidth="1"/>
    <col min="11521" max="11521" width="3.36328125" customWidth="1"/>
    <col min="11777" max="11777" width="3.36328125" customWidth="1"/>
    <col min="12033" max="12033" width="3.36328125" customWidth="1"/>
    <col min="12289" max="12289" width="3.36328125" customWidth="1"/>
    <col min="12545" max="12545" width="3.36328125" customWidth="1"/>
    <col min="12801" max="12801" width="3.36328125" customWidth="1"/>
    <col min="13057" max="13057" width="3.36328125" customWidth="1"/>
    <col min="13313" max="13313" width="3.36328125" customWidth="1"/>
    <col min="13569" max="13569" width="3.36328125" customWidth="1"/>
    <col min="13825" max="13825" width="3.36328125" customWidth="1"/>
    <col min="14081" max="14081" width="3.36328125" customWidth="1"/>
    <col min="14337" max="14337" width="3.36328125" customWidth="1"/>
    <col min="14593" max="14593" width="3.36328125" customWidth="1"/>
    <col min="14849" max="14849" width="3.36328125" customWidth="1"/>
    <col min="15105" max="15105" width="3.36328125" customWidth="1"/>
    <col min="15361" max="15361" width="3.36328125" customWidth="1"/>
    <col min="15617" max="15617" width="3.36328125" customWidth="1"/>
    <col min="15873" max="15873" width="3.36328125" customWidth="1"/>
    <col min="16129" max="16129" width="3.36328125" customWidth="1"/>
  </cols>
  <sheetData>
    <row r="5" spans="1:15" s="1" customFormat="1" ht="45" x14ac:dyDescent="0.9">
      <c r="A5" s="181" t="s">
        <v>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1:15" s="1" customFormat="1" ht="44.5" x14ac:dyDescent="0.85"/>
    <row r="7" spans="1:15" s="1" customFormat="1" ht="44.5" x14ac:dyDescent="0.85">
      <c r="A7" s="182">
        <v>2022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</row>
    <row r="17" spans="2:14" x14ac:dyDescent="0.35">
      <c r="B17" s="2"/>
      <c r="C17" s="3"/>
      <c r="D17" s="3"/>
      <c r="E17" s="3"/>
      <c r="F17" s="3"/>
      <c r="G17" s="4"/>
      <c r="I17" s="5" t="s">
        <v>1</v>
      </c>
      <c r="J17" s="3"/>
      <c r="K17" s="3"/>
      <c r="L17" s="3"/>
      <c r="M17" s="3"/>
      <c r="N17" s="4"/>
    </row>
    <row r="18" spans="2:14" x14ac:dyDescent="0.35">
      <c r="B18" s="6"/>
      <c r="G18" s="7"/>
      <c r="H18" s="8"/>
      <c r="N18" s="7"/>
    </row>
    <row r="19" spans="2:14" x14ac:dyDescent="0.35">
      <c r="B19" s="6"/>
      <c r="G19" s="7"/>
      <c r="I19" s="6"/>
      <c r="N19" s="7"/>
    </row>
    <row r="20" spans="2:14" x14ac:dyDescent="0.35">
      <c r="B20" s="6"/>
      <c r="G20" s="7"/>
      <c r="I20" s="6"/>
      <c r="N20" s="7"/>
    </row>
    <row r="21" spans="2:14" x14ac:dyDescent="0.35">
      <c r="B21" s="6"/>
      <c r="G21" s="7"/>
      <c r="I21" s="6"/>
      <c r="N21" s="7"/>
    </row>
    <row r="22" spans="2:14" x14ac:dyDescent="0.35">
      <c r="B22" s="6"/>
      <c r="G22" s="7"/>
      <c r="I22" s="6"/>
      <c r="N22" s="7"/>
    </row>
    <row r="23" spans="2:14" x14ac:dyDescent="0.35">
      <c r="B23" s="6"/>
      <c r="G23" s="7"/>
      <c r="I23" s="6"/>
      <c r="N23" s="7"/>
    </row>
    <row r="24" spans="2:14" x14ac:dyDescent="0.35">
      <c r="B24" s="6"/>
      <c r="G24" s="7"/>
      <c r="I24" s="6"/>
      <c r="N24" s="7"/>
    </row>
    <row r="25" spans="2:14" x14ac:dyDescent="0.35">
      <c r="B25" s="6"/>
      <c r="G25" s="7"/>
      <c r="I25" s="6"/>
      <c r="N25" s="7"/>
    </row>
    <row r="26" spans="2:14" x14ac:dyDescent="0.35">
      <c r="B26" s="9"/>
      <c r="C26" s="10"/>
      <c r="D26" s="10"/>
      <c r="E26" s="10"/>
      <c r="F26" s="10"/>
      <c r="G26" s="11"/>
      <c r="I26" s="9"/>
      <c r="J26" s="10"/>
      <c r="K26" s="10"/>
      <c r="L26" s="10"/>
      <c r="M26" s="10"/>
      <c r="N26" s="11"/>
    </row>
  </sheetData>
  <mergeCells count="2">
    <mergeCell ref="A5:O5"/>
    <mergeCell ref="A7:O7"/>
  </mergeCells>
  <pageMargins left="0.7" right="0.7" top="0.75" bottom="0.75" header="0.3" footer="0.3"/>
  <pageSetup scale="89" orientation="landscape" r:id="rId1"/>
  <headerFooter>
    <oddFooter>&amp;L&amp;1#&amp;"Calibri"&amp;10&amp;K000000Internal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0A66-4908-4088-B504-02DCD11C7E61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8"/>
  <sheetViews>
    <sheetView workbookViewId="0">
      <selection activeCell="H6" sqref="H6"/>
    </sheetView>
  </sheetViews>
  <sheetFormatPr defaultColWidth="9.36328125" defaultRowHeight="12.5" x14ac:dyDescent="0.25"/>
  <cols>
    <col min="1" max="1" width="14.90625" style="23" customWidth="1"/>
    <col min="2" max="2" width="14.54296875" style="23" customWidth="1"/>
    <col min="3" max="3" width="13.6328125" style="26" customWidth="1"/>
    <col min="4" max="4" width="13" style="26" customWidth="1"/>
    <col min="5" max="5" width="12.6328125" style="26" customWidth="1"/>
    <col min="6" max="6" width="11.453125" style="26" customWidth="1"/>
    <col min="7" max="8" width="13.90625" style="26" customWidth="1"/>
    <col min="9" max="9" width="15.6328125" style="23" customWidth="1"/>
    <col min="10" max="10" width="13.453125" style="23" customWidth="1"/>
    <col min="11" max="11" width="12.453125" style="26" customWidth="1"/>
    <col min="12" max="12" width="12.54296875" style="26" customWidth="1"/>
    <col min="13" max="15" width="12.453125" style="23" customWidth="1"/>
    <col min="16" max="17" width="10.453125" style="23" customWidth="1"/>
    <col min="18" max="256" width="9.36328125" style="23"/>
    <col min="257" max="257" width="14.90625" style="23" customWidth="1"/>
    <col min="258" max="258" width="14.54296875" style="23" customWidth="1"/>
    <col min="259" max="259" width="13.6328125" style="23" customWidth="1"/>
    <col min="260" max="260" width="13" style="23" customWidth="1"/>
    <col min="261" max="261" width="12.6328125" style="23" customWidth="1"/>
    <col min="262" max="262" width="11.453125" style="23" customWidth="1"/>
    <col min="263" max="264" width="13.90625" style="23" customWidth="1"/>
    <col min="265" max="265" width="15.6328125" style="23" customWidth="1"/>
    <col min="266" max="266" width="13.453125" style="23" customWidth="1"/>
    <col min="267" max="267" width="12.453125" style="23" customWidth="1"/>
    <col min="268" max="268" width="12.54296875" style="23" customWidth="1"/>
    <col min="269" max="271" width="12.453125" style="23" customWidth="1"/>
    <col min="272" max="273" width="10.453125" style="23" customWidth="1"/>
    <col min="274" max="512" width="9.36328125" style="23"/>
    <col min="513" max="513" width="14.90625" style="23" customWidth="1"/>
    <col min="514" max="514" width="14.54296875" style="23" customWidth="1"/>
    <col min="515" max="515" width="13.6328125" style="23" customWidth="1"/>
    <col min="516" max="516" width="13" style="23" customWidth="1"/>
    <col min="517" max="517" width="12.6328125" style="23" customWidth="1"/>
    <col min="518" max="518" width="11.453125" style="23" customWidth="1"/>
    <col min="519" max="520" width="13.90625" style="23" customWidth="1"/>
    <col min="521" max="521" width="15.6328125" style="23" customWidth="1"/>
    <col min="522" max="522" width="13.453125" style="23" customWidth="1"/>
    <col min="523" max="523" width="12.453125" style="23" customWidth="1"/>
    <col min="524" max="524" width="12.54296875" style="23" customWidth="1"/>
    <col min="525" max="527" width="12.453125" style="23" customWidth="1"/>
    <col min="528" max="529" width="10.453125" style="23" customWidth="1"/>
    <col min="530" max="768" width="9.36328125" style="23"/>
    <col min="769" max="769" width="14.90625" style="23" customWidth="1"/>
    <col min="770" max="770" width="14.54296875" style="23" customWidth="1"/>
    <col min="771" max="771" width="13.6328125" style="23" customWidth="1"/>
    <col min="772" max="772" width="13" style="23" customWidth="1"/>
    <col min="773" max="773" width="12.6328125" style="23" customWidth="1"/>
    <col min="774" max="774" width="11.453125" style="23" customWidth="1"/>
    <col min="775" max="776" width="13.90625" style="23" customWidth="1"/>
    <col min="777" max="777" width="15.6328125" style="23" customWidth="1"/>
    <col min="778" max="778" width="13.453125" style="23" customWidth="1"/>
    <col min="779" max="779" width="12.453125" style="23" customWidth="1"/>
    <col min="780" max="780" width="12.54296875" style="23" customWidth="1"/>
    <col min="781" max="783" width="12.453125" style="23" customWidth="1"/>
    <col min="784" max="785" width="10.453125" style="23" customWidth="1"/>
    <col min="786" max="1024" width="9.36328125" style="23"/>
    <col min="1025" max="1025" width="14.90625" style="23" customWidth="1"/>
    <col min="1026" max="1026" width="14.54296875" style="23" customWidth="1"/>
    <col min="1027" max="1027" width="13.6328125" style="23" customWidth="1"/>
    <col min="1028" max="1028" width="13" style="23" customWidth="1"/>
    <col min="1029" max="1029" width="12.6328125" style="23" customWidth="1"/>
    <col min="1030" max="1030" width="11.453125" style="23" customWidth="1"/>
    <col min="1031" max="1032" width="13.90625" style="23" customWidth="1"/>
    <col min="1033" max="1033" width="15.6328125" style="23" customWidth="1"/>
    <col min="1034" max="1034" width="13.453125" style="23" customWidth="1"/>
    <col min="1035" max="1035" width="12.453125" style="23" customWidth="1"/>
    <col min="1036" max="1036" width="12.54296875" style="23" customWidth="1"/>
    <col min="1037" max="1039" width="12.453125" style="23" customWidth="1"/>
    <col min="1040" max="1041" width="10.453125" style="23" customWidth="1"/>
    <col min="1042" max="1280" width="9.36328125" style="23"/>
    <col min="1281" max="1281" width="14.90625" style="23" customWidth="1"/>
    <col min="1282" max="1282" width="14.54296875" style="23" customWidth="1"/>
    <col min="1283" max="1283" width="13.6328125" style="23" customWidth="1"/>
    <col min="1284" max="1284" width="13" style="23" customWidth="1"/>
    <col min="1285" max="1285" width="12.6328125" style="23" customWidth="1"/>
    <col min="1286" max="1286" width="11.453125" style="23" customWidth="1"/>
    <col min="1287" max="1288" width="13.90625" style="23" customWidth="1"/>
    <col min="1289" max="1289" width="15.6328125" style="23" customWidth="1"/>
    <col min="1290" max="1290" width="13.453125" style="23" customWidth="1"/>
    <col min="1291" max="1291" width="12.453125" style="23" customWidth="1"/>
    <col min="1292" max="1292" width="12.54296875" style="23" customWidth="1"/>
    <col min="1293" max="1295" width="12.453125" style="23" customWidth="1"/>
    <col min="1296" max="1297" width="10.453125" style="23" customWidth="1"/>
    <col min="1298" max="1536" width="9.36328125" style="23"/>
    <col min="1537" max="1537" width="14.90625" style="23" customWidth="1"/>
    <col min="1538" max="1538" width="14.54296875" style="23" customWidth="1"/>
    <col min="1539" max="1539" width="13.6328125" style="23" customWidth="1"/>
    <col min="1540" max="1540" width="13" style="23" customWidth="1"/>
    <col min="1541" max="1541" width="12.6328125" style="23" customWidth="1"/>
    <col min="1542" max="1542" width="11.453125" style="23" customWidth="1"/>
    <col min="1543" max="1544" width="13.90625" style="23" customWidth="1"/>
    <col min="1545" max="1545" width="15.6328125" style="23" customWidth="1"/>
    <col min="1546" max="1546" width="13.453125" style="23" customWidth="1"/>
    <col min="1547" max="1547" width="12.453125" style="23" customWidth="1"/>
    <col min="1548" max="1548" width="12.54296875" style="23" customWidth="1"/>
    <col min="1549" max="1551" width="12.453125" style="23" customWidth="1"/>
    <col min="1552" max="1553" width="10.453125" style="23" customWidth="1"/>
    <col min="1554" max="1792" width="9.36328125" style="23"/>
    <col min="1793" max="1793" width="14.90625" style="23" customWidth="1"/>
    <col min="1794" max="1794" width="14.54296875" style="23" customWidth="1"/>
    <col min="1795" max="1795" width="13.6328125" style="23" customWidth="1"/>
    <col min="1796" max="1796" width="13" style="23" customWidth="1"/>
    <col min="1797" max="1797" width="12.6328125" style="23" customWidth="1"/>
    <col min="1798" max="1798" width="11.453125" style="23" customWidth="1"/>
    <col min="1799" max="1800" width="13.90625" style="23" customWidth="1"/>
    <col min="1801" max="1801" width="15.6328125" style="23" customWidth="1"/>
    <col min="1802" max="1802" width="13.453125" style="23" customWidth="1"/>
    <col min="1803" max="1803" width="12.453125" style="23" customWidth="1"/>
    <col min="1804" max="1804" width="12.54296875" style="23" customWidth="1"/>
    <col min="1805" max="1807" width="12.453125" style="23" customWidth="1"/>
    <col min="1808" max="1809" width="10.453125" style="23" customWidth="1"/>
    <col min="1810" max="2048" width="9.36328125" style="23"/>
    <col min="2049" max="2049" width="14.90625" style="23" customWidth="1"/>
    <col min="2050" max="2050" width="14.54296875" style="23" customWidth="1"/>
    <col min="2051" max="2051" width="13.6328125" style="23" customWidth="1"/>
    <col min="2052" max="2052" width="13" style="23" customWidth="1"/>
    <col min="2053" max="2053" width="12.6328125" style="23" customWidth="1"/>
    <col min="2054" max="2054" width="11.453125" style="23" customWidth="1"/>
    <col min="2055" max="2056" width="13.90625" style="23" customWidth="1"/>
    <col min="2057" max="2057" width="15.6328125" style="23" customWidth="1"/>
    <col min="2058" max="2058" width="13.453125" style="23" customWidth="1"/>
    <col min="2059" max="2059" width="12.453125" style="23" customWidth="1"/>
    <col min="2060" max="2060" width="12.54296875" style="23" customWidth="1"/>
    <col min="2061" max="2063" width="12.453125" style="23" customWidth="1"/>
    <col min="2064" max="2065" width="10.453125" style="23" customWidth="1"/>
    <col min="2066" max="2304" width="9.36328125" style="23"/>
    <col min="2305" max="2305" width="14.90625" style="23" customWidth="1"/>
    <col min="2306" max="2306" width="14.54296875" style="23" customWidth="1"/>
    <col min="2307" max="2307" width="13.6328125" style="23" customWidth="1"/>
    <col min="2308" max="2308" width="13" style="23" customWidth="1"/>
    <col min="2309" max="2309" width="12.6328125" style="23" customWidth="1"/>
    <col min="2310" max="2310" width="11.453125" style="23" customWidth="1"/>
    <col min="2311" max="2312" width="13.90625" style="23" customWidth="1"/>
    <col min="2313" max="2313" width="15.6328125" style="23" customWidth="1"/>
    <col min="2314" max="2314" width="13.453125" style="23" customWidth="1"/>
    <col min="2315" max="2315" width="12.453125" style="23" customWidth="1"/>
    <col min="2316" max="2316" width="12.54296875" style="23" customWidth="1"/>
    <col min="2317" max="2319" width="12.453125" style="23" customWidth="1"/>
    <col min="2320" max="2321" width="10.453125" style="23" customWidth="1"/>
    <col min="2322" max="2560" width="9.36328125" style="23"/>
    <col min="2561" max="2561" width="14.90625" style="23" customWidth="1"/>
    <col min="2562" max="2562" width="14.54296875" style="23" customWidth="1"/>
    <col min="2563" max="2563" width="13.6328125" style="23" customWidth="1"/>
    <col min="2564" max="2564" width="13" style="23" customWidth="1"/>
    <col min="2565" max="2565" width="12.6328125" style="23" customWidth="1"/>
    <col min="2566" max="2566" width="11.453125" style="23" customWidth="1"/>
    <col min="2567" max="2568" width="13.90625" style="23" customWidth="1"/>
    <col min="2569" max="2569" width="15.6328125" style="23" customWidth="1"/>
    <col min="2570" max="2570" width="13.453125" style="23" customWidth="1"/>
    <col min="2571" max="2571" width="12.453125" style="23" customWidth="1"/>
    <col min="2572" max="2572" width="12.54296875" style="23" customWidth="1"/>
    <col min="2573" max="2575" width="12.453125" style="23" customWidth="1"/>
    <col min="2576" max="2577" width="10.453125" style="23" customWidth="1"/>
    <col min="2578" max="2816" width="9.36328125" style="23"/>
    <col min="2817" max="2817" width="14.90625" style="23" customWidth="1"/>
    <col min="2818" max="2818" width="14.54296875" style="23" customWidth="1"/>
    <col min="2819" max="2819" width="13.6328125" style="23" customWidth="1"/>
    <col min="2820" max="2820" width="13" style="23" customWidth="1"/>
    <col min="2821" max="2821" width="12.6328125" style="23" customWidth="1"/>
    <col min="2822" max="2822" width="11.453125" style="23" customWidth="1"/>
    <col min="2823" max="2824" width="13.90625" style="23" customWidth="1"/>
    <col min="2825" max="2825" width="15.6328125" style="23" customWidth="1"/>
    <col min="2826" max="2826" width="13.453125" style="23" customWidth="1"/>
    <col min="2827" max="2827" width="12.453125" style="23" customWidth="1"/>
    <col min="2828" max="2828" width="12.54296875" style="23" customWidth="1"/>
    <col min="2829" max="2831" width="12.453125" style="23" customWidth="1"/>
    <col min="2832" max="2833" width="10.453125" style="23" customWidth="1"/>
    <col min="2834" max="3072" width="9.36328125" style="23"/>
    <col min="3073" max="3073" width="14.90625" style="23" customWidth="1"/>
    <col min="3074" max="3074" width="14.54296875" style="23" customWidth="1"/>
    <col min="3075" max="3075" width="13.6328125" style="23" customWidth="1"/>
    <col min="3076" max="3076" width="13" style="23" customWidth="1"/>
    <col min="3077" max="3077" width="12.6328125" style="23" customWidth="1"/>
    <col min="3078" max="3078" width="11.453125" style="23" customWidth="1"/>
    <col min="3079" max="3080" width="13.90625" style="23" customWidth="1"/>
    <col min="3081" max="3081" width="15.6328125" style="23" customWidth="1"/>
    <col min="3082" max="3082" width="13.453125" style="23" customWidth="1"/>
    <col min="3083" max="3083" width="12.453125" style="23" customWidth="1"/>
    <col min="3084" max="3084" width="12.54296875" style="23" customWidth="1"/>
    <col min="3085" max="3087" width="12.453125" style="23" customWidth="1"/>
    <col min="3088" max="3089" width="10.453125" style="23" customWidth="1"/>
    <col min="3090" max="3328" width="9.36328125" style="23"/>
    <col min="3329" max="3329" width="14.90625" style="23" customWidth="1"/>
    <col min="3330" max="3330" width="14.54296875" style="23" customWidth="1"/>
    <col min="3331" max="3331" width="13.6328125" style="23" customWidth="1"/>
    <col min="3332" max="3332" width="13" style="23" customWidth="1"/>
    <col min="3333" max="3333" width="12.6328125" style="23" customWidth="1"/>
    <col min="3334" max="3334" width="11.453125" style="23" customWidth="1"/>
    <col min="3335" max="3336" width="13.90625" style="23" customWidth="1"/>
    <col min="3337" max="3337" width="15.6328125" style="23" customWidth="1"/>
    <col min="3338" max="3338" width="13.453125" style="23" customWidth="1"/>
    <col min="3339" max="3339" width="12.453125" style="23" customWidth="1"/>
    <col min="3340" max="3340" width="12.54296875" style="23" customWidth="1"/>
    <col min="3341" max="3343" width="12.453125" style="23" customWidth="1"/>
    <col min="3344" max="3345" width="10.453125" style="23" customWidth="1"/>
    <col min="3346" max="3584" width="9.36328125" style="23"/>
    <col min="3585" max="3585" width="14.90625" style="23" customWidth="1"/>
    <col min="3586" max="3586" width="14.54296875" style="23" customWidth="1"/>
    <col min="3587" max="3587" width="13.6328125" style="23" customWidth="1"/>
    <col min="3588" max="3588" width="13" style="23" customWidth="1"/>
    <col min="3589" max="3589" width="12.6328125" style="23" customWidth="1"/>
    <col min="3590" max="3590" width="11.453125" style="23" customWidth="1"/>
    <col min="3591" max="3592" width="13.90625" style="23" customWidth="1"/>
    <col min="3593" max="3593" width="15.6328125" style="23" customWidth="1"/>
    <col min="3594" max="3594" width="13.453125" style="23" customWidth="1"/>
    <col min="3595" max="3595" width="12.453125" style="23" customWidth="1"/>
    <col min="3596" max="3596" width="12.54296875" style="23" customWidth="1"/>
    <col min="3597" max="3599" width="12.453125" style="23" customWidth="1"/>
    <col min="3600" max="3601" width="10.453125" style="23" customWidth="1"/>
    <col min="3602" max="3840" width="9.36328125" style="23"/>
    <col min="3841" max="3841" width="14.90625" style="23" customWidth="1"/>
    <col min="3842" max="3842" width="14.54296875" style="23" customWidth="1"/>
    <col min="3843" max="3843" width="13.6328125" style="23" customWidth="1"/>
    <col min="3844" max="3844" width="13" style="23" customWidth="1"/>
    <col min="3845" max="3845" width="12.6328125" style="23" customWidth="1"/>
    <col min="3846" max="3846" width="11.453125" style="23" customWidth="1"/>
    <col min="3847" max="3848" width="13.90625" style="23" customWidth="1"/>
    <col min="3849" max="3849" width="15.6328125" style="23" customWidth="1"/>
    <col min="3850" max="3850" width="13.453125" style="23" customWidth="1"/>
    <col min="3851" max="3851" width="12.453125" style="23" customWidth="1"/>
    <col min="3852" max="3852" width="12.54296875" style="23" customWidth="1"/>
    <col min="3853" max="3855" width="12.453125" style="23" customWidth="1"/>
    <col min="3856" max="3857" width="10.453125" style="23" customWidth="1"/>
    <col min="3858" max="4096" width="9.36328125" style="23"/>
    <col min="4097" max="4097" width="14.90625" style="23" customWidth="1"/>
    <col min="4098" max="4098" width="14.54296875" style="23" customWidth="1"/>
    <col min="4099" max="4099" width="13.6328125" style="23" customWidth="1"/>
    <col min="4100" max="4100" width="13" style="23" customWidth="1"/>
    <col min="4101" max="4101" width="12.6328125" style="23" customWidth="1"/>
    <col min="4102" max="4102" width="11.453125" style="23" customWidth="1"/>
    <col min="4103" max="4104" width="13.90625" style="23" customWidth="1"/>
    <col min="4105" max="4105" width="15.6328125" style="23" customWidth="1"/>
    <col min="4106" max="4106" width="13.453125" style="23" customWidth="1"/>
    <col min="4107" max="4107" width="12.453125" style="23" customWidth="1"/>
    <col min="4108" max="4108" width="12.54296875" style="23" customWidth="1"/>
    <col min="4109" max="4111" width="12.453125" style="23" customWidth="1"/>
    <col min="4112" max="4113" width="10.453125" style="23" customWidth="1"/>
    <col min="4114" max="4352" width="9.36328125" style="23"/>
    <col min="4353" max="4353" width="14.90625" style="23" customWidth="1"/>
    <col min="4354" max="4354" width="14.54296875" style="23" customWidth="1"/>
    <col min="4355" max="4355" width="13.6328125" style="23" customWidth="1"/>
    <col min="4356" max="4356" width="13" style="23" customWidth="1"/>
    <col min="4357" max="4357" width="12.6328125" style="23" customWidth="1"/>
    <col min="4358" max="4358" width="11.453125" style="23" customWidth="1"/>
    <col min="4359" max="4360" width="13.90625" style="23" customWidth="1"/>
    <col min="4361" max="4361" width="15.6328125" style="23" customWidth="1"/>
    <col min="4362" max="4362" width="13.453125" style="23" customWidth="1"/>
    <col min="4363" max="4363" width="12.453125" style="23" customWidth="1"/>
    <col min="4364" max="4364" width="12.54296875" style="23" customWidth="1"/>
    <col min="4365" max="4367" width="12.453125" style="23" customWidth="1"/>
    <col min="4368" max="4369" width="10.453125" style="23" customWidth="1"/>
    <col min="4370" max="4608" width="9.36328125" style="23"/>
    <col min="4609" max="4609" width="14.90625" style="23" customWidth="1"/>
    <col min="4610" max="4610" width="14.54296875" style="23" customWidth="1"/>
    <col min="4611" max="4611" width="13.6328125" style="23" customWidth="1"/>
    <col min="4612" max="4612" width="13" style="23" customWidth="1"/>
    <col min="4613" max="4613" width="12.6328125" style="23" customWidth="1"/>
    <col min="4614" max="4614" width="11.453125" style="23" customWidth="1"/>
    <col min="4615" max="4616" width="13.90625" style="23" customWidth="1"/>
    <col min="4617" max="4617" width="15.6328125" style="23" customWidth="1"/>
    <col min="4618" max="4618" width="13.453125" style="23" customWidth="1"/>
    <col min="4619" max="4619" width="12.453125" style="23" customWidth="1"/>
    <col min="4620" max="4620" width="12.54296875" style="23" customWidth="1"/>
    <col min="4621" max="4623" width="12.453125" style="23" customWidth="1"/>
    <col min="4624" max="4625" width="10.453125" style="23" customWidth="1"/>
    <col min="4626" max="4864" width="9.36328125" style="23"/>
    <col min="4865" max="4865" width="14.90625" style="23" customWidth="1"/>
    <col min="4866" max="4866" width="14.54296875" style="23" customWidth="1"/>
    <col min="4867" max="4867" width="13.6328125" style="23" customWidth="1"/>
    <col min="4868" max="4868" width="13" style="23" customWidth="1"/>
    <col min="4869" max="4869" width="12.6328125" style="23" customWidth="1"/>
    <col min="4870" max="4870" width="11.453125" style="23" customWidth="1"/>
    <col min="4871" max="4872" width="13.90625" style="23" customWidth="1"/>
    <col min="4873" max="4873" width="15.6328125" style="23" customWidth="1"/>
    <col min="4874" max="4874" width="13.453125" style="23" customWidth="1"/>
    <col min="4875" max="4875" width="12.453125" style="23" customWidth="1"/>
    <col min="4876" max="4876" width="12.54296875" style="23" customWidth="1"/>
    <col min="4877" max="4879" width="12.453125" style="23" customWidth="1"/>
    <col min="4880" max="4881" width="10.453125" style="23" customWidth="1"/>
    <col min="4882" max="5120" width="9.36328125" style="23"/>
    <col min="5121" max="5121" width="14.90625" style="23" customWidth="1"/>
    <col min="5122" max="5122" width="14.54296875" style="23" customWidth="1"/>
    <col min="5123" max="5123" width="13.6328125" style="23" customWidth="1"/>
    <col min="5124" max="5124" width="13" style="23" customWidth="1"/>
    <col min="5125" max="5125" width="12.6328125" style="23" customWidth="1"/>
    <col min="5126" max="5126" width="11.453125" style="23" customWidth="1"/>
    <col min="5127" max="5128" width="13.90625" style="23" customWidth="1"/>
    <col min="5129" max="5129" width="15.6328125" style="23" customWidth="1"/>
    <col min="5130" max="5130" width="13.453125" style="23" customWidth="1"/>
    <col min="5131" max="5131" width="12.453125" style="23" customWidth="1"/>
    <col min="5132" max="5132" width="12.54296875" style="23" customWidth="1"/>
    <col min="5133" max="5135" width="12.453125" style="23" customWidth="1"/>
    <col min="5136" max="5137" width="10.453125" style="23" customWidth="1"/>
    <col min="5138" max="5376" width="9.36328125" style="23"/>
    <col min="5377" max="5377" width="14.90625" style="23" customWidth="1"/>
    <col min="5378" max="5378" width="14.54296875" style="23" customWidth="1"/>
    <col min="5379" max="5379" width="13.6328125" style="23" customWidth="1"/>
    <col min="5380" max="5380" width="13" style="23" customWidth="1"/>
    <col min="5381" max="5381" width="12.6328125" style="23" customWidth="1"/>
    <col min="5382" max="5382" width="11.453125" style="23" customWidth="1"/>
    <col min="5383" max="5384" width="13.90625" style="23" customWidth="1"/>
    <col min="5385" max="5385" width="15.6328125" style="23" customWidth="1"/>
    <col min="5386" max="5386" width="13.453125" style="23" customWidth="1"/>
    <col min="5387" max="5387" width="12.453125" style="23" customWidth="1"/>
    <col min="5388" max="5388" width="12.54296875" style="23" customWidth="1"/>
    <col min="5389" max="5391" width="12.453125" style="23" customWidth="1"/>
    <col min="5392" max="5393" width="10.453125" style="23" customWidth="1"/>
    <col min="5394" max="5632" width="9.36328125" style="23"/>
    <col min="5633" max="5633" width="14.90625" style="23" customWidth="1"/>
    <col min="5634" max="5634" width="14.54296875" style="23" customWidth="1"/>
    <col min="5635" max="5635" width="13.6328125" style="23" customWidth="1"/>
    <col min="5636" max="5636" width="13" style="23" customWidth="1"/>
    <col min="5637" max="5637" width="12.6328125" style="23" customWidth="1"/>
    <col min="5638" max="5638" width="11.453125" style="23" customWidth="1"/>
    <col min="5639" max="5640" width="13.90625" style="23" customWidth="1"/>
    <col min="5641" max="5641" width="15.6328125" style="23" customWidth="1"/>
    <col min="5642" max="5642" width="13.453125" style="23" customWidth="1"/>
    <col min="5643" max="5643" width="12.453125" style="23" customWidth="1"/>
    <col min="5644" max="5644" width="12.54296875" style="23" customWidth="1"/>
    <col min="5645" max="5647" width="12.453125" style="23" customWidth="1"/>
    <col min="5648" max="5649" width="10.453125" style="23" customWidth="1"/>
    <col min="5650" max="5888" width="9.36328125" style="23"/>
    <col min="5889" max="5889" width="14.90625" style="23" customWidth="1"/>
    <col min="5890" max="5890" width="14.54296875" style="23" customWidth="1"/>
    <col min="5891" max="5891" width="13.6328125" style="23" customWidth="1"/>
    <col min="5892" max="5892" width="13" style="23" customWidth="1"/>
    <col min="5893" max="5893" width="12.6328125" style="23" customWidth="1"/>
    <col min="5894" max="5894" width="11.453125" style="23" customWidth="1"/>
    <col min="5895" max="5896" width="13.90625" style="23" customWidth="1"/>
    <col min="5897" max="5897" width="15.6328125" style="23" customWidth="1"/>
    <col min="5898" max="5898" width="13.453125" style="23" customWidth="1"/>
    <col min="5899" max="5899" width="12.453125" style="23" customWidth="1"/>
    <col min="5900" max="5900" width="12.54296875" style="23" customWidth="1"/>
    <col min="5901" max="5903" width="12.453125" style="23" customWidth="1"/>
    <col min="5904" max="5905" width="10.453125" style="23" customWidth="1"/>
    <col min="5906" max="6144" width="9.36328125" style="23"/>
    <col min="6145" max="6145" width="14.90625" style="23" customWidth="1"/>
    <col min="6146" max="6146" width="14.54296875" style="23" customWidth="1"/>
    <col min="6147" max="6147" width="13.6328125" style="23" customWidth="1"/>
    <col min="6148" max="6148" width="13" style="23" customWidth="1"/>
    <col min="6149" max="6149" width="12.6328125" style="23" customWidth="1"/>
    <col min="6150" max="6150" width="11.453125" style="23" customWidth="1"/>
    <col min="6151" max="6152" width="13.90625" style="23" customWidth="1"/>
    <col min="6153" max="6153" width="15.6328125" style="23" customWidth="1"/>
    <col min="6154" max="6154" width="13.453125" style="23" customWidth="1"/>
    <col min="6155" max="6155" width="12.453125" style="23" customWidth="1"/>
    <col min="6156" max="6156" width="12.54296875" style="23" customWidth="1"/>
    <col min="6157" max="6159" width="12.453125" style="23" customWidth="1"/>
    <col min="6160" max="6161" width="10.453125" style="23" customWidth="1"/>
    <col min="6162" max="6400" width="9.36328125" style="23"/>
    <col min="6401" max="6401" width="14.90625" style="23" customWidth="1"/>
    <col min="6402" max="6402" width="14.54296875" style="23" customWidth="1"/>
    <col min="6403" max="6403" width="13.6328125" style="23" customWidth="1"/>
    <col min="6404" max="6404" width="13" style="23" customWidth="1"/>
    <col min="6405" max="6405" width="12.6328125" style="23" customWidth="1"/>
    <col min="6406" max="6406" width="11.453125" style="23" customWidth="1"/>
    <col min="6407" max="6408" width="13.90625" style="23" customWidth="1"/>
    <col min="6409" max="6409" width="15.6328125" style="23" customWidth="1"/>
    <col min="6410" max="6410" width="13.453125" style="23" customWidth="1"/>
    <col min="6411" max="6411" width="12.453125" style="23" customWidth="1"/>
    <col min="6412" max="6412" width="12.54296875" style="23" customWidth="1"/>
    <col min="6413" max="6415" width="12.453125" style="23" customWidth="1"/>
    <col min="6416" max="6417" width="10.453125" style="23" customWidth="1"/>
    <col min="6418" max="6656" width="9.36328125" style="23"/>
    <col min="6657" max="6657" width="14.90625" style="23" customWidth="1"/>
    <col min="6658" max="6658" width="14.54296875" style="23" customWidth="1"/>
    <col min="6659" max="6659" width="13.6328125" style="23" customWidth="1"/>
    <col min="6660" max="6660" width="13" style="23" customWidth="1"/>
    <col min="6661" max="6661" width="12.6328125" style="23" customWidth="1"/>
    <col min="6662" max="6662" width="11.453125" style="23" customWidth="1"/>
    <col min="6663" max="6664" width="13.90625" style="23" customWidth="1"/>
    <col min="6665" max="6665" width="15.6328125" style="23" customWidth="1"/>
    <col min="6666" max="6666" width="13.453125" style="23" customWidth="1"/>
    <col min="6667" max="6667" width="12.453125" style="23" customWidth="1"/>
    <col min="6668" max="6668" width="12.54296875" style="23" customWidth="1"/>
    <col min="6669" max="6671" width="12.453125" style="23" customWidth="1"/>
    <col min="6672" max="6673" width="10.453125" style="23" customWidth="1"/>
    <col min="6674" max="6912" width="9.36328125" style="23"/>
    <col min="6913" max="6913" width="14.90625" style="23" customWidth="1"/>
    <col min="6914" max="6914" width="14.54296875" style="23" customWidth="1"/>
    <col min="6915" max="6915" width="13.6328125" style="23" customWidth="1"/>
    <col min="6916" max="6916" width="13" style="23" customWidth="1"/>
    <col min="6917" max="6917" width="12.6328125" style="23" customWidth="1"/>
    <col min="6918" max="6918" width="11.453125" style="23" customWidth="1"/>
    <col min="6919" max="6920" width="13.90625" style="23" customWidth="1"/>
    <col min="6921" max="6921" width="15.6328125" style="23" customWidth="1"/>
    <col min="6922" max="6922" width="13.453125" style="23" customWidth="1"/>
    <col min="6923" max="6923" width="12.453125" style="23" customWidth="1"/>
    <col min="6924" max="6924" width="12.54296875" style="23" customWidth="1"/>
    <col min="6925" max="6927" width="12.453125" style="23" customWidth="1"/>
    <col min="6928" max="6929" width="10.453125" style="23" customWidth="1"/>
    <col min="6930" max="7168" width="9.36328125" style="23"/>
    <col min="7169" max="7169" width="14.90625" style="23" customWidth="1"/>
    <col min="7170" max="7170" width="14.54296875" style="23" customWidth="1"/>
    <col min="7171" max="7171" width="13.6328125" style="23" customWidth="1"/>
    <col min="7172" max="7172" width="13" style="23" customWidth="1"/>
    <col min="7173" max="7173" width="12.6328125" style="23" customWidth="1"/>
    <col min="7174" max="7174" width="11.453125" style="23" customWidth="1"/>
    <col min="7175" max="7176" width="13.90625" style="23" customWidth="1"/>
    <col min="7177" max="7177" width="15.6328125" style="23" customWidth="1"/>
    <col min="7178" max="7178" width="13.453125" style="23" customWidth="1"/>
    <col min="7179" max="7179" width="12.453125" style="23" customWidth="1"/>
    <col min="7180" max="7180" width="12.54296875" style="23" customWidth="1"/>
    <col min="7181" max="7183" width="12.453125" style="23" customWidth="1"/>
    <col min="7184" max="7185" width="10.453125" style="23" customWidth="1"/>
    <col min="7186" max="7424" width="9.36328125" style="23"/>
    <col min="7425" max="7425" width="14.90625" style="23" customWidth="1"/>
    <col min="7426" max="7426" width="14.54296875" style="23" customWidth="1"/>
    <col min="7427" max="7427" width="13.6328125" style="23" customWidth="1"/>
    <col min="7428" max="7428" width="13" style="23" customWidth="1"/>
    <col min="7429" max="7429" width="12.6328125" style="23" customWidth="1"/>
    <col min="7430" max="7430" width="11.453125" style="23" customWidth="1"/>
    <col min="7431" max="7432" width="13.90625" style="23" customWidth="1"/>
    <col min="7433" max="7433" width="15.6328125" style="23" customWidth="1"/>
    <col min="7434" max="7434" width="13.453125" style="23" customWidth="1"/>
    <col min="7435" max="7435" width="12.453125" style="23" customWidth="1"/>
    <col min="7436" max="7436" width="12.54296875" style="23" customWidth="1"/>
    <col min="7437" max="7439" width="12.453125" style="23" customWidth="1"/>
    <col min="7440" max="7441" width="10.453125" style="23" customWidth="1"/>
    <col min="7442" max="7680" width="9.36328125" style="23"/>
    <col min="7681" max="7681" width="14.90625" style="23" customWidth="1"/>
    <col min="7682" max="7682" width="14.54296875" style="23" customWidth="1"/>
    <col min="7683" max="7683" width="13.6328125" style="23" customWidth="1"/>
    <col min="7684" max="7684" width="13" style="23" customWidth="1"/>
    <col min="7685" max="7685" width="12.6328125" style="23" customWidth="1"/>
    <col min="7686" max="7686" width="11.453125" style="23" customWidth="1"/>
    <col min="7687" max="7688" width="13.90625" style="23" customWidth="1"/>
    <col min="7689" max="7689" width="15.6328125" style="23" customWidth="1"/>
    <col min="7690" max="7690" width="13.453125" style="23" customWidth="1"/>
    <col min="7691" max="7691" width="12.453125" style="23" customWidth="1"/>
    <col min="7692" max="7692" width="12.54296875" style="23" customWidth="1"/>
    <col min="7693" max="7695" width="12.453125" style="23" customWidth="1"/>
    <col min="7696" max="7697" width="10.453125" style="23" customWidth="1"/>
    <col min="7698" max="7936" width="9.36328125" style="23"/>
    <col min="7937" max="7937" width="14.90625" style="23" customWidth="1"/>
    <col min="7938" max="7938" width="14.54296875" style="23" customWidth="1"/>
    <col min="7939" max="7939" width="13.6328125" style="23" customWidth="1"/>
    <col min="7940" max="7940" width="13" style="23" customWidth="1"/>
    <col min="7941" max="7941" width="12.6328125" style="23" customWidth="1"/>
    <col min="7942" max="7942" width="11.453125" style="23" customWidth="1"/>
    <col min="7943" max="7944" width="13.90625" style="23" customWidth="1"/>
    <col min="7945" max="7945" width="15.6328125" style="23" customWidth="1"/>
    <col min="7946" max="7946" width="13.453125" style="23" customWidth="1"/>
    <col min="7947" max="7947" width="12.453125" style="23" customWidth="1"/>
    <col min="7948" max="7948" width="12.54296875" style="23" customWidth="1"/>
    <col min="7949" max="7951" width="12.453125" style="23" customWidth="1"/>
    <col min="7952" max="7953" width="10.453125" style="23" customWidth="1"/>
    <col min="7954" max="8192" width="9.36328125" style="23"/>
    <col min="8193" max="8193" width="14.90625" style="23" customWidth="1"/>
    <col min="8194" max="8194" width="14.54296875" style="23" customWidth="1"/>
    <col min="8195" max="8195" width="13.6328125" style="23" customWidth="1"/>
    <col min="8196" max="8196" width="13" style="23" customWidth="1"/>
    <col min="8197" max="8197" width="12.6328125" style="23" customWidth="1"/>
    <col min="8198" max="8198" width="11.453125" style="23" customWidth="1"/>
    <col min="8199" max="8200" width="13.90625" style="23" customWidth="1"/>
    <col min="8201" max="8201" width="15.6328125" style="23" customWidth="1"/>
    <col min="8202" max="8202" width="13.453125" style="23" customWidth="1"/>
    <col min="8203" max="8203" width="12.453125" style="23" customWidth="1"/>
    <col min="8204" max="8204" width="12.54296875" style="23" customWidth="1"/>
    <col min="8205" max="8207" width="12.453125" style="23" customWidth="1"/>
    <col min="8208" max="8209" width="10.453125" style="23" customWidth="1"/>
    <col min="8210" max="8448" width="9.36328125" style="23"/>
    <col min="8449" max="8449" width="14.90625" style="23" customWidth="1"/>
    <col min="8450" max="8450" width="14.54296875" style="23" customWidth="1"/>
    <col min="8451" max="8451" width="13.6328125" style="23" customWidth="1"/>
    <col min="8452" max="8452" width="13" style="23" customWidth="1"/>
    <col min="8453" max="8453" width="12.6328125" style="23" customWidth="1"/>
    <col min="8454" max="8454" width="11.453125" style="23" customWidth="1"/>
    <col min="8455" max="8456" width="13.90625" style="23" customWidth="1"/>
    <col min="8457" max="8457" width="15.6328125" style="23" customWidth="1"/>
    <col min="8458" max="8458" width="13.453125" style="23" customWidth="1"/>
    <col min="8459" max="8459" width="12.453125" style="23" customWidth="1"/>
    <col min="8460" max="8460" width="12.54296875" style="23" customWidth="1"/>
    <col min="8461" max="8463" width="12.453125" style="23" customWidth="1"/>
    <col min="8464" max="8465" width="10.453125" style="23" customWidth="1"/>
    <col min="8466" max="8704" width="9.36328125" style="23"/>
    <col min="8705" max="8705" width="14.90625" style="23" customWidth="1"/>
    <col min="8706" max="8706" width="14.54296875" style="23" customWidth="1"/>
    <col min="8707" max="8707" width="13.6328125" style="23" customWidth="1"/>
    <col min="8708" max="8708" width="13" style="23" customWidth="1"/>
    <col min="8709" max="8709" width="12.6328125" style="23" customWidth="1"/>
    <col min="8710" max="8710" width="11.453125" style="23" customWidth="1"/>
    <col min="8711" max="8712" width="13.90625" style="23" customWidth="1"/>
    <col min="8713" max="8713" width="15.6328125" style="23" customWidth="1"/>
    <col min="8714" max="8714" width="13.453125" style="23" customWidth="1"/>
    <col min="8715" max="8715" width="12.453125" style="23" customWidth="1"/>
    <col min="8716" max="8716" width="12.54296875" style="23" customWidth="1"/>
    <col min="8717" max="8719" width="12.453125" style="23" customWidth="1"/>
    <col min="8720" max="8721" width="10.453125" style="23" customWidth="1"/>
    <col min="8722" max="8960" width="9.36328125" style="23"/>
    <col min="8961" max="8961" width="14.90625" style="23" customWidth="1"/>
    <col min="8962" max="8962" width="14.54296875" style="23" customWidth="1"/>
    <col min="8963" max="8963" width="13.6328125" style="23" customWidth="1"/>
    <col min="8964" max="8964" width="13" style="23" customWidth="1"/>
    <col min="8965" max="8965" width="12.6328125" style="23" customWidth="1"/>
    <col min="8966" max="8966" width="11.453125" style="23" customWidth="1"/>
    <col min="8967" max="8968" width="13.90625" style="23" customWidth="1"/>
    <col min="8969" max="8969" width="15.6328125" style="23" customWidth="1"/>
    <col min="8970" max="8970" width="13.453125" style="23" customWidth="1"/>
    <col min="8971" max="8971" width="12.453125" style="23" customWidth="1"/>
    <col min="8972" max="8972" width="12.54296875" style="23" customWidth="1"/>
    <col min="8973" max="8975" width="12.453125" style="23" customWidth="1"/>
    <col min="8976" max="8977" width="10.453125" style="23" customWidth="1"/>
    <col min="8978" max="9216" width="9.36328125" style="23"/>
    <col min="9217" max="9217" width="14.90625" style="23" customWidth="1"/>
    <col min="9218" max="9218" width="14.54296875" style="23" customWidth="1"/>
    <col min="9219" max="9219" width="13.6328125" style="23" customWidth="1"/>
    <col min="9220" max="9220" width="13" style="23" customWidth="1"/>
    <col min="9221" max="9221" width="12.6328125" style="23" customWidth="1"/>
    <col min="9222" max="9222" width="11.453125" style="23" customWidth="1"/>
    <col min="9223" max="9224" width="13.90625" style="23" customWidth="1"/>
    <col min="9225" max="9225" width="15.6328125" style="23" customWidth="1"/>
    <col min="9226" max="9226" width="13.453125" style="23" customWidth="1"/>
    <col min="9227" max="9227" width="12.453125" style="23" customWidth="1"/>
    <col min="9228" max="9228" width="12.54296875" style="23" customWidth="1"/>
    <col min="9229" max="9231" width="12.453125" style="23" customWidth="1"/>
    <col min="9232" max="9233" width="10.453125" style="23" customWidth="1"/>
    <col min="9234" max="9472" width="9.36328125" style="23"/>
    <col min="9473" max="9473" width="14.90625" style="23" customWidth="1"/>
    <col min="9474" max="9474" width="14.54296875" style="23" customWidth="1"/>
    <col min="9475" max="9475" width="13.6328125" style="23" customWidth="1"/>
    <col min="9476" max="9476" width="13" style="23" customWidth="1"/>
    <col min="9477" max="9477" width="12.6328125" style="23" customWidth="1"/>
    <col min="9478" max="9478" width="11.453125" style="23" customWidth="1"/>
    <col min="9479" max="9480" width="13.90625" style="23" customWidth="1"/>
    <col min="9481" max="9481" width="15.6328125" style="23" customWidth="1"/>
    <col min="9482" max="9482" width="13.453125" style="23" customWidth="1"/>
    <col min="9483" max="9483" width="12.453125" style="23" customWidth="1"/>
    <col min="9484" max="9484" width="12.54296875" style="23" customWidth="1"/>
    <col min="9485" max="9487" width="12.453125" style="23" customWidth="1"/>
    <col min="9488" max="9489" width="10.453125" style="23" customWidth="1"/>
    <col min="9490" max="9728" width="9.36328125" style="23"/>
    <col min="9729" max="9729" width="14.90625" style="23" customWidth="1"/>
    <col min="9730" max="9730" width="14.54296875" style="23" customWidth="1"/>
    <col min="9731" max="9731" width="13.6328125" style="23" customWidth="1"/>
    <col min="9732" max="9732" width="13" style="23" customWidth="1"/>
    <col min="9733" max="9733" width="12.6328125" style="23" customWidth="1"/>
    <col min="9734" max="9734" width="11.453125" style="23" customWidth="1"/>
    <col min="9735" max="9736" width="13.90625" style="23" customWidth="1"/>
    <col min="9737" max="9737" width="15.6328125" style="23" customWidth="1"/>
    <col min="9738" max="9738" width="13.453125" style="23" customWidth="1"/>
    <col min="9739" max="9739" width="12.453125" style="23" customWidth="1"/>
    <col min="9740" max="9740" width="12.54296875" style="23" customWidth="1"/>
    <col min="9741" max="9743" width="12.453125" style="23" customWidth="1"/>
    <col min="9744" max="9745" width="10.453125" style="23" customWidth="1"/>
    <col min="9746" max="9984" width="9.36328125" style="23"/>
    <col min="9985" max="9985" width="14.90625" style="23" customWidth="1"/>
    <col min="9986" max="9986" width="14.54296875" style="23" customWidth="1"/>
    <col min="9987" max="9987" width="13.6328125" style="23" customWidth="1"/>
    <col min="9988" max="9988" width="13" style="23" customWidth="1"/>
    <col min="9989" max="9989" width="12.6328125" style="23" customWidth="1"/>
    <col min="9990" max="9990" width="11.453125" style="23" customWidth="1"/>
    <col min="9991" max="9992" width="13.90625" style="23" customWidth="1"/>
    <col min="9993" max="9993" width="15.6328125" style="23" customWidth="1"/>
    <col min="9994" max="9994" width="13.453125" style="23" customWidth="1"/>
    <col min="9995" max="9995" width="12.453125" style="23" customWidth="1"/>
    <col min="9996" max="9996" width="12.54296875" style="23" customWidth="1"/>
    <col min="9997" max="9999" width="12.453125" style="23" customWidth="1"/>
    <col min="10000" max="10001" width="10.453125" style="23" customWidth="1"/>
    <col min="10002" max="10240" width="9.36328125" style="23"/>
    <col min="10241" max="10241" width="14.90625" style="23" customWidth="1"/>
    <col min="10242" max="10242" width="14.54296875" style="23" customWidth="1"/>
    <col min="10243" max="10243" width="13.6328125" style="23" customWidth="1"/>
    <col min="10244" max="10244" width="13" style="23" customWidth="1"/>
    <col min="10245" max="10245" width="12.6328125" style="23" customWidth="1"/>
    <col min="10246" max="10246" width="11.453125" style="23" customWidth="1"/>
    <col min="10247" max="10248" width="13.90625" style="23" customWidth="1"/>
    <col min="10249" max="10249" width="15.6328125" style="23" customWidth="1"/>
    <col min="10250" max="10250" width="13.453125" style="23" customWidth="1"/>
    <col min="10251" max="10251" width="12.453125" style="23" customWidth="1"/>
    <col min="10252" max="10252" width="12.54296875" style="23" customWidth="1"/>
    <col min="10253" max="10255" width="12.453125" style="23" customWidth="1"/>
    <col min="10256" max="10257" width="10.453125" style="23" customWidth="1"/>
    <col min="10258" max="10496" width="9.36328125" style="23"/>
    <col min="10497" max="10497" width="14.90625" style="23" customWidth="1"/>
    <col min="10498" max="10498" width="14.54296875" style="23" customWidth="1"/>
    <col min="10499" max="10499" width="13.6328125" style="23" customWidth="1"/>
    <col min="10500" max="10500" width="13" style="23" customWidth="1"/>
    <col min="10501" max="10501" width="12.6328125" style="23" customWidth="1"/>
    <col min="10502" max="10502" width="11.453125" style="23" customWidth="1"/>
    <col min="10503" max="10504" width="13.90625" style="23" customWidth="1"/>
    <col min="10505" max="10505" width="15.6328125" style="23" customWidth="1"/>
    <col min="10506" max="10506" width="13.453125" style="23" customWidth="1"/>
    <col min="10507" max="10507" width="12.453125" style="23" customWidth="1"/>
    <col min="10508" max="10508" width="12.54296875" style="23" customWidth="1"/>
    <col min="10509" max="10511" width="12.453125" style="23" customWidth="1"/>
    <col min="10512" max="10513" width="10.453125" style="23" customWidth="1"/>
    <col min="10514" max="10752" width="9.36328125" style="23"/>
    <col min="10753" max="10753" width="14.90625" style="23" customWidth="1"/>
    <col min="10754" max="10754" width="14.54296875" style="23" customWidth="1"/>
    <col min="10755" max="10755" width="13.6328125" style="23" customWidth="1"/>
    <col min="10756" max="10756" width="13" style="23" customWidth="1"/>
    <col min="10757" max="10757" width="12.6328125" style="23" customWidth="1"/>
    <col min="10758" max="10758" width="11.453125" style="23" customWidth="1"/>
    <col min="10759" max="10760" width="13.90625" style="23" customWidth="1"/>
    <col min="10761" max="10761" width="15.6328125" style="23" customWidth="1"/>
    <col min="10762" max="10762" width="13.453125" style="23" customWidth="1"/>
    <col min="10763" max="10763" width="12.453125" style="23" customWidth="1"/>
    <col min="10764" max="10764" width="12.54296875" style="23" customWidth="1"/>
    <col min="10765" max="10767" width="12.453125" style="23" customWidth="1"/>
    <col min="10768" max="10769" width="10.453125" style="23" customWidth="1"/>
    <col min="10770" max="11008" width="9.36328125" style="23"/>
    <col min="11009" max="11009" width="14.90625" style="23" customWidth="1"/>
    <col min="11010" max="11010" width="14.54296875" style="23" customWidth="1"/>
    <col min="11011" max="11011" width="13.6328125" style="23" customWidth="1"/>
    <col min="11012" max="11012" width="13" style="23" customWidth="1"/>
    <col min="11013" max="11013" width="12.6328125" style="23" customWidth="1"/>
    <col min="11014" max="11014" width="11.453125" style="23" customWidth="1"/>
    <col min="11015" max="11016" width="13.90625" style="23" customWidth="1"/>
    <col min="11017" max="11017" width="15.6328125" style="23" customWidth="1"/>
    <col min="11018" max="11018" width="13.453125" style="23" customWidth="1"/>
    <col min="11019" max="11019" width="12.453125" style="23" customWidth="1"/>
    <col min="11020" max="11020" width="12.54296875" style="23" customWidth="1"/>
    <col min="11021" max="11023" width="12.453125" style="23" customWidth="1"/>
    <col min="11024" max="11025" width="10.453125" style="23" customWidth="1"/>
    <col min="11026" max="11264" width="9.36328125" style="23"/>
    <col min="11265" max="11265" width="14.90625" style="23" customWidth="1"/>
    <col min="11266" max="11266" width="14.54296875" style="23" customWidth="1"/>
    <col min="11267" max="11267" width="13.6328125" style="23" customWidth="1"/>
    <col min="11268" max="11268" width="13" style="23" customWidth="1"/>
    <col min="11269" max="11269" width="12.6328125" style="23" customWidth="1"/>
    <col min="11270" max="11270" width="11.453125" style="23" customWidth="1"/>
    <col min="11271" max="11272" width="13.90625" style="23" customWidth="1"/>
    <col min="11273" max="11273" width="15.6328125" style="23" customWidth="1"/>
    <col min="11274" max="11274" width="13.453125" style="23" customWidth="1"/>
    <col min="11275" max="11275" width="12.453125" style="23" customWidth="1"/>
    <col min="11276" max="11276" width="12.54296875" style="23" customWidth="1"/>
    <col min="11277" max="11279" width="12.453125" style="23" customWidth="1"/>
    <col min="11280" max="11281" width="10.453125" style="23" customWidth="1"/>
    <col min="11282" max="11520" width="9.36328125" style="23"/>
    <col min="11521" max="11521" width="14.90625" style="23" customWidth="1"/>
    <col min="11522" max="11522" width="14.54296875" style="23" customWidth="1"/>
    <col min="11523" max="11523" width="13.6328125" style="23" customWidth="1"/>
    <col min="11524" max="11524" width="13" style="23" customWidth="1"/>
    <col min="11525" max="11525" width="12.6328125" style="23" customWidth="1"/>
    <col min="11526" max="11526" width="11.453125" style="23" customWidth="1"/>
    <col min="11527" max="11528" width="13.90625" style="23" customWidth="1"/>
    <col min="11529" max="11529" width="15.6328125" style="23" customWidth="1"/>
    <col min="11530" max="11530" width="13.453125" style="23" customWidth="1"/>
    <col min="11531" max="11531" width="12.453125" style="23" customWidth="1"/>
    <col min="11532" max="11532" width="12.54296875" style="23" customWidth="1"/>
    <col min="11533" max="11535" width="12.453125" style="23" customWidth="1"/>
    <col min="11536" max="11537" width="10.453125" style="23" customWidth="1"/>
    <col min="11538" max="11776" width="9.36328125" style="23"/>
    <col min="11777" max="11777" width="14.90625" style="23" customWidth="1"/>
    <col min="11778" max="11778" width="14.54296875" style="23" customWidth="1"/>
    <col min="11779" max="11779" width="13.6328125" style="23" customWidth="1"/>
    <col min="11780" max="11780" width="13" style="23" customWidth="1"/>
    <col min="11781" max="11781" width="12.6328125" style="23" customWidth="1"/>
    <col min="11782" max="11782" width="11.453125" style="23" customWidth="1"/>
    <col min="11783" max="11784" width="13.90625" style="23" customWidth="1"/>
    <col min="11785" max="11785" width="15.6328125" style="23" customWidth="1"/>
    <col min="11786" max="11786" width="13.453125" style="23" customWidth="1"/>
    <col min="11787" max="11787" width="12.453125" style="23" customWidth="1"/>
    <col min="11788" max="11788" width="12.54296875" style="23" customWidth="1"/>
    <col min="11789" max="11791" width="12.453125" style="23" customWidth="1"/>
    <col min="11792" max="11793" width="10.453125" style="23" customWidth="1"/>
    <col min="11794" max="12032" width="9.36328125" style="23"/>
    <col min="12033" max="12033" width="14.90625" style="23" customWidth="1"/>
    <col min="12034" max="12034" width="14.54296875" style="23" customWidth="1"/>
    <col min="12035" max="12035" width="13.6328125" style="23" customWidth="1"/>
    <col min="12036" max="12036" width="13" style="23" customWidth="1"/>
    <col min="12037" max="12037" width="12.6328125" style="23" customWidth="1"/>
    <col min="12038" max="12038" width="11.453125" style="23" customWidth="1"/>
    <col min="12039" max="12040" width="13.90625" style="23" customWidth="1"/>
    <col min="12041" max="12041" width="15.6328125" style="23" customWidth="1"/>
    <col min="12042" max="12042" width="13.453125" style="23" customWidth="1"/>
    <col min="12043" max="12043" width="12.453125" style="23" customWidth="1"/>
    <col min="12044" max="12044" width="12.54296875" style="23" customWidth="1"/>
    <col min="12045" max="12047" width="12.453125" style="23" customWidth="1"/>
    <col min="12048" max="12049" width="10.453125" style="23" customWidth="1"/>
    <col min="12050" max="12288" width="9.36328125" style="23"/>
    <col min="12289" max="12289" width="14.90625" style="23" customWidth="1"/>
    <col min="12290" max="12290" width="14.54296875" style="23" customWidth="1"/>
    <col min="12291" max="12291" width="13.6328125" style="23" customWidth="1"/>
    <col min="12292" max="12292" width="13" style="23" customWidth="1"/>
    <col min="12293" max="12293" width="12.6328125" style="23" customWidth="1"/>
    <col min="12294" max="12294" width="11.453125" style="23" customWidth="1"/>
    <col min="12295" max="12296" width="13.90625" style="23" customWidth="1"/>
    <col min="12297" max="12297" width="15.6328125" style="23" customWidth="1"/>
    <col min="12298" max="12298" width="13.453125" style="23" customWidth="1"/>
    <col min="12299" max="12299" width="12.453125" style="23" customWidth="1"/>
    <col min="12300" max="12300" width="12.54296875" style="23" customWidth="1"/>
    <col min="12301" max="12303" width="12.453125" style="23" customWidth="1"/>
    <col min="12304" max="12305" width="10.453125" style="23" customWidth="1"/>
    <col min="12306" max="12544" width="9.36328125" style="23"/>
    <col min="12545" max="12545" width="14.90625" style="23" customWidth="1"/>
    <col min="12546" max="12546" width="14.54296875" style="23" customWidth="1"/>
    <col min="12547" max="12547" width="13.6328125" style="23" customWidth="1"/>
    <col min="12548" max="12548" width="13" style="23" customWidth="1"/>
    <col min="12549" max="12549" width="12.6328125" style="23" customWidth="1"/>
    <col min="12550" max="12550" width="11.453125" style="23" customWidth="1"/>
    <col min="12551" max="12552" width="13.90625" style="23" customWidth="1"/>
    <col min="12553" max="12553" width="15.6328125" style="23" customWidth="1"/>
    <col min="12554" max="12554" width="13.453125" style="23" customWidth="1"/>
    <col min="12555" max="12555" width="12.453125" style="23" customWidth="1"/>
    <col min="12556" max="12556" width="12.54296875" style="23" customWidth="1"/>
    <col min="12557" max="12559" width="12.453125" style="23" customWidth="1"/>
    <col min="12560" max="12561" width="10.453125" style="23" customWidth="1"/>
    <col min="12562" max="12800" width="9.36328125" style="23"/>
    <col min="12801" max="12801" width="14.90625" style="23" customWidth="1"/>
    <col min="12802" max="12802" width="14.54296875" style="23" customWidth="1"/>
    <col min="12803" max="12803" width="13.6328125" style="23" customWidth="1"/>
    <col min="12804" max="12804" width="13" style="23" customWidth="1"/>
    <col min="12805" max="12805" width="12.6328125" style="23" customWidth="1"/>
    <col min="12806" max="12806" width="11.453125" style="23" customWidth="1"/>
    <col min="12807" max="12808" width="13.90625" style="23" customWidth="1"/>
    <col min="12809" max="12809" width="15.6328125" style="23" customWidth="1"/>
    <col min="12810" max="12810" width="13.453125" style="23" customWidth="1"/>
    <col min="12811" max="12811" width="12.453125" style="23" customWidth="1"/>
    <col min="12812" max="12812" width="12.54296875" style="23" customWidth="1"/>
    <col min="12813" max="12815" width="12.453125" style="23" customWidth="1"/>
    <col min="12816" max="12817" width="10.453125" style="23" customWidth="1"/>
    <col min="12818" max="13056" width="9.36328125" style="23"/>
    <col min="13057" max="13057" width="14.90625" style="23" customWidth="1"/>
    <col min="13058" max="13058" width="14.54296875" style="23" customWidth="1"/>
    <col min="13059" max="13059" width="13.6328125" style="23" customWidth="1"/>
    <col min="13060" max="13060" width="13" style="23" customWidth="1"/>
    <col min="13061" max="13061" width="12.6328125" style="23" customWidth="1"/>
    <col min="13062" max="13062" width="11.453125" style="23" customWidth="1"/>
    <col min="13063" max="13064" width="13.90625" style="23" customWidth="1"/>
    <col min="13065" max="13065" width="15.6328125" style="23" customWidth="1"/>
    <col min="13066" max="13066" width="13.453125" style="23" customWidth="1"/>
    <col min="13067" max="13067" width="12.453125" style="23" customWidth="1"/>
    <col min="13068" max="13068" width="12.54296875" style="23" customWidth="1"/>
    <col min="13069" max="13071" width="12.453125" style="23" customWidth="1"/>
    <col min="13072" max="13073" width="10.453125" style="23" customWidth="1"/>
    <col min="13074" max="13312" width="9.36328125" style="23"/>
    <col min="13313" max="13313" width="14.90625" style="23" customWidth="1"/>
    <col min="13314" max="13314" width="14.54296875" style="23" customWidth="1"/>
    <col min="13315" max="13315" width="13.6328125" style="23" customWidth="1"/>
    <col min="13316" max="13316" width="13" style="23" customWidth="1"/>
    <col min="13317" max="13317" width="12.6328125" style="23" customWidth="1"/>
    <col min="13318" max="13318" width="11.453125" style="23" customWidth="1"/>
    <col min="13319" max="13320" width="13.90625" style="23" customWidth="1"/>
    <col min="13321" max="13321" width="15.6328125" style="23" customWidth="1"/>
    <col min="13322" max="13322" width="13.453125" style="23" customWidth="1"/>
    <col min="13323" max="13323" width="12.453125" style="23" customWidth="1"/>
    <col min="13324" max="13324" width="12.54296875" style="23" customWidth="1"/>
    <col min="13325" max="13327" width="12.453125" style="23" customWidth="1"/>
    <col min="13328" max="13329" width="10.453125" style="23" customWidth="1"/>
    <col min="13330" max="13568" width="9.36328125" style="23"/>
    <col min="13569" max="13569" width="14.90625" style="23" customWidth="1"/>
    <col min="13570" max="13570" width="14.54296875" style="23" customWidth="1"/>
    <col min="13571" max="13571" width="13.6328125" style="23" customWidth="1"/>
    <col min="13572" max="13572" width="13" style="23" customWidth="1"/>
    <col min="13573" max="13573" width="12.6328125" style="23" customWidth="1"/>
    <col min="13574" max="13574" width="11.453125" style="23" customWidth="1"/>
    <col min="13575" max="13576" width="13.90625" style="23" customWidth="1"/>
    <col min="13577" max="13577" width="15.6328125" style="23" customWidth="1"/>
    <col min="13578" max="13578" width="13.453125" style="23" customWidth="1"/>
    <col min="13579" max="13579" width="12.453125" style="23" customWidth="1"/>
    <col min="13580" max="13580" width="12.54296875" style="23" customWidth="1"/>
    <col min="13581" max="13583" width="12.453125" style="23" customWidth="1"/>
    <col min="13584" max="13585" width="10.453125" style="23" customWidth="1"/>
    <col min="13586" max="13824" width="9.36328125" style="23"/>
    <col min="13825" max="13825" width="14.90625" style="23" customWidth="1"/>
    <col min="13826" max="13826" width="14.54296875" style="23" customWidth="1"/>
    <col min="13827" max="13827" width="13.6328125" style="23" customWidth="1"/>
    <col min="13828" max="13828" width="13" style="23" customWidth="1"/>
    <col min="13829" max="13829" width="12.6328125" style="23" customWidth="1"/>
    <col min="13830" max="13830" width="11.453125" style="23" customWidth="1"/>
    <col min="13831" max="13832" width="13.90625" style="23" customWidth="1"/>
    <col min="13833" max="13833" width="15.6328125" style="23" customWidth="1"/>
    <col min="13834" max="13834" width="13.453125" style="23" customWidth="1"/>
    <col min="13835" max="13835" width="12.453125" style="23" customWidth="1"/>
    <col min="13836" max="13836" width="12.54296875" style="23" customWidth="1"/>
    <col min="13837" max="13839" width="12.453125" style="23" customWidth="1"/>
    <col min="13840" max="13841" width="10.453125" style="23" customWidth="1"/>
    <col min="13842" max="14080" width="9.36328125" style="23"/>
    <col min="14081" max="14081" width="14.90625" style="23" customWidth="1"/>
    <col min="14082" max="14082" width="14.54296875" style="23" customWidth="1"/>
    <col min="14083" max="14083" width="13.6328125" style="23" customWidth="1"/>
    <col min="14084" max="14084" width="13" style="23" customWidth="1"/>
    <col min="14085" max="14085" width="12.6328125" style="23" customWidth="1"/>
    <col min="14086" max="14086" width="11.453125" style="23" customWidth="1"/>
    <col min="14087" max="14088" width="13.90625" style="23" customWidth="1"/>
    <col min="14089" max="14089" width="15.6328125" style="23" customWidth="1"/>
    <col min="14090" max="14090" width="13.453125" style="23" customWidth="1"/>
    <col min="14091" max="14091" width="12.453125" style="23" customWidth="1"/>
    <col min="14092" max="14092" width="12.54296875" style="23" customWidth="1"/>
    <col min="14093" max="14095" width="12.453125" style="23" customWidth="1"/>
    <col min="14096" max="14097" width="10.453125" style="23" customWidth="1"/>
    <col min="14098" max="14336" width="9.36328125" style="23"/>
    <col min="14337" max="14337" width="14.90625" style="23" customWidth="1"/>
    <col min="14338" max="14338" width="14.54296875" style="23" customWidth="1"/>
    <col min="14339" max="14339" width="13.6328125" style="23" customWidth="1"/>
    <col min="14340" max="14340" width="13" style="23" customWidth="1"/>
    <col min="14341" max="14341" width="12.6328125" style="23" customWidth="1"/>
    <col min="14342" max="14342" width="11.453125" style="23" customWidth="1"/>
    <col min="14343" max="14344" width="13.90625" style="23" customWidth="1"/>
    <col min="14345" max="14345" width="15.6328125" style="23" customWidth="1"/>
    <col min="14346" max="14346" width="13.453125" style="23" customWidth="1"/>
    <col min="14347" max="14347" width="12.453125" style="23" customWidth="1"/>
    <col min="14348" max="14348" width="12.54296875" style="23" customWidth="1"/>
    <col min="14349" max="14351" width="12.453125" style="23" customWidth="1"/>
    <col min="14352" max="14353" width="10.453125" style="23" customWidth="1"/>
    <col min="14354" max="14592" width="9.36328125" style="23"/>
    <col min="14593" max="14593" width="14.90625" style="23" customWidth="1"/>
    <col min="14594" max="14594" width="14.54296875" style="23" customWidth="1"/>
    <col min="14595" max="14595" width="13.6328125" style="23" customWidth="1"/>
    <col min="14596" max="14596" width="13" style="23" customWidth="1"/>
    <col min="14597" max="14597" width="12.6328125" style="23" customWidth="1"/>
    <col min="14598" max="14598" width="11.453125" style="23" customWidth="1"/>
    <col min="14599" max="14600" width="13.90625" style="23" customWidth="1"/>
    <col min="14601" max="14601" width="15.6328125" style="23" customWidth="1"/>
    <col min="14602" max="14602" width="13.453125" style="23" customWidth="1"/>
    <col min="14603" max="14603" width="12.453125" style="23" customWidth="1"/>
    <col min="14604" max="14604" width="12.54296875" style="23" customWidth="1"/>
    <col min="14605" max="14607" width="12.453125" style="23" customWidth="1"/>
    <col min="14608" max="14609" width="10.453125" style="23" customWidth="1"/>
    <col min="14610" max="14848" width="9.36328125" style="23"/>
    <col min="14849" max="14849" width="14.90625" style="23" customWidth="1"/>
    <col min="14850" max="14850" width="14.54296875" style="23" customWidth="1"/>
    <col min="14851" max="14851" width="13.6328125" style="23" customWidth="1"/>
    <col min="14852" max="14852" width="13" style="23" customWidth="1"/>
    <col min="14853" max="14853" width="12.6328125" style="23" customWidth="1"/>
    <col min="14854" max="14854" width="11.453125" style="23" customWidth="1"/>
    <col min="14855" max="14856" width="13.90625" style="23" customWidth="1"/>
    <col min="14857" max="14857" width="15.6328125" style="23" customWidth="1"/>
    <col min="14858" max="14858" width="13.453125" style="23" customWidth="1"/>
    <col min="14859" max="14859" width="12.453125" style="23" customWidth="1"/>
    <col min="14860" max="14860" width="12.54296875" style="23" customWidth="1"/>
    <col min="14861" max="14863" width="12.453125" style="23" customWidth="1"/>
    <col min="14864" max="14865" width="10.453125" style="23" customWidth="1"/>
    <col min="14866" max="15104" width="9.36328125" style="23"/>
    <col min="15105" max="15105" width="14.90625" style="23" customWidth="1"/>
    <col min="15106" max="15106" width="14.54296875" style="23" customWidth="1"/>
    <col min="15107" max="15107" width="13.6328125" style="23" customWidth="1"/>
    <col min="15108" max="15108" width="13" style="23" customWidth="1"/>
    <col min="15109" max="15109" width="12.6328125" style="23" customWidth="1"/>
    <col min="15110" max="15110" width="11.453125" style="23" customWidth="1"/>
    <col min="15111" max="15112" width="13.90625" style="23" customWidth="1"/>
    <col min="15113" max="15113" width="15.6328125" style="23" customWidth="1"/>
    <col min="15114" max="15114" width="13.453125" style="23" customWidth="1"/>
    <col min="15115" max="15115" width="12.453125" style="23" customWidth="1"/>
    <col min="15116" max="15116" width="12.54296875" style="23" customWidth="1"/>
    <col min="15117" max="15119" width="12.453125" style="23" customWidth="1"/>
    <col min="15120" max="15121" width="10.453125" style="23" customWidth="1"/>
    <col min="15122" max="15360" width="9.36328125" style="23"/>
    <col min="15361" max="15361" width="14.90625" style="23" customWidth="1"/>
    <col min="15362" max="15362" width="14.54296875" style="23" customWidth="1"/>
    <col min="15363" max="15363" width="13.6328125" style="23" customWidth="1"/>
    <col min="15364" max="15364" width="13" style="23" customWidth="1"/>
    <col min="15365" max="15365" width="12.6328125" style="23" customWidth="1"/>
    <col min="15366" max="15366" width="11.453125" style="23" customWidth="1"/>
    <col min="15367" max="15368" width="13.90625" style="23" customWidth="1"/>
    <col min="15369" max="15369" width="15.6328125" style="23" customWidth="1"/>
    <col min="15370" max="15370" width="13.453125" style="23" customWidth="1"/>
    <col min="15371" max="15371" width="12.453125" style="23" customWidth="1"/>
    <col min="15372" max="15372" width="12.54296875" style="23" customWidth="1"/>
    <col min="15373" max="15375" width="12.453125" style="23" customWidth="1"/>
    <col min="15376" max="15377" width="10.453125" style="23" customWidth="1"/>
    <col min="15378" max="15616" width="9.36328125" style="23"/>
    <col min="15617" max="15617" width="14.90625" style="23" customWidth="1"/>
    <col min="15618" max="15618" width="14.54296875" style="23" customWidth="1"/>
    <col min="15619" max="15619" width="13.6328125" style="23" customWidth="1"/>
    <col min="15620" max="15620" width="13" style="23" customWidth="1"/>
    <col min="15621" max="15621" width="12.6328125" style="23" customWidth="1"/>
    <col min="15622" max="15622" width="11.453125" style="23" customWidth="1"/>
    <col min="15623" max="15624" width="13.90625" style="23" customWidth="1"/>
    <col min="15625" max="15625" width="15.6328125" style="23" customWidth="1"/>
    <col min="15626" max="15626" width="13.453125" style="23" customWidth="1"/>
    <col min="15627" max="15627" width="12.453125" style="23" customWidth="1"/>
    <col min="15628" max="15628" width="12.54296875" style="23" customWidth="1"/>
    <col min="15629" max="15631" width="12.453125" style="23" customWidth="1"/>
    <col min="15632" max="15633" width="10.453125" style="23" customWidth="1"/>
    <col min="15634" max="15872" width="9.36328125" style="23"/>
    <col min="15873" max="15873" width="14.90625" style="23" customWidth="1"/>
    <col min="15874" max="15874" width="14.54296875" style="23" customWidth="1"/>
    <col min="15875" max="15875" width="13.6328125" style="23" customWidth="1"/>
    <col min="15876" max="15876" width="13" style="23" customWidth="1"/>
    <col min="15877" max="15877" width="12.6328125" style="23" customWidth="1"/>
    <col min="15878" max="15878" width="11.453125" style="23" customWidth="1"/>
    <col min="15879" max="15880" width="13.90625" style="23" customWidth="1"/>
    <col min="15881" max="15881" width="15.6328125" style="23" customWidth="1"/>
    <col min="15882" max="15882" width="13.453125" style="23" customWidth="1"/>
    <col min="15883" max="15883" width="12.453125" style="23" customWidth="1"/>
    <col min="15884" max="15884" width="12.54296875" style="23" customWidth="1"/>
    <col min="15885" max="15887" width="12.453125" style="23" customWidth="1"/>
    <col min="15888" max="15889" width="10.453125" style="23" customWidth="1"/>
    <col min="15890" max="16128" width="9.36328125" style="23"/>
    <col min="16129" max="16129" width="14.90625" style="23" customWidth="1"/>
    <col min="16130" max="16130" width="14.54296875" style="23" customWidth="1"/>
    <col min="16131" max="16131" width="13.6328125" style="23" customWidth="1"/>
    <col min="16132" max="16132" width="13" style="23" customWidth="1"/>
    <col min="16133" max="16133" width="12.6328125" style="23" customWidth="1"/>
    <col min="16134" max="16134" width="11.453125" style="23" customWidth="1"/>
    <col min="16135" max="16136" width="13.90625" style="23" customWidth="1"/>
    <col min="16137" max="16137" width="15.6328125" style="23" customWidth="1"/>
    <col min="16138" max="16138" width="13.453125" style="23" customWidth="1"/>
    <col min="16139" max="16139" width="12.453125" style="23" customWidth="1"/>
    <col min="16140" max="16140" width="12.54296875" style="23" customWidth="1"/>
    <col min="16141" max="16143" width="12.453125" style="23" customWidth="1"/>
    <col min="16144" max="16145" width="10.453125" style="23" customWidth="1"/>
    <col min="16146" max="16384" width="9.36328125" style="23"/>
  </cols>
  <sheetData>
    <row r="2" spans="1:15" s="12" customFormat="1" ht="18.5" thickBot="1" x14ac:dyDescent="0.45">
      <c r="A2" s="12" t="s">
        <v>2</v>
      </c>
      <c r="B2" s="13"/>
      <c r="C2" s="13"/>
      <c r="D2" s="13"/>
      <c r="I2" s="12" t="s">
        <v>3</v>
      </c>
      <c r="J2" s="13"/>
      <c r="K2" s="13"/>
      <c r="L2" s="13"/>
    </row>
    <row r="3" spans="1:15" s="12" customFormat="1" ht="15" customHeight="1" x14ac:dyDescent="0.4">
      <c r="A3" s="14" t="s">
        <v>4</v>
      </c>
      <c r="B3" s="15"/>
      <c r="C3" s="15"/>
      <c r="D3" s="15"/>
      <c r="E3" s="16"/>
      <c r="F3" s="16"/>
      <c r="G3" s="17"/>
      <c r="I3" s="14" t="s">
        <v>4</v>
      </c>
      <c r="J3" s="15"/>
      <c r="K3" s="15"/>
      <c r="L3" s="15"/>
      <c r="M3" s="16"/>
      <c r="N3" s="16"/>
      <c r="O3" s="17"/>
    </row>
    <row r="4" spans="1:15" ht="35.25" customHeight="1" x14ac:dyDescent="0.35">
      <c r="A4" s="18" t="s">
        <v>5</v>
      </c>
      <c r="B4" s="19" t="s">
        <v>6</v>
      </c>
      <c r="C4" s="19" t="s">
        <v>7</v>
      </c>
      <c r="D4" s="20" t="s">
        <v>8</v>
      </c>
      <c r="E4" s="20" t="s">
        <v>9</v>
      </c>
      <c r="F4" s="19" t="s">
        <v>10</v>
      </c>
      <c r="G4" s="21" t="s">
        <v>11</v>
      </c>
      <c r="H4" s="22"/>
      <c r="I4" s="18" t="s">
        <v>5</v>
      </c>
      <c r="J4" s="19" t="s">
        <v>6</v>
      </c>
      <c r="K4" s="19" t="s">
        <v>7</v>
      </c>
      <c r="L4" s="20" t="s">
        <v>8</v>
      </c>
      <c r="M4" s="20" t="s">
        <v>9</v>
      </c>
      <c r="N4" s="19" t="s">
        <v>10</v>
      </c>
      <c r="O4" s="21" t="s">
        <v>11</v>
      </c>
    </row>
    <row r="5" spans="1:15" ht="13" x14ac:dyDescent="0.3">
      <c r="A5" s="24">
        <v>2004</v>
      </c>
      <c r="B5" s="25">
        <f>+'[1]Full SSA'!B51</f>
        <v>5617184</v>
      </c>
      <c r="D5" s="25">
        <f t="shared" ref="D5:D23" si="0">SUM(B5:C5)</f>
        <v>5617184</v>
      </c>
      <c r="E5" s="25">
        <f>+D5</f>
        <v>5617184</v>
      </c>
      <c r="F5" s="26" t="s">
        <v>12</v>
      </c>
      <c r="G5" s="27" t="s">
        <v>12</v>
      </c>
      <c r="I5" s="24">
        <v>2004</v>
      </c>
      <c r="J5" s="25">
        <f t="shared" ref="J5:J23" si="1">+B5</f>
        <v>5617184</v>
      </c>
      <c r="L5" s="25">
        <f t="shared" ref="L5:L23" si="2">SUM(J5:K5)</f>
        <v>5617184</v>
      </c>
      <c r="M5" s="25">
        <f>+L5</f>
        <v>5617184</v>
      </c>
      <c r="N5" s="26" t="s">
        <v>12</v>
      </c>
      <c r="O5" s="27" t="s">
        <v>12</v>
      </c>
    </row>
    <row r="6" spans="1:15" ht="13" x14ac:dyDescent="0.3">
      <c r="A6" s="24">
        <v>2005</v>
      </c>
      <c r="B6" s="25">
        <f>+'[1]Full SSA'!C51</f>
        <v>16944713</v>
      </c>
      <c r="D6" s="25">
        <f t="shared" si="0"/>
        <v>16944713</v>
      </c>
      <c r="E6" s="25">
        <f t="shared" ref="E6:E23" si="3">+E5+D6</f>
        <v>22561897</v>
      </c>
      <c r="F6" s="26" t="s">
        <v>12</v>
      </c>
      <c r="G6" s="27" t="s">
        <v>12</v>
      </c>
      <c r="I6" s="24">
        <v>2005</v>
      </c>
      <c r="J6" s="25">
        <f t="shared" si="1"/>
        <v>16944713</v>
      </c>
      <c r="L6" s="25">
        <f t="shared" si="2"/>
        <v>16944713</v>
      </c>
      <c r="M6" s="25">
        <f t="shared" ref="M6:M23" si="4">+M5+L6</f>
        <v>22561897</v>
      </c>
      <c r="N6" s="26" t="s">
        <v>12</v>
      </c>
      <c r="O6" s="27" t="s">
        <v>12</v>
      </c>
    </row>
    <row r="7" spans="1:15" ht="13" x14ac:dyDescent="0.3">
      <c r="A7" s="24">
        <v>2006</v>
      </c>
      <c r="B7" s="25">
        <f>+'[1]Full SSA'!D51</f>
        <v>46842964</v>
      </c>
      <c r="D7" s="25">
        <f t="shared" si="0"/>
        <v>46842964</v>
      </c>
      <c r="E7" s="25">
        <f t="shared" si="3"/>
        <v>69404861</v>
      </c>
      <c r="F7" s="26" t="s">
        <v>12</v>
      </c>
      <c r="G7" s="27" t="s">
        <v>12</v>
      </c>
      <c r="I7" s="24">
        <v>2006</v>
      </c>
      <c r="J7" s="25">
        <f t="shared" si="1"/>
        <v>46842964</v>
      </c>
      <c r="L7" s="25">
        <f t="shared" si="2"/>
        <v>46842964</v>
      </c>
      <c r="M7" s="25">
        <f t="shared" si="4"/>
        <v>69404861</v>
      </c>
      <c r="N7" s="26" t="s">
        <v>12</v>
      </c>
      <c r="O7" s="27" t="s">
        <v>12</v>
      </c>
    </row>
    <row r="8" spans="1:15" ht="13" x14ac:dyDescent="0.3">
      <c r="A8" s="24">
        <v>2007</v>
      </c>
      <c r="B8" s="25">
        <f>+'[1]Full SSA'!E51</f>
        <v>43805000</v>
      </c>
      <c r="D8" s="25">
        <f t="shared" si="0"/>
        <v>43805000</v>
      </c>
      <c r="E8" s="25">
        <f t="shared" si="3"/>
        <v>113209861</v>
      </c>
      <c r="F8" s="26" t="s">
        <v>12</v>
      </c>
      <c r="G8" s="27" t="s">
        <v>12</v>
      </c>
      <c r="I8" s="24">
        <v>2007</v>
      </c>
      <c r="J8" s="25">
        <f t="shared" si="1"/>
        <v>43805000</v>
      </c>
      <c r="L8" s="25">
        <f t="shared" si="2"/>
        <v>43805000</v>
      </c>
      <c r="M8" s="25">
        <f t="shared" si="4"/>
        <v>113209861</v>
      </c>
      <c r="N8" s="26" t="s">
        <v>12</v>
      </c>
      <c r="O8" s="27" t="s">
        <v>12</v>
      </c>
    </row>
    <row r="9" spans="1:15" ht="13" x14ac:dyDescent="0.3">
      <c r="A9" s="24">
        <v>2008</v>
      </c>
      <c r="B9" s="25">
        <f>+'[1]Full SSA'!F51</f>
        <v>60151197</v>
      </c>
      <c r="D9" s="25">
        <f t="shared" si="0"/>
        <v>60151197</v>
      </c>
      <c r="E9" s="25">
        <f t="shared" si="3"/>
        <v>173361058</v>
      </c>
      <c r="F9" s="26" t="s">
        <v>12</v>
      </c>
      <c r="G9" s="27" t="s">
        <v>12</v>
      </c>
      <c r="I9" s="24">
        <v>2008</v>
      </c>
      <c r="J9" s="25">
        <f t="shared" si="1"/>
        <v>60151197</v>
      </c>
      <c r="L9" s="25">
        <f t="shared" si="2"/>
        <v>60151197</v>
      </c>
      <c r="M9" s="25">
        <f t="shared" si="4"/>
        <v>173361058</v>
      </c>
      <c r="N9" s="26" t="s">
        <v>12</v>
      </c>
      <c r="O9" s="27" t="s">
        <v>12</v>
      </c>
    </row>
    <row r="10" spans="1:15" ht="13" x14ac:dyDescent="0.3">
      <c r="A10" s="24">
        <v>2009</v>
      </c>
      <c r="B10" s="25">
        <f>+'[1]Full SSA'!G51</f>
        <v>88476937</v>
      </c>
      <c r="C10" s="25">
        <f>+'[1]ROW by QTR'!B97</f>
        <v>13226517</v>
      </c>
      <c r="D10" s="25">
        <f t="shared" si="0"/>
        <v>101703454</v>
      </c>
      <c r="E10" s="25">
        <f t="shared" si="3"/>
        <v>275064512</v>
      </c>
      <c r="F10" s="28">
        <f t="shared" ref="F10:G22" si="5">+B10/$D10</f>
        <v>0.869950169047356</v>
      </c>
      <c r="G10" s="29">
        <f t="shared" si="5"/>
        <v>0.13004983095264394</v>
      </c>
      <c r="H10" s="28"/>
      <c r="I10" s="24">
        <v>2009</v>
      </c>
      <c r="J10" s="25">
        <f t="shared" si="1"/>
        <v>88476937</v>
      </c>
      <c r="K10" s="25">
        <f>+'[1] ROW Endemic Full'!B47</f>
        <v>11340794</v>
      </c>
      <c r="L10" s="25">
        <f t="shared" si="2"/>
        <v>99817731</v>
      </c>
      <c r="M10" s="25">
        <f t="shared" si="4"/>
        <v>273178789</v>
      </c>
      <c r="N10" s="28">
        <f>+J10/L10</f>
        <v>0.88638497503013769</v>
      </c>
      <c r="O10" s="29">
        <f>+K10/L10</f>
        <v>0.11361502496986232</v>
      </c>
    </row>
    <row r="11" spans="1:15" ht="13" x14ac:dyDescent="0.3">
      <c r="A11" s="24">
        <v>2010</v>
      </c>
      <c r="B11" s="25">
        <f>+'[1]Full SSA'!H51</f>
        <v>145209800</v>
      </c>
      <c r="C11" s="25">
        <f>+'[1]ROW by QTR'!C97</f>
        <v>20473178</v>
      </c>
      <c r="D11" s="25">
        <f t="shared" si="0"/>
        <v>165682978</v>
      </c>
      <c r="E11" s="25">
        <f t="shared" si="3"/>
        <v>440747490</v>
      </c>
      <c r="F11" s="28">
        <f>+B11/$D11</f>
        <v>0.87643161508118228</v>
      </c>
      <c r="G11" s="29">
        <f t="shared" si="5"/>
        <v>0.12356838491881768</v>
      </c>
      <c r="H11" s="28"/>
      <c r="I11" s="24">
        <v>2010</v>
      </c>
      <c r="J11" s="25">
        <f t="shared" si="1"/>
        <v>145209800</v>
      </c>
      <c r="K11" s="25">
        <f>+'[1] ROW Endemic Full'!C47</f>
        <v>18094089</v>
      </c>
      <c r="L11" s="25">
        <f t="shared" si="2"/>
        <v>163303889</v>
      </c>
      <c r="M11" s="25">
        <f t="shared" si="4"/>
        <v>436482678</v>
      </c>
      <c r="N11" s="28">
        <f t="shared" ref="N11:N23" si="6">+J11/L11</f>
        <v>0.88919988917104109</v>
      </c>
      <c r="O11" s="29">
        <f t="shared" ref="O11:O23" si="7">+K11/L11</f>
        <v>0.11080011082895888</v>
      </c>
    </row>
    <row r="12" spans="1:15" ht="13" x14ac:dyDescent="0.3">
      <c r="A12" s="24">
        <v>2011</v>
      </c>
      <c r="B12" s="25">
        <f>+'[1]Full SSA'!I51</f>
        <v>88003106</v>
      </c>
      <c r="C12" s="25">
        <f>+'[1]ROW by QTR'!D97</f>
        <v>38678392</v>
      </c>
      <c r="D12" s="25">
        <f t="shared" si="0"/>
        <v>126681498</v>
      </c>
      <c r="E12" s="25">
        <f t="shared" si="3"/>
        <v>567428988</v>
      </c>
      <c r="F12" s="28">
        <f t="shared" si="5"/>
        <v>0.69468002343957125</v>
      </c>
      <c r="G12" s="29">
        <f t="shared" si="5"/>
        <v>0.30531997656042875</v>
      </c>
      <c r="H12" s="28"/>
      <c r="I12" s="24">
        <v>2011</v>
      </c>
      <c r="J12" s="25">
        <f t="shared" si="1"/>
        <v>88003106</v>
      </c>
      <c r="K12" s="25">
        <f>+'[1] ROW Endemic Full'!D47</f>
        <v>36376202</v>
      </c>
      <c r="L12" s="25">
        <f t="shared" si="2"/>
        <v>124379308</v>
      </c>
      <c r="M12" s="25">
        <f t="shared" si="4"/>
        <v>560861986</v>
      </c>
      <c r="N12" s="28">
        <f t="shared" si="6"/>
        <v>0.70753815417593413</v>
      </c>
      <c r="O12" s="29">
        <f t="shared" si="7"/>
        <v>0.29246184582406587</v>
      </c>
    </row>
    <row r="13" spans="1:15" ht="13" x14ac:dyDescent="0.3">
      <c r="A13" s="24">
        <v>2012</v>
      </c>
      <c r="B13" s="25">
        <f>+'[1]Full SSA'!J51</f>
        <v>70272798</v>
      </c>
      <c r="C13" s="25">
        <f>+'[1]ROW by QTR'!E97</f>
        <v>18181481</v>
      </c>
      <c r="D13" s="25">
        <f t="shared" si="0"/>
        <v>88454279</v>
      </c>
      <c r="E13" s="25">
        <f t="shared" si="3"/>
        <v>655883267</v>
      </c>
      <c r="F13" s="28">
        <f t="shared" si="5"/>
        <v>0.79445334690931124</v>
      </c>
      <c r="G13" s="29">
        <f t="shared" si="5"/>
        <v>0.20554665309068881</v>
      </c>
      <c r="H13" s="28"/>
      <c r="I13" s="24">
        <v>2012</v>
      </c>
      <c r="J13" s="25">
        <f t="shared" si="1"/>
        <v>70272798</v>
      </c>
      <c r="K13" s="25">
        <f>+'[1] ROW Endemic Full'!E47</f>
        <v>17453164</v>
      </c>
      <c r="L13" s="25">
        <f t="shared" si="2"/>
        <v>87725962</v>
      </c>
      <c r="M13" s="25">
        <f t="shared" si="4"/>
        <v>648587948</v>
      </c>
      <c r="N13" s="28">
        <f t="shared" si="6"/>
        <v>0.80104904406747912</v>
      </c>
      <c r="O13" s="29">
        <f t="shared" si="7"/>
        <v>0.19895095593252088</v>
      </c>
    </row>
    <row r="14" spans="1:15" ht="13" x14ac:dyDescent="0.3">
      <c r="A14" s="24">
        <v>2013</v>
      </c>
      <c r="B14" s="25">
        <f>+'[1]Full SSA'!K51</f>
        <v>142976486</v>
      </c>
      <c r="C14" s="25">
        <f>+'[1]ROW by QTR'!F97</f>
        <v>22267890</v>
      </c>
      <c r="D14" s="25">
        <f t="shared" si="0"/>
        <v>165244376</v>
      </c>
      <c r="E14" s="25">
        <f t="shared" si="3"/>
        <v>821127643</v>
      </c>
      <c r="F14" s="28">
        <f t="shared" si="5"/>
        <v>0.86524267549051115</v>
      </c>
      <c r="G14" s="29">
        <f t="shared" si="5"/>
        <v>0.13475732450948891</v>
      </c>
      <c r="H14" s="28"/>
      <c r="I14" s="24">
        <v>2013</v>
      </c>
      <c r="J14" s="25">
        <f t="shared" si="1"/>
        <v>142976486</v>
      </c>
      <c r="K14" s="25">
        <f>+'[1] ROW Endemic Full'!F47</f>
        <v>21842619</v>
      </c>
      <c r="L14" s="25">
        <f t="shared" si="2"/>
        <v>164819105</v>
      </c>
      <c r="M14" s="25">
        <f t="shared" si="4"/>
        <v>813407053</v>
      </c>
      <c r="N14" s="28">
        <f t="shared" si="6"/>
        <v>0.86747519955286734</v>
      </c>
      <c r="O14" s="29">
        <f t="shared" si="7"/>
        <v>0.13252480044713263</v>
      </c>
    </row>
    <row r="15" spans="1:15" ht="13" x14ac:dyDescent="0.3">
      <c r="A15" s="24">
        <v>2014</v>
      </c>
      <c r="B15" s="25">
        <f>+'[1]Full SSA'!L51</f>
        <v>189205502</v>
      </c>
      <c r="C15" s="25">
        <f>+'[1]ROW by QTR'!G97</f>
        <v>22151629</v>
      </c>
      <c r="D15" s="25">
        <f t="shared" si="0"/>
        <v>211357131</v>
      </c>
      <c r="E15" s="25">
        <f t="shared" si="3"/>
        <v>1032484774</v>
      </c>
      <c r="F15" s="28">
        <f t="shared" si="5"/>
        <v>0.89519336823322038</v>
      </c>
      <c r="G15" s="29">
        <f t="shared" si="5"/>
        <v>0.10480663176677961</v>
      </c>
      <c r="H15" s="28"/>
      <c r="I15" s="24">
        <v>2014</v>
      </c>
      <c r="J15" s="25">
        <f t="shared" si="1"/>
        <v>189205502</v>
      </c>
      <c r="K15" s="25">
        <f>+'[1] ROW Endemic Full'!G47</f>
        <v>20818139</v>
      </c>
      <c r="L15" s="25">
        <f t="shared" si="2"/>
        <v>210023641</v>
      </c>
      <c r="M15" s="25">
        <f t="shared" si="4"/>
        <v>1023430694</v>
      </c>
      <c r="N15" s="28">
        <f t="shared" si="6"/>
        <v>0.90087716363321213</v>
      </c>
      <c r="O15" s="29">
        <f t="shared" si="7"/>
        <v>9.912283636678787E-2</v>
      </c>
    </row>
    <row r="16" spans="1:15" ht="13" x14ac:dyDescent="0.3">
      <c r="A16" s="24">
        <v>2015</v>
      </c>
      <c r="B16" s="25">
        <f>+'[1]Full SSA'!M51</f>
        <v>177876883</v>
      </c>
      <c r="C16" s="25">
        <f>+'[1]ROW by QTR'!H97</f>
        <v>28904667</v>
      </c>
      <c r="D16" s="25">
        <f t="shared" si="0"/>
        <v>206781550</v>
      </c>
      <c r="E16" s="25">
        <f t="shared" si="3"/>
        <v>1239266324</v>
      </c>
      <c r="F16" s="28">
        <f t="shared" si="5"/>
        <v>0.8602164119574498</v>
      </c>
      <c r="G16" s="29">
        <f t="shared" si="5"/>
        <v>0.13978358804255023</v>
      </c>
      <c r="H16" s="28"/>
      <c r="I16" s="24">
        <v>2015</v>
      </c>
      <c r="J16" s="25">
        <f t="shared" si="1"/>
        <v>177876883</v>
      </c>
      <c r="K16" s="25">
        <f>+'[1] ROW Endemic Full'!H47</f>
        <v>27853092</v>
      </c>
      <c r="L16" s="25">
        <f t="shared" si="2"/>
        <v>205729975</v>
      </c>
      <c r="M16" s="25">
        <f t="shared" si="4"/>
        <v>1229160669</v>
      </c>
      <c r="N16" s="28">
        <f t="shared" si="6"/>
        <v>0.86461335058248079</v>
      </c>
      <c r="O16" s="29">
        <f t="shared" si="7"/>
        <v>0.13538664941751924</v>
      </c>
    </row>
    <row r="17" spans="1:15" ht="13" x14ac:dyDescent="0.3">
      <c r="A17" s="24">
        <v>2016</v>
      </c>
      <c r="B17" s="25">
        <f>+'[1]Full SSA'!N51</f>
        <v>137724562</v>
      </c>
      <c r="C17" s="25">
        <f>+'[1]ROW by QTR'!I97</f>
        <v>25811705</v>
      </c>
      <c r="D17" s="25">
        <f t="shared" si="0"/>
        <v>163536267</v>
      </c>
      <c r="E17" s="25">
        <f t="shared" si="3"/>
        <v>1402802591</v>
      </c>
      <c r="F17" s="28">
        <f t="shared" si="5"/>
        <v>0.84216525500120409</v>
      </c>
      <c r="G17" s="29">
        <f t="shared" si="5"/>
        <v>0.15783474499879591</v>
      </c>
      <c r="H17" s="28"/>
      <c r="I17" s="24">
        <v>2016</v>
      </c>
      <c r="J17" s="25">
        <f t="shared" si="1"/>
        <v>137724562</v>
      </c>
      <c r="K17" s="25">
        <f>+'[1] ROW Endemic Full'!I47</f>
        <v>24234574</v>
      </c>
      <c r="L17" s="25">
        <f t="shared" si="2"/>
        <v>161959136</v>
      </c>
      <c r="M17" s="25">
        <f t="shared" si="4"/>
        <v>1391119805</v>
      </c>
      <c r="N17" s="28">
        <f t="shared" si="6"/>
        <v>0.850366119513011</v>
      </c>
      <c r="O17" s="29">
        <f t="shared" si="7"/>
        <v>0.149633880486989</v>
      </c>
    </row>
    <row r="18" spans="1:15" ht="13" x14ac:dyDescent="0.3">
      <c r="A18" s="24">
        <v>2017</v>
      </c>
      <c r="B18" s="25">
        <f>+'[1]Full SSA'!O51</f>
        <v>202908557</v>
      </c>
      <c r="C18" s="25">
        <f>+'[1]ROW by QTR'!J97</f>
        <v>50810329</v>
      </c>
      <c r="D18" s="25">
        <f t="shared" si="0"/>
        <v>253718886</v>
      </c>
      <c r="E18" s="25">
        <f t="shared" si="3"/>
        <v>1656521477</v>
      </c>
      <c r="F18" s="28">
        <f t="shared" si="5"/>
        <v>0.79973769473353273</v>
      </c>
      <c r="G18" s="29">
        <f t="shared" si="5"/>
        <v>0.20026230526646724</v>
      </c>
      <c r="H18" s="28"/>
      <c r="I18" s="24">
        <v>2017</v>
      </c>
      <c r="J18" s="25">
        <f t="shared" si="1"/>
        <v>202908557</v>
      </c>
      <c r="K18" s="25">
        <f>+'[1] ROW Endemic Full'!J47</f>
        <v>49989461</v>
      </c>
      <c r="L18" s="25">
        <f t="shared" si="2"/>
        <v>252898018</v>
      </c>
      <c r="M18" s="25">
        <f t="shared" si="4"/>
        <v>1644017823</v>
      </c>
      <c r="N18" s="28">
        <f t="shared" si="6"/>
        <v>0.80233352006736569</v>
      </c>
      <c r="O18" s="29">
        <f t="shared" si="7"/>
        <v>0.19766647993263434</v>
      </c>
    </row>
    <row r="19" spans="1:15" ht="13" x14ac:dyDescent="0.3">
      <c r="A19" s="24">
        <v>2018</v>
      </c>
      <c r="B19" s="25">
        <f>+'[1]Full SSA'!P51</f>
        <v>172405858</v>
      </c>
      <c r="C19" s="25">
        <f>+'[1]Ex-Africa Del 2018'!B397+'[1]Ex-Africa Del 2018'!B794</f>
        <v>26184837</v>
      </c>
      <c r="D19" s="25">
        <f t="shared" si="0"/>
        <v>198590695</v>
      </c>
      <c r="E19" s="25">
        <f t="shared" si="3"/>
        <v>1855112172</v>
      </c>
      <c r="F19" s="28">
        <f>+B19/$D19</f>
        <v>0.86814670747791078</v>
      </c>
      <c r="G19" s="29">
        <f t="shared" si="5"/>
        <v>0.13185329252208922</v>
      </c>
      <c r="H19" s="28"/>
      <c r="I19" s="24">
        <v>2018</v>
      </c>
      <c r="J19" s="25">
        <f t="shared" si="1"/>
        <v>172405858</v>
      </c>
      <c r="K19" s="25">
        <f>+'[1] ROW Endemic Full'!K47</f>
        <v>25632318</v>
      </c>
      <c r="L19" s="25">
        <f t="shared" si="2"/>
        <v>198038176</v>
      </c>
      <c r="M19" s="25">
        <f t="shared" si="4"/>
        <v>1842055999</v>
      </c>
      <c r="N19" s="28">
        <f t="shared" si="6"/>
        <v>0.87056880386537194</v>
      </c>
      <c r="O19" s="29">
        <f t="shared" si="7"/>
        <v>0.12943119613462811</v>
      </c>
    </row>
    <row r="20" spans="1:15" ht="13" x14ac:dyDescent="0.3">
      <c r="A20" s="24">
        <v>2019</v>
      </c>
      <c r="B20" s="25">
        <f>+'[1]Full SSA'!Q51</f>
        <v>212847696</v>
      </c>
      <c r="C20" s="25">
        <f>+'[1]Ex Africa Del 2019'!C397+'[1]Ex Africa Del 2019'!C794+'[1]Ex Africa Del 2019'!C1182</f>
        <v>41146281</v>
      </c>
      <c r="D20" s="25">
        <f t="shared" si="0"/>
        <v>253993977</v>
      </c>
      <c r="E20" s="25">
        <f t="shared" si="3"/>
        <v>2109106149</v>
      </c>
      <c r="F20" s="28">
        <f t="shared" si="5"/>
        <v>0.83800292634498175</v>
      </c>
      <c r="G20" s="29">
        <f t="shared" si="5"/>
        <v>0.1619970736550182</v>
      </c>
      <c r="H20" s="28"/>
      <c r="I20" s="24">
        <v>2019</v>
      </c>
      <c r="J20" s="25">
        <f t="shared" si="1"/>
        <v>212847696</v>
      </c>
      <c r="K20" s="25">
        <f>+'[1] ROW Endemic Full'!L47</f>
        <v>40147275</v>
      </c>
      <c r="L20" s="25">
        <f t="shared" si="2"/>
        <v>252994971</v>
      </c>
      <c r="M20" s="25">
        <f t="shared" si="4"/>
        <v>2095050970</v>
      </c>
      <c r="N20" s="28">
        <f t="shared" si="6"/>
        <v>0.84131196426034882</v>
      </c>
      <c r="O20" s="29">
        <f t="shared" si="7"/>
        <v>0.15868803573965112</v>
      </c>
    </row>
    <row r="21" spans="1:15" ht="13" x14ac:dyDescent="0.3">
      <c r="A21" s="24">
        <v>2020</v>
      </c>
      <c r="B21" s="25">
        <f>+'[1]Full SSA'!R51</f>
        <v>209210311</v>
      </c>
      <c r="C21" s="25">
        <f>+'[1]Ex Africa del 2020'!B396+'[1]Ex Africa del 2020'!B793+'[1]Ex Africa del 2020'!B1190</f>
        <v>44090650</v>
      </c>
      <c r="D21" s="25">
        <f t="shared" si="0"/>
        <v>253300961</v>
      </c>
      <c r="E21" s="25">
        <f t="shared" si="3"/>
        <v>2362407110</v>
      </c>
      <c r="F21" s="28">
        <f t="shared" si="5"/>
        <v>0.82593571763038043</v>
      </c>
      <c r="G21" s="29">
        <f t="shared" si="5"/>
        <v>0.1740642823696196</v>
      </c>
      <c r="H21" s="28"/>
      <c r="I21" s="24">
        <v>2020</v>
      </c>
      <c r="J21" s="25">
        <f t="shared" si="1"/>
        <v>209210311</v>
      </c>
      <c r="K21" s="25">
        <f>+'[1] ROW Endemic Full'!M47</f>
        <v>43104894</v>
      </c>
      <c r="L21" s="25">
        <f t="shared" si="2"/>
        <v>252315205</v>
      </c>
      <c r="M21" s="25">
        <f t="shared" si="4"/>
        <v>2347366175</v>
      </c>
      <c r="N21" s="28">
        <f t="shared" si="6"/>
        <v>0.82916251915931904</v>
      </c>
      <c r="O21" s="29">
        <f t="shared" si="7"/>
        <v>0.17083748084068101</v>
      </c>
    </row>
    <row r="22" spans="1:15" ht="13" x14ac:dyDescent="0.3">
      <c r="A22" s="24">
        <v>2021</v>
      </c>
      <c r="B22" s="25">
        <f>+'[1]Full SSA'!S51</f>
        <v>205582406</v>
      </c>
      <c r="C22" s="25">
        <f>+'[1]Ex Africa 2021'!B1286</f>
        <v>14140924</v>
      </c>
      <c r="D22" s="25">
        <f t="shared" si="0"/>
        <v>219723330</v>
      </c>
      <c r="E22" s="25">
        <f t="shared" si="3"/>
        <v>2582130440</v>
      </c>
      <c r="F22" s="28">
        <f>+B22/$D22</f>
        <v>0.93564213686366393</v>
      </c>
      <c r="G22" s="29">
        <f t="shared" si="5"/>
        <v>6.4357863136336041E-2</v>
      </c>
      <c r="H22" s="28"/>
      <c r="I22" s="24">
        <v>2021</v>
      </c>
      <c r="J22" s="25">
        <f t="shared" si="1"/>
        <v>205582406</v>
      </c>
      <c r="K22" s="25">
        <f>+'[1] ROW Endemic Full'!N47</f>
        <v>13349048</v>
      </c>
      <c r="L22" s="25">
        <f t="shared" si="2"/>
        <v>218931454</v>
      </c>
      <c r="M22" s="25">
        <f t="shared" si="4"/>
        <v>2566297629</v>
      </c>
      <c r="N22" s="28">
        <f t="shared" si="6"/>
        <v>0.93902635845098803</v>
      </c>
      <c r="O22" s="29">
        <f t="shared" si="7"/>
        <v>6.0973641549011956E-2</v>
      </c>
    </row>
    <row r="23" spans="1:15" ht="13" x14ac:dyDescent="0.3">
      <c r="A23" s="24">
        <v>2022</v>
      </c>
      <c r="B23" s="25">
        <f>+'[1]Full SSA'!X51</f>
        <v>259459521</v>
      </c>
      <c r="C23" s="25">
        <f>+[1]ROW!J97</f>
        <v>23264300</v>
      </c>
      <c r="D23" s="25">
        <f t="shared" si="0"/>
        <v>282723821</v>
      </c>
      <c r="E23" s="25">
        <f t="shared" si="3"/>
        <v>2864854261</v>
      </c>
      <c r="F23" s="28">
        <f>+B23/$D23</f>
        <v>0.91771368992639646</v>
      </c>
      <c r="G23" s="29">
        <f>+C23/$D23</f>
        <v>8.2286310073603597E-2</v>
      </c>
      <c r="H23" s="28"/>
      <c r="I23" s="24">
        <v>2022</v>
      </c>
      <c r="J23" s="25">
        <f t="shared" si="1"/>
        <v>259459521</v>
      </c>
      <c r="K23" s="25">
        <f>+'[1] ROW Endemic Full'!S47</f>
        <v>22089384</v>
      </c>
      <c r="L23" s="25">
        <f t="shared" si="2"/>
        <v>281548905</v>
      </c>
      <c r="M23" s="25">
        <f t="shared" si="4"/>
        <v>2847846534</v>
      </c>
      <c r="N23" s="28">
        <f t="shared" si="6"/>
        <v>0.92154334963582973</v>
      </c>
      <c r="O23" s="29">
        <f t="shared" si="7"/>
        <v>7.8456650364170308E-2</v>
      </c>
    </row>
    <row r="24" spans="1:15" ht="13" x14ac:dyDescent="0.3">
      <c r="A24" s="24"/>
      <c r="B24" s="25"/>
      <c r="C24" s="25"/>
      <c r="D24" s="25"/>
      <c r="E24" s="25"/>
      <c r="F24" s="28"/>
      <c r="G24" s="29"/>
      <c r="H24" s="28"/>
      <c r="I24" s="24"/>
      <c r="J24" s="25"/>
      <c r="K24" s="25"/>
      <c r="L24" s="25"/>
      <c r="M24" s="25"/>
      <c r="N24" s="28"/>
      <c r="O24" s="29"/>
    </row>
    <row r="25" spans="1:15" s="35" customFormat="1" ht="13.5" thickBot="1" x14ac:dyDescent="0.35">
      <c r="A25" s="30" t="s">
        <v>8</v>
      </c>
      <c r="B25" s="31">
        <f>SUM(B5:B24)</f>
        <v>2475521481</v>
      </c>
      <c r="C25" s="31">
        <f>SUM(C5:C24)</f>
        <v>389332780</v>
      </c>
      <c r="D25" s="31">
        <f>SUM(D5:D24)</f>
        <v>2864854261</v>
      </c>
      <c r="E25" s="31"/>
      <c r="F25" s="32">
        <f>+B25/$D25</f>
        <v>0.86410031906331586</v>
      </c>
      <c r="G25" s="33">
        <f>+C25/$D25</f>
        <v>0.13589968093668414</v>
      </c>
      <c r="H25" s="34"/>
      <c r="I25" s="30" t="s">
        <v>8</v>
      </c>
      <c r="J25" s="31">
        <f>SUM(J5:J24)</f>
        <v>2475521481</v>
      </c>
      <c r="K25" s="31">
        <f>SUM(K5:K24)</f>
        <v>372325053</v>
      </c>
      <c r="L25" s="31">
        <f>SUM(L5:L24)</f>
        <v>2847846534</v>
      </c>
      <c r="M25" s="31"/>
      <c r="N25" s="32">
        <f>+J25/L25</f>
        <v>0.86926084374460888</v>
      </c>
      <c r="O25" s="33">
        <f>+K25/L25</f>
        <v>0.13073915625539112</v>
      </c>
    </row>
    <row r="52" spans="2:14" x14ac:dyDescent="0.25">
      <c r="F52" s="23"/>
      <c r="G52" s="23"/>
      <c r="H52" s="23"/>
      <c r="I52" s="26"/>
      <c r="J52" s="26"/>
      <c r="M52" s="26"/>
      <c r="N52" s="26"/>
    </row>
    <row r="53" spans="2:14" x14ac:dyDescent="0.25">
      <c r="I53" s="26"/>
      <c r="J53" s="26"/>
      <c r="M53" s="26"/>
      <c r="N53" s="26"/>
    </row>
    <row r="54" spans="2:14" x14ac:dyDescent="0.25">
      <c r="I54" s="26"/>
      <c r="J54" s="26"/>
      <c r="M54" s="26"/>
      <c r="N54" s="26"/>
    </row>
    <row r="55" spans="2:14" x14ac:dyDescent="0.25">
      <c r="B55" s="26"/>
      <c r="I55" s="26"/>
      <c r="J55" s="26"/>
      <c r="M55" s="26"/>
      <c r="N55" s="26"/>
    </row>
    <row r="56" spans="2:14" x14ac:dyDescent="0.25">
      <c r="B56" s="26"/>
      <c r="I56" s="26"/>
      <c r="J56" s="26"/>
      <c r="M56" s="26"/>
      <c r="N56" s="26"/>
    </row>
    <row r="57" spans="2:14" x14ac:dyDescent="0.25">
      <c r="B57" s="26"/>
      <c r="I57" s="26"/>
      <c r="J57" s="26"/>
      <c r="M57" s="26"/>
      <c r="N57" s="26"/>
    </row>
    <row r="58" spans="2:14" x14ac:dyDescent="0.25">
      <c r="B58" s="26"/>
      <c r="I58" s="26"/>
      <c r="J58" s="26"/>
      <c r="M58" s="26"/>
      <c r="N58" s="26"/>
    </row>
  </sheetData>
  <pageMargins left="0.7" right="0.7" top="0.75" bottom="0.75" header="0.3" footer="0.3"/>
  <pageSetup scale="61" orientation="landscape" r:id="rId1"/>
  <headerFooter>
    <oddFooter>&amp;L&amp;1#&amp;"Calibri"&amp;10&amp;K000000Internal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53"/>
  <sheetViews>
    <sheetView workbookViewId="0">
      <selection activeCell="K35" sqref="K35"/>
    </sheetView>
  </sheetViews>
  <sheetFormatPr defaultRowHeight="14.5" x14ac:dyDescent="0.35"/>
  <cols>
    <col min="1" max="1" width="15.36328125" style="35" customWidth="1"/>
    <col min="2" max="2" width="16.453125" style="44" customWidth="1"/>
    <col min="3" max="3" width="12.90625" style="86" customWidth="1"/>
    <col min="4" max="4" width="14" style="86" customWidth="1"/>
    <col min="5" max="5" width="10.08984375" style="86" customWidth="1"/>
    <col min="6" max="6" width="13.6328125" style="86" customWidth="1"/>
    <col min="7" max="7" width="10.6328125" style="86" customWidth="1"/>
    <col min="8" max="8" width="13.6328125" customWidth="1"/>
    <col min="9" max="9" width="3.54296875" customWidth="1"/>
    <col min="10" max="10" width="15.54296875" style="86" customWidth="1"/>
    <col min="11" max="11" width="12.08984375" style="86" customWidth="1"/>
    <col min="12" max="12" width="10.54296875" style="86" customWidth="1"/>
    <col min="13" max="13" width="11.36328125" style="86" customWidth="1"/>
    <col min="14" max="14" width="10.6328125" style="86" customWidth="1"/>
    <col min="15" max="15" width="10.36328125" customWidth="1"/>
    <col min="16" max="16" width="10" style="86" customWidth="1"/>
    <col min="17" max="17" width="12.36328125" style="86" customWidth="1"/>
    <col min="18" max="20" width="8.90625" style="86"/>
    <col min="22" max="38" width="8.90625" style="86"/>
    <col min="40" max="44" width="8.90625" style="86"/>
    <col min="46" max="50" width="8.90625" style="86"/>
    <col min="52" max="62" width="8.90625" style="86"/>
    <col min="64" max="68" width="8.90625" style="86"/>
    <col min="257" max="257" width="15.36328125" customWidth="1"/>
    <col min="258" max="258" width="16.453125" customWidth="1"/>
    <col min="259" max="259" width="12.90625" customWidth="1"/>
    <col min="260" max="260" width="14" customWidth="1"/>
    <col min="261" max="261" width="10.08984375" customWidth="1"/>
    <col min="262" max="262" width="13.6328125" customWidth="1"/>
    <col min="263" max="263" width="10.6328125" customWidth="1"/>
    <col min="264" max="264" width="13.6328125" customWidth="1"/>
    <col min="265" max="265" width="3.54296875" customWidth="1"/>
    <col min="266" max="266" width="15.54296875" customWidth="1"/>
    <col min="267" max="267" width="12.08984375" customWidth="1"/>
    <col min="268" max="268" width="10.54296875" customWidth="1"/>
    <col min="269" max="269" width="11.36328125" customWidth="1"/>
    <col min="270" max="270" width="10.6328125" customWidth="1"/>
    <col min="271" max="271" width="10.36328125" customWidth="1"/>
    <col min="272" max="272" width="10" customWidth="1"/>
    <col min="273" max="273" width="12.36328125" customWidth="1"/>
    <col min="513" max="513" width="15.36328125" customWidth="1"/>
    <col min="514" max="514" width="16.453125" customWidth="1"/>
    <col min="515" max="515" width="12.90625" customWidth="1"/>
    <col min="516" max="516" width="14" customWidth="1"/>
    <col min="517" max="517" width="10.08984375" customWidth="1"/>
    <col min="518" max="518" width="13.6328125" customWidth="1"/>
    <col min="519" max="519" width="10.6328125" customWidth="1"/>
    <col min="520" max="520" width="13.6328125" customWidth="1"/>
    <col min="521" max="521" width="3.54296875" customWidth="1"/>
    <col min="522" max="522" width="15.54296875" customWidth="1"/>
    <col min="523" max="523" width="12.08984375" customWidth="1"/>
    <col min="524" max="524" width="10.54296875" customWidth="1"/>
    <col min="525" max="525" width="11.36328125" customWidth="1"/>
    <col min="526" max="526" width="10.6328125" customWidth="1"/>
    <col min="527" max="527" width="10.36328125" customWidth="1"/>
    <col min="528" max="528" width="10" customWidth="1"/>
    <col min="529" max="529" width="12.36328125" customWidth="1"/>
    <col min="769" max="769" width="15.36328125" customWidth="1"/>
    <col min="770" max="770" width="16.453125" customWidth="1"/>
    <col min="771" max="771" width="12.90625" customWidth="1"/>
    <col min="772" max="772" width="14" customWidth="1"/>
    <col min="773" max="773" width="10.08984375" customWidth="1"/>
    <col min="774" max="774" width="13.6328125" customWidth="1"/>
    <col min="775" max="775" width="10.6328125" customWidth="1"/>
    <col min="776" max="776" width="13.6328125" customWidth="1"/>
    <col min="777" max="777" width="3.54296875" customWidth="1"/>
    <col min="778" max="778" width="15.54296875" customWidth="1"/>
    <col min="779" max="779" width="12.08984375" customWidth="1"/>
    <col min="780" max="780" width="10.54296875" customWidth="1"/>
    <col min="781" max="781" width="11.36328125" customWidth="1"/>
    <col min="782" max="782" width="10.6328125" customWidth="1"/>
    <col min="783" max="783" width="10.36328125" customWidth="1"/>
    <col min="784" max="784" width="10" customWidth="1"/>
    <col min="785" max="785" width="12.36328125" customWidth="1"/>
    <col min="1025" max="1025" width="15.36328125" customWidth="1"/>
    <col min="1026" max="1026" width="16.453125" customWidth="1"/>
    <col min="1027" max="1027" width="12.90625" customWidth="1"/>
    <col min="1028" max="1028" width="14" customWidth="1"/>
    <col min="1029" max="1029" width="10.08984375" customWidth="1"/>
    <col min="1030" max="1030" width="13.6328125" customWidth="1"/>
    <col min="1031" max="1031" width="10.6328125" customWidth="1"/>
    <col min="1032" max="1032" width="13.6328125" customWidth="1"/>
    <col min="1033" max="1033" width="3.54296875" customWidth="1"/>
    <col min="1034" max="1034" width="15.54296875" customWidth="1"/>
    <col min="1035" max="1035" width="12.08984375" customWidth="1"/>
    <col min="1036" max="1036" width="10.54296875" customWidth="1"/>
    <col min="1037" max="1037" width="11.36328125" customWidth="1"/>
    <col min="1038" max="1038" width="10.6328125" customWidth="1"/>
    <col min="1039" max="1039" width="10.36328125" customWidth="1"/>
    <col min="1040" max="1040" width="10" customWidth="1"/>
    <col min="1041" max="1041" width="12.36328125" customWidth="1"/>
    <col min="1281" max="1281" width="15.36328125" customWidth="1"/>
    <col min="1282" max="1282" width="16.453125" customWidth="1"/>
    <col min="1283" max="1283" width="12.90625" customWidth="1"/>
    <col min="1284" max="1284" width="14" customWidth="1"/>
    <col min="1285" max="1285" width="10.08984375" customWidth="1"/>
    <col min="1286" max="1286" width="13.6328125" customWidth="1"/>
    <col min="1287" max="1287" width="10.6328125" customWidth="1"/>
    <col min="1288" max="1288" width="13.6328125" customWidth="1"/>
    <col min="1289" max="1289" width="3.54296875" customWidth="1"/>
    <col min="1290" max="1290" width="15.54296875" customWidth="1"/>
    <col min="1291" max="1291" width="12.08984375" customWidth="1"/>
    <col min="1292" max="1292" width="10.54296875" customWidth="1"/>
    <col min="1293" max="1293" width="11.36328125" customWidth="1"/>
    <col min="1294" max="1294" width="10.6328125" customWidth="1"/>
    <col min="1295" max="1295" width="10.36328125" customWidth="1"/>
    <col min="1296" max="1296" width="10" customWidth="1"/>
    <col min="1297" max="1297" width="12.36328125" customWidth="1"/>
    <col min="1537" max="1537" width="15.36328125" customWidth="1"/>
    <col min="1538" max="1538" width="16.453125" customWidth="1"/>
    <col min="1539" max="1539" width="12.90625" customWidth="1"/>
    <col min="1540" max="1540" width="14" customWidth="1"/>
    <col min="1541" max="1541" width="10.08984375" customWidth="1"/>
    <col min="1542" max="1542" width="13.6328125" customWidth="1"/>
    <col min="1543" max="1543" width="10.6328125" customWidth="1"/>
    <col min="1544" max="1544" width="13.6328125" customWidth="1"/>
    <col min="1545" max="1545" width="3.54296875" customWidth="1"/>
    <col min="1546" max="1546" width="15.54296875" customWidth="1"/>
    <col min="1547" max="1547" width="12.08984375" customWidth="1"/>
    <col min="1548" max="1548" width="10.54296875" customWidth="1"/>
    <col min="1549" max="1549" width="11.36328125" customWidth="1"/>
    <col min="1550" max="1550" width="10.6328125" customWidth="1"/>
    <col min="1551" max="1551" width="10.36328125" customWidth="1"/>
    <col min="1552" max="1552" width="10" customWidth="1"/>
    <col min="1553" max="1553" width="12.36328125" customWidth="1"/>
    <col min="1793" max="1793" width="15.36328125" customWidth="1"/>
    <col min="1794" max="1794" width="16.453125" customWidth="1"/>
    <col min="1795" max="1795" width="12.90625" customWidth="1"/>
    <col min="1796" max="1796" width="14" customWidth="1"/>
    <col min="1797" max="1797" width="10.08984375" customWidth="1"/>
    <col min="1798" max="1798" width="13.6328125" customWidth="1"/>
    <col min="1799" max="1799" width="10.6328125" customWidth="1"/>
    <col min="1800" max="1800" width="13.6328125" customWidth="1"/>
    <col min="1801" max="1801" width="3.54296875" customWidth="1"/>
    <col min="1802" max="1802" width="15.54296875" customWidth="1"/>
    <col min="1803" max="1803" width="12.08984375" customWidth="1"/>
    <col min="1804" max="1804" width="10.54296875" customWidth="1"/>
    <col min="1805" max="1805" width="11.36328125" customWidth="1"/>
    <col min="1806" max="1806" width="10.6328125" customWidth="1"/>
    <col min="1807" max="1807" width="10.36328125" customWidth="1"/>
    <col min="1808" max="1808" width="10" customWidth="1"/>
    <col min="1809" max="1809" width="12.36328125" customWidth="1"/>
    <col min="2049" max="2049" width="15.36328125" customWidth="1"/>
    <col min="2050" max="2050" width="16.453125" customWidth="1"/>
    <col min="2051" max="2051" width="12.90625" customWidth="1"/>
    <col min="2052" max="2052" width="14" customWidth="1"/>
    <col min="2053" max="2053" width="10.08984375" customWidth="1"/>
    <col min="2054" max="2054" width="13.6328125" customWidth="1"/>
    <col min="2055" max="2055" width="10.6328125" customWidth="1"/>
    <col min="2056" max="2056" width="13.6328125" customWidth="1"/>
    <col min="2057" max="2057" width="3.54296875" customWidth="1"/>
    <col min="2058" max="2058" width="15.54296875" customWidth="1"/>
    <col min="2059" max="2059" width="12.08984375" customWidth="1"/>
    <col min="2060" max="2060" width="10.54296875" customWidth="1"/>
    <col min="2061" max="2061" width="11.36328125" customWidth="1"/>
    <col min="2062" max="2062" width="10.6328125" customWidth="1"/>
    <col min="2063" max="2063" width="10.36328125" customWidth="1"/>
    <col min="2064" max="2064" width="10" customWidth="1"/>
    <col min="2065" max="2065" width="12.36328125" customWidth="1"/>
    <col min="2305" max="2305" width="15.36328125" customWidth="1"/>
    <col min="2306" max="2306" width="16.453125" customWidth="1"/>
    <col min="2307" max="2307" width="12.90625" customWidth="1"/>
    <col min="2308" max="2308" width="14" customWidth="1"/>
    <col min="2309" max="2309" width="10.08984375" customWidth="1"/>
    <col min="2310" max="2310" width="13.6328125" customWidth="1"/>
    <col min="2311" max="2311" width="10.6328125" customWidth="1"/>
    <col min="2312" max="2312" width="13.6328125" customWidth="1"/>
    <col min="2313" max="2313" width="3.54296875" customWidth="1"/>
    <col min="2314" max="2314" width="15.54296875" customWidth="1"/>
    <col min="2315" max="2315" width="12.08984375" customWidth="1"/>
    <col min="2316" max="2316" width="10.54296875" customWidth="1"/>
    <col min="2317" max="2317" width="11.36328125" customWidth="1"/>
    <col min="2318" max="2318" width="10.6328125" customWidth="1"/>
    <col min="2319" max="2319" width="10.36328125" customWidth="1"/>
    <col min="2320" max="2320" width="10" customWidth="1"/>
    <col min="2321" max="2321" width="12.36328125" customWidth="1"/>
    <col min="2561" max="2561" width="15.36328125" customWidth="1"/>
    <col min="2562" max="2562" width="16.453125" customWidth="1"/>
    <col min="2563" max="2563" width="12.90625" customWidth="1"/>
    <col min="2564" max="2564" width="14" customWidth="1"/>
    <col min="2565" max="2565" width="10.08984375" customWidth="1"/>
    <col min="2566" max="2566" width="13.6328125" customWidth="1"/>
    <col min="2567" max="2567" width="10.6328125" customWidth="1"/>
    <col min="2568" max="2568" width="13.6328125" customWidth="1"/>
    <col min="2569" max="2569" width="3.54296875" customWidth="1"/>
    <col min="2570" max="2570" width="15.54296875" customWidth="1"/>
    <col min="2571" max="2571" width="12.08984375" customWidth="1"/>
    <col min="2572" max="2572" width="10.54296875" customWidth="1"/>
    <col min="2573" max="2573" width="11.36328125" customWidth="1"/>
    <col min="2574" max="2574" width="10.6328125" customWidth="1"/>
    <col min="2575" max="2575" width="10.36328125" customWidth="1"/>
    <col min="2576" max="2576" width="10" customWidth="1"/>
    <col min="2577" max="2577" width="12.36328125" customWidth="1"/>
    <col min="2817" max="2817" width="15.36328125" customWidth="1"/>
    <col min="2818" max="2818" width="16.453125" customWidth="1"/>
    <col min="2819" max="2819" width="12.90625" customWidth="1"/>
    <col min="2820" max="2820" width="14" customWidth="1"/>
    <col min="2821" max="2821" width="10.08984375" customWidth="1"/>
    <col min="2822" max="2822" width="13.6328125" customWidth="1"/>
    <col min="2823" max="2823" width="10.6328125" customWidth="1"/>
    <col min="2824" max="2824" width="13.6328125" customWidth="1"/>
    <col min="2825" max="2825" width="3.54296875" customWidth="1"/>
    <col min="2826" max="2826" width="15.54296875" customWidth="1"/>
    <col min="2827" max="2827" width="12.08984375" customWidth="1"/>
    <col min="2828" max="2828" width="10.54296875" customWidth="1"/>
    <col min="2829" max="2829" width="11.36328125" customWidth="1"/>
    <col min="2830" max="2830" width="10.6328125" customWidth="1"/>
    <col min="2831" max="2831" width="10.36328125" customWidth="1"/>
    <col min="2832" max="2832" width="10" customWidth="1"/>
    <col min="2833" max="2833" width="12.36328125" customWidth="1"/>
    <col min="3073" max="3073" width="15.36328125" customWidth="1"/>
    <col min="3074" max="3074" width="16.453125" customWidth="1"/>
    <col min="3075" max="3075" width="12.90625" customWidth="1"/>
    <col min="3076" max="3076" width="14" customWidth="1"/>
    <col min="3077" max="3077" width="10.08984375" customWidth="1"/>
    <col min="3078" max="3078" width="13.6328125" customWidth="1"/>
    <col min="3079" max="3079" width="10.6328125" customWidth="1"/>
    <col min="3080" max="3080" width="13.6328125" customWidth="1"/>
    <col min="3081" max="3081" width="3.54296875" customWidth="1"/>
    <col min="3082" max="3082" width="15.54296875" customWidth="1"/>
    <col min="3083" max="3083" width="12.08984375" customWidth="1"/>
    <col min="3084" max="3084" width="10.54296875" customWidth="1"/>
    <col min="3085" max="3085" width="11.36328125" customWidth="1"/>
    <col min="3086" max="3086" width="10.6328125" customWidth="1"/>
    <col min="3087" max="3087" width="10.36328125" customWidth="1"/>
    <col min="3088" max="3088" width="10" customWidth="1"/>
    <col min="3089" max="3089" width="12.36328125" customWidth="1"/>
    <col min="3329" max="3329" width="15.36328125" customWidth="1"/>
    <col min="3330" max="3330" width="16.453125" customWidth="1"/>
    <col min="3331" max="3331" width="12.90625" customWidth="1"/>
    <col min="3332" max="3332" width="14" customWidth="1"/>
    <col min="3333" max="3333" width="10.08984375" customWidth="1"/>
    <col min="3334" max="3334" width="13.6328125" customWidth="1"/>
    <col min="3335" max="3335" width="10.6328125" customWidth="1"/>
    <col min="3336" max="3336" width="13.6328125" customWidth="1"/>
    <col min="3337" max="3337" width="3.54296875" customWidth="1"/>
    <col min="3338" max="3338" width="15.54296875" customWidth="1"/>
    <col min="3339" max="3339" width="12.08984375" customWidth="1"/>
    <col min="3340" max="3340" width="10.54296875" customWidth="1"/>
    <col min="3341" max="3341" width="11.36328125" customWidth="1"/>
    <col min="3342" max="3342" width="10.6328125" customWidth="1"/>
    <col min="3343" max="3343" width="10.36328125" customWidth="1"/>
    <col min="3344" max="3344" width="10" customWidth="1"/>
    <col min="3345" max="3345" width="12.36328125" customWidth="1"/>
    <col min="3585" max="3585" width="15.36328125" customWidth="1"/>
    <col min="3586" max="3586" width="16.453125" customWidth="1"/>
    <col min="3587" max="3587" width="12.90625" customWidth="1"/>
    <col min="3588" max="3588" width="14" customWidth="1"/>
    <col min="3589" max="3589" width="10.08984375" customWidth="1"/>
    <col min="3590" max="3590" width="13.6328125" customWidth="1"/>
    <col min="3591" max="3591" width="10.6328125" customWidth="1"/>
    <col min="3592" max="3592" width="13.6328125" customWidth="1"/>
    <col min="3593" max="3593" width="3.54296875" customWidth="1"/>
    <col min="3594" max="3594" width="15.54296875" customWidth="1"/>
    <col min="3595" max="3595" width="12.08984375" customWidth="1"/>
    <col min="3596" max="3596" width="10.54296875" customWidth="1"/>
    <col min="3597" max="3597" width="11.36328125" customWidth="1"/>
    <col min="3598" max="3598" width="10.6328125" customWidth="1"/>
    <col min="3599" max="3599" width="10.36328125" customWidth="1"/>
    <col min="3600" max="3600" width="10" customWidth="1"/>
    <col min="3601" max="3601" width="12.36328125" customWidth="1"/>
    <col min="3841" max="3841" width="15.36328125" customWidth="1"/>
    <col min="3842" max="3842" width="16.453125" customWidth="1"/>
    <col min="3843" max="3843" width="12.90625" customWidth="1"/>
    <col min="3844" max="3844" width="14" customWidth="1"/>
    <col min="3845" max="3845" width="10.08984375" customWidth="1"/>
    <col min="3846" max="3846" width="13.6328125" customWidth="1"/>
    <col min="3847" max="3847" width="10.6328125" customWidth="1"/>
    <col min="3848" max="3848" width="13.6328125" customWidth="1"/>
    <col min="3849" max="3849" width="3.54296875" customWidth="1"/>
    <col min="3850" max="3850" width="15.54296875" customWidth="1"/>
    <col min="3851" max="3851" width="12.08984375" customWidth="1"/>
    <col min="3852" max="3852" width="10.54296875" customWidth="1"/>
    <col min="3853" max="3853" width="11.36328125" customWidth="1"/>
    <col min="3854" max="3854" width="10.6328125" customWidth="1"/>
    <col min="3855" max="3855" width="10.36328125" customWidth="1"/>
    <col min="3856" max="3856" width="10" customWidth="1"/>
    <col min="3857" max="3857" width="12.36328125" customWidth="1"/>
    <col min="4097" max="4097" width="15.36328125" customWidth="1"/>
    <col min="4098" max="4098" width="16.453125" customWidth="1"/>
    <col min="4099" max="4099" width="12.90625" customWidth="1"/>
    <col min="4100" max="4100" width="14" customWidth="1"/>
    <col min="4101" max="4101" width="10.08984375" customWidth="1"/>
    <col min="4102" max="4102" width="13.6328125" customWidth="1"/>
    <col min="4103" max="4103" width="10.6328125" customWidth="1"/>
    <col min="4104" max="4104" width="13.6328125" customWidth="1"/>
    <col min="4105" max="4105" width="3.54296875" customWidth="1"/>
    <col min="4106" max="4106" width="15.54296875" customWidth="1"/>
    <col min="4107" max="4107" width="12.08984375" customWidth="1"/>
    <col min="4108" max="4108" width="10.54296875" customWidth="1"/>
    <col min="4109" max="4109" width="11.36328125" customWidth="1"/>
    <col min="4110" max="4110" width="10.6328125" customWidth="1"/>
    <col min="4111" max="4111" width="10.36328125" customWidth="1"/>
    <col min="4112" max="4112" width="10" customWidth="1"/>
    <col min="4113" max="4113" width="12.36328125" customWidth="1"/>
    <col min="4353" max="4353" width="15.36328125" customWidth="1"/>
    <col min="4354" max="4354" width="16.453125" customWidth="1"/>
    <col min="4355" max="4355" width="12.90625" customWidth="1"/>
    <col min="4356" max="4356" width="14" customWidth="1"/>
    <col min="4357" max="4357" width="10.08984375" customWidth="1"/>
    <col min="4358" max="4358" width="13.6328125" customWidth="1"/>
    <col min="4359" max="4359" width="10.6328125" customWidth="1"/>
    <col min="4360" max="4360" width="13.6328125" customWidth="1"/>
    <col min="4361" max="4361" width="3.54296875" customWidth="1"/>
    <col min="4362" max="4362" width="15.54296875" customWidth="1"/>
    <col min="4363" max="4363" width="12.08984375" customWidth="1"/>
    <col min="4364" max="4364" width="10.54296875" customWidth="1"/>
    <col min="4365" max="4365" width="11.36328125" customWidth="1"/>
    <col min="4366" max="4366" width="10.6328125" customWidth="1"/>
    <col min="4367" max="4367" width="10.36328125" customWidth="1"/>
    <col min="4368" max="4368" width="10" customWidth="1"/>
    <col min="4369" max="4369" width="12.36328125" customWidth="1"/>
    <col min="4609" max="4609" width="15.36328125" customWidth="1"/>
    <col min="4610" max="4610" width="16.453125" customWidth="1"/>
    <col min="4611" max="4611" width="12.90625" customWidth="1"/>
    <col min="4612" max="4612" width="14" customWidth="1"/>
    <col min="4613" max="4613" width="10.08984375" customWidth="1"/>
    <col min="4614" max="4614" width="13.6328125" customWidth="1"/>
    <col min="4615" max="4615" width="10.6328125" customWidth="1"/>
    <col min="4616" max="4616" width="13.6328125" customWidth="1"/>
    <col min="4617" max="4617" width="3.54296875" customWidth="1"/>
    <col min="4618" max="4618" width="15.54296875" customWidth="1"/>
    <col min="4619" max="4619" width="12.08984375" customWidth="1"/>
    <col min="4620" max="4620" width="10.54296875" customWidth="1"/>
    <col min="4621" max="4621" width="11.36328125" customWidth="1"/>
    <col min="4622" max="4622" width="10.6328125" customWidth="1"/>
    <col min="4623" max="4623" width="10.36328125" customWidth="1"/>
    <col min="4624" max="4624" width="10" customWidth="1"/>
    <col min="4625" max="4625" width="12.36328125" customWidth="1"/>
    <col min="4865" max="4865" width="15.36328125" customWidth="1"/>
    <col min="4866" max="4866" width="16.453125" customWidth="1"/>
    <col min="4867" max="4867" width="12.90625" customWidth="1"/>
    <col min="4868" max="4868" width="14" customWidth="1"/>
    <col min="4869" max="4869" width="10.08984375" customWidth="1"/>
    <col min="4870" max="4870" width="13.6328125" customWidth="1"/>
    <col min="4871" max="4871" width="10.6328125" customWidth="1"/>
    <col min="4872" max="4872" width="13.6328125" customWidth="1"/>
    <col min="4873" max="4873" width="3.54296875" customWidth="1"/>
    <col min="4874" max="4874" width="15.54296875" customWidth="1"/>
    <col min="4875" max="4875" width="12.08984375" customWidth="1"/>
    <col min="4876" max="4876" width="10.54296875" customWidth="1"/>
    <col min="4877" max="4877" width="11.36328125" customWidth="1"/>
    <col min="4878" max="4878" width="10.6328125" customWidth="1"/>
    <col min="4879" max="4879" width="10.36328125" customWidth="1"/>
    <col min="4880" max="4880" width="10" customWidth="1"/>
    <col min="4881" max="4881" width="12.36328125" customWidth="1"/>
    <col min="5121" max="5121" width="15.36328125" customWidth="1"/>
    <col min="5122" max="5122" width="16.453125" customWidth="1"/>
    <col min="5123" max="5123" width="12.90625" customWidth="1"/>
    <col min="5124" max="5124" width="14" customWidth="1"/>
    <col min="5125" max="5125" width="10.08984375" customWidth="1"/>
    <col min="5126" max="5126" width="13.6328125" customWidth="1"/>
    <col min="5127" max="5127" width="10.6328125" customWidth="1"/>
    <col min="5128" max="5128" width="13.6328125" customWidth="1"/>
    <col min="5129" max="5129" width="3.54296875" customWidth="1"/>
    <col min="5130" max="5130" width="15.54296875" customWidth="1"/>
    <col min="5131" max="5131" width="12.08984375" customWidth="1"/>
    <col min="5132" max="5132" width="10.54296875" customWidth="1"/>
    <col min="5133" max="5133" width="11.36328125" customWidth="1"/>
    <col min="5134" max="5134" width="10.6328125" customWidth="1"/>
    <col min="5135" max="5135" width="10.36328125" customWidth="1"/>
    <col min="5136" max="5136" width="10" customWidth="1"/>
    <col min="5137" max="5137" width="12.36328125" customWidth="1"/>
    <col min="5377" max="5377" width="15.36328125" customWidth="1"/>
    <col min="5378" max="5378" width="16.453125" customWidth="1"/>
    <col min="5379" max="5379" width="12.90625" customWidth="1"/>
    <col min="5380" max="5380" width="14" customWidth="1"/>
    <col min="5381" max="5381" width="10.08984375" customWidth="1"/>
    <col min="5382" max="5382" width="13.6328125" customWidth="1"/>
    <col min="5383" max="5383" width="10.6328125" customWidth="1"/>
    <col min="5384" max="5384" width="13.6328125" customWidth="1"/>
    <col min="5385" max="5385" width="3.54296875" customWidth="1"/>
    <col min="5386" max="5386" width="15.54296875" customWidth="1"/>
    <col min="5387" max="5387" width="12.08984375" customWidth="1"/>
    <col min="5388" max="5388" width="10.54296875" customWidth="1"/>
    <col min="5389" max="5389" width="11.36328125" customWidth="1"/>
    <col min="5390" max="5390" width="10.6328125" customWidth="1"/>
    <col min="5391" max="5391" width="10.36328125" customWidth="1"/>
    <col min="5392" max="5392" width="10" customWidth="1"/>
    <col min="5393" max="5393" width="12.36328125" customWidth="1"/>
    <col min="5633" max="5633" width="15.36328125" customWidth="1"/>
    <col min="5634" max="5634" width="16.453125" customWidth="1"/>
    <col min="5635" max="5635" width="12.90625" customWidth="1"/>
    <col min="5636" max="5636" width="14" customWidth="1"/>
    <col min="5637" max="5637" width="10.08984375" customWidth="1"/>
    <col min="5638" max="5638" width="13.6328125" customWidth="1"/>
    <col min="5639" max="5639" width="10.6328125" customWidth="1"/>
    <col min="5640" max="5640" width="13.6328125" customWidth="1"/>
    <col min="5641" max="5641" width="3.54296875" customWidth="1"/>
    <col min="5642" max="5642" width="15.54296875" customWidth="1"/>
    <col min="5643" max="5643" width="12.08984375" customWidth="1"/>
    <col min="5644" max="5644" width="10.54296875" customWidth="1"/>
    <col min="5645" max="5645" width="11.36328125" customWidth="1"/>
    <col min="5646" max="5646" width="10.6328125" customWidth="1"/>
    <col min="5647" max="5647" width="10.36328125" customWidth="1"/>
    <col min="5648" max="5648" width="10" customWidth="1"/>
    <col min="5649" max="5649" width="12.36328125" customWidth="1"/>
    <col min="5889" max="5889" width="15.36328125" customWidth="1"/>
    <col min="5890" max="5890" width="16.453125" customWidth="1"/>
    <col min="5891" max="5891" width="12.90625" customWidth="1"/>
    <col min="5892" max="5892" width="14" customWidth="1"/>
    <col min="5893" max="5893" width="10.08984375" customWidth="1"/>
    <col min="5894" max="5894" width="13.6328125" customWidth="1"/>
    <col min="5895" max="5895" width="10.6328125" customWidth="1"/>
    <col min="5896" max="5896" width="13.6328125" customWidth="1"/>
    <col min="5897" max="5897" width="3.54296875" customWidth="1"/>
    <col min="5898" max="5898" width="15.54296875" customWidth="1"/>
    <col min="5899" max="5899" width="12.08984375" customWidth="1"/>
    <col min="5900" max="5900" width="10.54296875" customWidth="1"/>
    <col min="5901" max="5901" width="11.36328125" customWidth="1"/>
    <col min="5902" max="5902" width="10.6328125" customWidth="1"/>
    <col min="5903" max="5903" width="10.36328125" customWidth="1"/>
    <col min="5904" max="5904" width="10" customWidth="1"/>
    <col min="5905" max="5905" width="12.36328125" customWidth="1"/>
    <col min="6145" max="6145" width="15.36328125" customWidth="1"/>
    <col min="6146" max="6146" width="16.453125" customWidth="1"/>
    <col min="6147" max="6147" width="12.90625" customWidth="1"/>
    <col min="6148" max="6148" width="14" customWidth="1"/>
    <col min="6149" max="6149" width="10.08984375" customWidth="1"/>
    <col min="6150" max="6150" width="13.6328125" customWidth="1"/>
    <col min="6151" max="6151" width="10.6328125" customWidth="1"/>
    <col min="6152" max="6152" width="13.6328125" customWidth="1"/>
    <col min="6153" max="6153" width="3.54296875" customWidth="1"/>
    <col min="6154" max="6154" width="15.54296875" customWidth="1"/>
    <col min="6155" max="6155" width="12.08984375" customWidth="1"/>
    <col min="6156" max="6156" width="10.54296875" customWidth="1"/>
    <col min="6157" max="6157" width="11.36328125" customWidth="1"/>
    <col min="6158" max="6158" width="10.6328125" customWidth="1"/>
    <col min="6159" max="6159" width="10.36328125" customWidth="1"/>
    <col min="6160" max="6160" width="10" customWidth="1"/>
    <col min="6161" max="6161" width="12.36328125" customWidth="1"/>
    <col min="6401" max="6401" width="15.36328125" customWidth="1"/>
    <col min="6402" max="6402" width="16.453125" customWidth="1"/>
    <col min="6403" max="6403" width="12.90625" customWidth="1"/>
    <col min="6404" max="6404" width="14" customWidth="1"/>
    <col min="6405" max="6405" width="10.08984375" customWidth="1"/>
    <col min="6406" max="6406" width="13.6328125" customWidth="1"/>
    <col min="6407" max="6407" width="10.6328125" customWidth="1"/>
    <col min="6408" max="6408" width="13.6328125" customWidth="1"/>
    <col min="6409" max="6409" width="3.54296875" customWidth="1"/>
    <col min="6410" max="6410" width="15.54296875" customWidth="1"/>
    <col min="6411" max="6411" width="12.08984375" customWidth="1"/>
    <col min="6412" max="6412" width="10.54296875" customWidth="1"/>
    <col min="6413" max="6413" width="11.36328125" customWidth="1"/>
    <col min="6414" max="6414" width="10.6328125" customWidth="1"/>
    <col min="6415" max="6415" width="10.36328125" customWidth="1"/>
    <col min="6416" max="6416" width="10" customWidth="1"/>
    <col min="6417" max="6417" width="12.36328125" customWidth="1"/>
    <col min="6657" max="6657" width="15.36328125" customWidth="1"/>
    <col min="6658" max="6658" width="16.453125" customWidth="1"/>
    <col min="6659" max="6659" width="12.90625" customWidth="1"/>
    <col min="6660" max="6660" width="14" customWidth="1"/>
    <col min="6661" max="6661" width="10.08984375" customWidth="1"/>
    <col min="6662" max="6662" width="13.6328125" customWidth="1"/>
    <col min="6663" max="6663" width="10.6328125" customWidth="1"/>
    <col min="6664" max="6664" width="13.6328125" customWidth="1"/>
    <col min="6665" max="6665" width="3.54296875" customWidth="1"/>
    <col min="6666" max="6666" width="15.54296875" customWidth="1"/>
    <col min="6667" max="6667" width="12.08984375" customWidth="1"/>
    <col min="6668" max="6668" width="10.54296875" customWidth="1"/>
    <col min="6669" max="6669" width="11.36328125" customWidth="1"/>
    <col min="6670" max="6670" width="10.6328125" customWidth="1"/>
    <col min="6671" max="6671" width="10.36328125" customWidth="1"/>
    <col min="6672" max="6672" width="10" customWidth="1"/>
    <col min="6673" max="6673" width="12.36328125" customWidth="1"/>
    <col min="6913" max="6913" width="15.36328125" customWidth="1"/>
    <col min="6914" max="6914" width="16.453125" customWidth="1"/>
    <col min="6915" max="6915" width="12.90625" customWidth="1"/>
    <col min="6916" max="6916" width="14" customWidth="1"/>
    <col min="6917" max="6917" width="10.08984375" customWidth="1"/>
    <col min="6918" max="6918" width="13.6328125" customWidth="1"/>
    <col min="6919" max="6919" width="10.6328125" customWidth="1"/>
    <col min="6920" max="6920" width="13.6328125" customWidth="1"/>
    <col min="6921" max="6921" width="3.54296875" customWidth="1"/>
    <col min="6922" max="6922" width="15.54296875" customWidth="1"/>
    <col min="6923" max="6923" width="12.08984375" customWidth="1"/>
    <col min="6924" max="6924" width="10.54296875" customWidth="1"/>
    <col min="6925" max="6925" width="11.36328125" customWidth="1"/>
    <col min="6926" max="6926" width="10.6328125" customWidth="1"/>
    <col min="6927" max="6927" width="10.36328125" customWidth="1"/>
    <col min="6928" max="6928" width="10" customWidth="1"/>
    <col min="6929" max="6929" width="12.36328125" customWidth="1"/>
    <col min="7169" max="7169" width="15.36328125" customWidth="1"/>
    <col min="7170" max="7170" width="16.453125" customWidth="1"/>
    <col min="7171" max="7171" width="12.90625" customWidth="1"/>
    <col min="7172" max="7172" width="14" customWidth="1"/>
    <col min="7173" max="7173" width="10.08984375" customWidth="1"/>
    <col min="7174" max="7174" width="13.6328125" customWidth="1"/>
    <col min="7175" max="7175" width="10.6328125" customWidth="1"/>
    <col min="7176" max="7176" width="13.6328125" customWidth="1"/>
    <col min="7177" max="7177" width="3.54296875" customWidth="1"/>
    <col min="7178" max="7178" width="15.54296875" customWidth="1"/>
    <col min="7179" max="7179" width="12.08984375" customWidth="1"/>
    <col min="7180" max="7180" width="10.54296875" customWidth="1"/>
    <col min="7181" max="7181" width="11.36328125" customWidth="1"/>
    <col min="7182" max="7182" width="10.6328125" customWidth="1"/>
    <col min="7183" max="7183" width="10.36328125" customWidth="1"/>
    <col min="7184" max="7184" width="10" customWidth="1"/>
    <col min="7185" max="7185" width="12.36328125" customWidth="1"/>
    <col min="7425" max="7425" width="15.36328125" customWidth="1"/>
    <col min="7426" max="7426" width="16.453125" customWidth="1"/>
    <col min="7427" max="7427" width="12.90625" customWidth="1"/>
    <col min="7428" max="7428" width="14" customWidth="1"/>
    <col min="7429" max="7429" width="10.08984375" customWidth="1"/>
    <col min="7430" max="7430" width="13.6328125" customWidth="1"/>
    <col min="7431" max="7431" width="10.6328125" customWidth="1"/>
    <col min="7432" max="7432" width="13.6328125" customWidth="1"/>
    <col min="7433" max="7433" width="3.54296875" customWidth="1"/>
    <col min="7434" max="7434" width="15.54296875" customWidth="1"/>
    <col min="7435" max="7435" width="12.08984375" customWidth="1"/>
    <col min="7436" max="7436" width="10.54296875" customWidth="1"/>
    <col min="7437" max="7437" width="11.36328125" customWidth="1"/>
    <col min="7438" max="7438" width="10.6328125" customWidth="1"/>
    <col min="7439" max="7439" width="10.36328125" customWidth="1"/>
    <col min="7440" max="7440" width="10" customWidth="1"/>
    <col min="7441" max="7441" width="12.36328125" customWidth="1"/>
    <col min="7681" max="7681" width="15.36328125" customWidth="1"/>
    <col min="7682" max="7682" width="16.453125" customWidth="1"/>
    <col min="7683" max="7683" width="12.90625" customWidth="1"/>
    <col min="7684" max="7684" width="14" customWidth="1"/>
    <col min="7685" max="7685" width="10.08984375" customWidth="1"/>
    <col min="7686" max="7686" width="13.6328125" customWidth="1"/>
    <col min="7687" max="7687" width="10.6328125" customWidth="1"/>
    <col min="7688" max="7688" width="13.6328125" customWidth="1"/>
    <col min="7689" max="7689" width="3.54296875" customWidth="1"/>
    <col min="7690" max="7690" width="15.54296875" customWidth="1"/>
    <col min="7691" max="7691" width="12.08984375" customWidth="1"/>
    <col min="7692" max="7692" width="10.54296875" customWidth="1"/>
    <col min="7693" max="7693" width="11.36328125" customWidth="1"/>
    <col min="7694" max="7694" width="10.6328125" customWidth="1"/>
    <col min="7695" max="7695" width="10.36328125" customWidth="1"/>
    <col min="7696" max="7696" width="10" customWidth="1"/>
    <col min="7697" max="7697" width="12.36328125" customWidth="1"/>
    <col min="7937" max="7937" width="15.36328125" customWidth="1"/>
    <col min="7938" max="7938" width="16.453125" customWidth="1"/>
    <col min="7939" max="7939" width="12.90625" customWidth="1"/>
    <col min="7940" max="7940" width="14" customWidth="1"/>
    <col min="7941" max="7941" width="10.08984375" customWidth="1"/>
    <col min="7942" max="7942" width="13.6328125" customWidth="1"/>
    <col min="7943" max="7943" width="10.6328125" customWidth="1"/>
    <col min="7944" max="7944" width="13.6328125" customWidth="1"/>
    <col min="7945" max="7945" width="3.54296875" customWidth="1"/>
    <col min="7946" max="7946" width="15.54296875" customWidth="1"/>
    <col min="7947" max="7947" width="12.08984375" customWidth="1"/>
    <col min="7948" max="7948" width="10.54296875" customWidth="1"/>
    <col min="7949" max="7949" width="11.36328125" customWidth="1"/>
    <col min="7950" max="7950" width="10.6328125" customWidth="1"/>
    <col min="7951" max="7951" width="10.36328125" customWidth="1"/>
    <col min="7952" max="7952" width="10" customWidth="1"/>
    <col min="7953" max="7953" width="12.36328125" customWidth="1"/>
    <col min="8193" max="8193" width="15.36328125" customWidth="1"/>
    <col min="8194" max="8194" width="16.453125" customWidth="1"/>
    <col min="8195" max="8195" width="12.90625" customWidth="1"/>
    <col min="8196" max="8196" width="14" customWidth="1"/>
    <col min="8197" max="8197" width="10.08984375" customWidth="1"/>
    <col min="8198" max="8198" width="13.6328125" customWidth="1"/>
    <col min="8199" max="8199" width="10.6328125" customWidth="1"/>
    <col min="8200" max="8200" width="13.6328125" customWidth="1"/>
    <col min="8201" max="8201" width="3.54296875" customWidth="1"/>
    <col min="8202" max="8202" width="15.54296875" customWidth="1"/>
    <col min="8203" max="8203" width="12.08984375" customWidth="1"/>
    <col min="8204" max="8204" width="10.54296875" customWidth="1"/>
    <col min="8205" max="8205" width="11.36328125" customWidth="1"/>
    <col min="8206" max="8206" width="10.6328125" customWidth="1"/>
    <col min="8207" max="8207" width="10.36328125" customWidth="1"/>
    <col min="8208" max="8208" width="10" customWidth="1"/>
    <col min="8209" max="8209" width="12.36328125" customWidth="1"/>
    <col min="8449" max="8449" width="15.36328125" customWidth="1"/>
    <col min="8450" max="8450" width="16.453125" customWidth="1"/>
    <col min="8451" max="8451" width="12.90625" customWidth="1"/>
    <col min="8452" max="8452" width="14" customWidth="1"/>
    <col min="8453" max="8453" width="10.08984375" customWidth="1"/>
    <col min="8454" max="8454" width="13.6328125" customWidth="1"/>
    <col min="8455" max="8455" width="10.6328125" customWidth="1"/>
    <col min="8456" max="8456" width="13.6328125" customWidth="1"/>
    <col min="8457" max="8457" width="3.54296875" customWidth="1"/>
    <col min="8458" max="8458" width="15.54296875" customWidth="1"/>
    <col min="8459" max="8459" width="12.08984375" customWidth="1"/>
    <col min="8460" max="8460" width="10.54296875" customWidth="1"/>
    <col min="8461" max="8461" width="11.36328125" customWidth="1"/>
    <col min="8462" max="8462" width="10.6328125" customWidth="1"/>
    <col min="8463" max="8463" width="10.36328125" customWidth="1"/>
    <col min="8464" max="8464" width="10" customWidth="1"/>
    <col min="8465" max="8465" width="12.36328125" customWidth="1"/>
    <col min="8705" max="8705" width="15.36328125" customWidth="1"/>
    <col min="8706" max="8706" width="16.453125" customWidth="1"/>
    <col min="8707" max="8707" width="12.90625" customWidth="1"/>
    <col min="8708" max="8708" width="14" customWidth="1"/>
    <col min="8709" max="8709" width="10.08984375" customWidth="1"/>
    <col min="8710" max="8710" width="13.6328125" customWidth="1"/>
    <col min="8711" max="8711" width="10.6328125" customWidth="1"/>
    <col min="8712" max="8712" width="13.6328125" customWidth="1"/>
    <col min="8713" max="8713" width="3.54296875" customWidth="1"/>
    <col min="8714" max="8714" width="15.54296875" customWidth="1"/>
    <col min="8715" max="8715" width="12.08984375" customWidth="1"/>
    <col min="8716" max="8716" width="10.54296875" customWidth="1"/>
    <col min="8717" max="8717" width="11.36328125" customWidth="1"/>
    <col min="8718" max="8718" width="10.6328125" customWidth="1"/>
    <col min="8719" max="8719" width="10.36328125" customWidth="1"/>
    <col min="8720" max="8720" width="10" customWidth="1"/>
    <col min="8721" max="8721" width="12.36328125" customWidth="1"/>
    <col min="8961" max="8961" width="15.36328125" customWidth="1"/>
    <col min="8962" max="8962" width="16.453125" customWidth="1"/>
    <col min="8963" max="8963" width="12.90625" customWidth="1"/>
    <col min="8964" max="8964" width="14" customWidth="1"/>
    <col min="8965" max="8965" width="10.08984375" customWidth="1"/>
    <col min="8966" max="8966" width="13.6328125" customWidth="1"/>
    <col min="8967" max="8967" width="10.6328125" customWidth="1"/>
    <col min="8968" max="8968" width="13.6328125" customWidth="1"/>
    <col min="8969" max="8969" width="3.54296875" customWidth="1"/>
    <col min="8970" max="8970" width="15.54296875" customWidth="1"/>
    <col min="8971" max="8971" width="12.08984375" customWidth="1"/>
    <col min="8972" max="8972" width="10.54296875" customWidth="1"/>
    <col min="8973" max="8973" width="11.36328125" customWidth="1"/>
    <col min="8974" max="8974" width="10.6328125" customWidth="1"/>
    <col min="8975" max="8975" width="10.36328125" customWidth="1"/>
    <col min="8976" max="8976" width="10" customWidth="1"/>
    <col min="8977" max="8977" width="12.36328125" customWidth="1"/>
    <col min="9217" max="9217" width="15.36328125" customWidth="1"/>
    <col min="9218" max="9218" width="16.453125" customWidth="1"/>
    <col min="9219" max="9219" width="12.90625" customWidth="1"/>
    <col min="9220" max="9220" width="14" customWidth="1"/>
    <col min="9221" max="9221" width="10.08984375" customWidth="1"/>
    <col min="9222" max="9222" width="13.6328125" customWidth="1"/>
    <col min="9223" max="9223" width="10.6328125" customWidth="1"/>
    <col min="9224" max="9224" width="13.6328125" customWidth="1"/>
    <col min="9225" max="9225" width="3.54296875" customWidth="1"/>
    <col min="9226" max="9226" width="15.54296875" customWidth="1"/>
    <col min="9227" max="9227" width="12.08984375" customWidth="1"/>
    <col min="9228" max="9228" width="10.54296875" customWidth="1"/>
    <col min="9229" max="9229" width="11.36328125" customWidth="1"/>
    <col min="9230" max="9230" width="10.6328125" customWidth="1"/>
    <col min="9231" max="9231" width="10.36328125" customWidth="1"/>
    <col min="9232" max="9232" width="10" customWidth="1"/>
    <col min="9233" max="9233" width="12.36328125" customWidth="1"/>
    <col min="9473" max="9473" width="15.36328125" customWidth="1"/>
    <col min="9474" max="9474" width="16.453125" customWidth="1"/>
    <col min="9475" max="9475" width="12.90625" customWidth="1"/>
    <col min="9476" max="9476" width="14" customWidth="1"/>
    <col min="9477" max="9477" width="10.08984375" customWidth="1"/>
    <col min="9478" max="9478" width="13.6328125" customWidth="1"/>
    <col min="9479" max="9479" width="10.6328125" customWidth="1"/>
    <col min="9480" max="9480" width="13.6328125" customWidth="1"/>
    <col min="9481" max="9481" width="3.54296875" customWidth="1"/>
    <col min="9482" max="9482" width="15.54296875" customWidth="1"/>
    <col min="9483" max="9483" width="12.08984375" customWidth="1"/>
    <col min="9484" max="9484" width="10.54296875" customWidth="1"/>
    <col min="9485" max="9485" width="11.36328125" customWidth="1"/>
    <col min="9486" max="9486" width="10.6328125" customWidth="1"/>
    <col min="9487" max="9487" width="10.36328125" customWidth="1"/>
    <col min="9488" max="9488" width="10" customWidth="1"/>
    <col min="9489" max="9489" width="12.36328125" customWidth="1"/>
    <col min="9729" max="9729" width="15.36328125" customWidth="1"/>
    <col min="9730" max="9730" width="16.453125" customWidth="1"/>
    <col min="9731" max="9731" width="12.90625" customWidth="1"/>
    <col min="9732" max="9732" width="14" customWidth="1"/>
    <col min="9733" max="9733" width="10.08984375" customWidth="1"/>
    <col min="9734" max="9734" width="13.6328125" customWidth="1"/>
    <col min="9735" max="9735" width="10.6328125" customWidth="1"/>
    <col min="9736" max="9736" width="13.6328125" customWidth="1"/>
    <col min="9737" max="9737" width="3.54296875" customWidth="1"/>
    <col min="9738" max="9738" width="15.54296875" customWidth="1"/>
    <col min="9739" max="9739" width="12.08984375" customWidth="1"/>
    <col min="9740" max="9740" width="10.54296875" customWidth="1"/>
    <col min="9741" max="9741" width="11.36328125" customWidth="1"/>
    <col min="9742" max="9742" width="10.6328125" customWidth="1"/>
    <col min="9743" max="9743" width="10.36328125" customWidth="1"/>
    <col min="9744" max="9744" width="10" customWidth="1"/>
    <col min="9745" max="9745" width="12.36328125" customWidth="1"/>
    <col min="9985" max="9985" width="15.36328125" customWidth="1"/>
    <col min="9986" max="9986" width="16.453125" customWidth="1"/>
    <col min="9987" max="9987" width="12.90625" customWidth="1"/>
    <col min="9988" max="9988" width="14" customWidth="1"/>
    <col min="9989" max="9989" width="10.08984375" customWidth="1"/>
    <col min="9990" max="9990" width="13.6328125" customWidth="1"/>
    <col min="9991" max="9991" width="10.6328125" customWidth="1"/>
    <col min="9992" max="9992" width="13.6328125" customWidth="1"/>
    <col min="9993" max="9993" width="3.54296875" customWidth="1"/>
    <col min="9994" max="9994" width="15.54296875" customWidth="1"/>
    <col min="9995" max="9995" width="12.08984375" customWidth="1"/>
    <col min="9996" max="9996" width="10.54296875" customWidth="1"/>
    <col min="9997" max="9997" width="11.36328125" customWidth="1"/>
    <col min="9998" max="9998" width="10.6328125" customWidth="1"/>
    <col min="9999" max="9999" width="10.36328125" customWidth="1"/>
    <col min="10000" max="10000" width="10" customWidth="1"/>
    <col min="10001" max="10001" width="12.36328125" customWidth="1"/>
    <col min="10241" max="10241" width="15.36328125" customWidth="1"/>
    <col min="10242" max="10242" width="16.453125" customWidth="1"/>
    <col min="10243" max="10243" width="12.90625" customWidth="1"/>
    <col min="10244" max="10244" width="14" customWidth="1"/>
    <col min="10245" max="10245" width="10.08984375" customWidth="1"/>
    <col min="10246" max="10246" width="13.6328125" customWidth="1"/>
    <col min="10247" max="10247" width="10.6328125" customWidth="1"/>
    <col min="10248" max="10248" width="13.6328125" customWidth="1"/>
    <col min="10249" max="10249" width="3.54296875" customWidth="1"/>
    <col min="10250" max="10250" width="15.54296875" customWidth="1"/>
    <col min="10251" max="10251" width="12.08984375" customWidth="1"/>
    <col min="10252" max="10252" width="10.54296875" customWidth="1"/>
    <col min="10253" max="10253" width="11.36328125" customWidth="1"/>
    <col min="10254" max="10254" width="10.6328125" customWidth="1"/>
    <col min="10255" max="10255" width="10.36328125" customWidth="1"/>
    <col min="10256" max="10256" width="10" customWidth="1"/>
    <col min="10257" max="10257" width="12.36328125" customWidth="1"/>
    <col min="10497" max="10497" width="15.36328125" customWidth="1"/>
    <col min="10498" max="10498" width="16.453125" customWidth="1"/>
    <col min="10499" max="10499" width="12.90625" customWidth="1"/>
    <col min="10500" max="10500" width="14" customWidth="1"/>
    <col min="10501" max="10501" width="10.08984375" customWidth="1"/>
    <col min="10502" max="10502" width="13.6328125" customWidth="1"/>
    <col min="10503" max="10503" width="10.6328125" customWidth="1"/>
    <col min="10504" max="10504" width="13.6328125" customWidth="1"/>
    <col min="10505" max="10505" width="3.54296875" customWidth="1"/>
    <col min="10506" max="10506" width="15.54296875" customWidth="1"/>
    <col min="10507" max="10507" width="12.08984375" customWidth="1"/>
    <col min="10508" max="10508" width="10.54296875" customWidth="1"/>
    <col min="10509" max="10509" width="11.36328125" customWidth="1"/>
    <col min="10510" max="10510" width="10.6328125" customWidth="1"/>
    <col min="10511" max="10511" width="10.36328125" customWidth="1"/>
    <col min="10512" max="10512" width="10" customWidth="1"/>
    <col min="10513" max="10513" width="12.36328125" customWidth="1"/>
    <col min="10753" max="10753" width="15.36328125" customWidth="1"/>
    <col min="10754" max="10754" width="16.453125" customWidth="1"/>
    <col min="10755" max="10755" width="12.90625" customWidth="1"/>
    <col min="10756" max="10756" width="14" customWidth="1"/>
    <col min="10757" max="10757" width="10.08984375" customWidth="1"/>
    <col min="10758" max="10758" width="13.6328125" customWidth="1"/>
    <col min="10759" max="10759" width="10.6328125" customWidth="1"/>
    <col min="10760" max="10760" width="13.6328125" customWidth="1"/>
    <col min="10761" max="10761" width="3.54296875" customWidth="1"/>
    <col min="10762" max="10762" width="15.54296875" customWidth="1"/>
    <col min="10763" max="10763" width="12.08984375" customWidth="1"/>
    <col min="10764" max="10764" width="10.54296875" customWidth="1"/>
    <col min="10765" max="10765" width="11.36328125" customWidth="1"/>
    <col min="10766" max="10766" width="10.6328125" customWidth="1"/>
    <col min="10767" max="10767" width="10.36328125" customWidth="1"/>
    <col min="10768" max="10768" width="10" customWidth="1"/>
    <col min="10769" max="10769" width="12.36328125" customWidth="1"/>
    <col min="11009" max="11009" width="15.36328125" customWidth="1"/>
    <col min="11010" max="11010" width="16.453125" customWidth="1"/>
    <col min="11011" max="11011" width="12.90625" customWidth="1"/>
    <col min="11012" max="11012" width="14" customWidth="1"/>
    <col min="11013" max="11013" width="10.08984375" customWidth="1"/>
    <col min="11014" max="11014" width="13.6328125" customWidth="1"/>
    <col min="11015" max="11015" width="10.6328125" customWidth="1"/>
    <col min="11016" max="11016" width="13.6328125" customWidth="1"/>
    <col min="11017" max="11017" width="3.54296875" customWidth="1"/>
    <col min="11018" max="11018" width="15.54296875" customWidth="1"/>
    <col min="11019" max="11019" width="12.08984375" customWidth="1"/>
    <col min="11020" max="11020" width="10.54296875" customWidth="1"/>
    <col min="11021" max="11021" width="11.36328125" customWidth="1"/>
    <col min="11022" max="11022" width="10.6328125" customWidth="1"/>
    <col min="11023" max="11023" width="10.36328125" customWidth="1"/>
    <col min="11024" max="11024" width="10" customWidth="1"/>
    <col min="11025" max="11025" width="12.36328125" customWidth="1"/>
    <col min="11265" max="11265" width="15.36328125" customWidth="1"/>
    <col min="11266" max="11266" width="16.453125" customWidth="1"/>
    <col min="11267" max="11267" width="12.90625" customWidth="1"/>
    <col min="11268" max="11268" width="14" customWidth="1"/>
    <col min="11269" max="11269" width="10.08984375" customWidth="1"/>
    <col min="11270" max="11270" width="13.6328125" customWidth="1"/>
    <col min="11271" max="11271" width="10.6328125" customWidth="1"/>
    <col min="11272" max="11272" width="13.6328125" customWidth="1"/>
    <col min="11273" max="11273" width="3.54296875" customWidth="1"/>
    <col min="11274" max="11274" width="15.54296875" customWidth="1"/>
    <col min="11275" max="11275" width="12.08984375" customWidth="1"/>
    <col min="11276" max="11276" width="10.54296875" customWidth="1"/>
    <col min="11277" max="11277" width="11.36328125" customWidth="1"/>
    <col min="11278" max="11278" width="10.6328125" customWidth="1"/>
    <col min="11279" max="11279" width="10.36328125" customWidth="1"/>
    <col min="11280" max="11280" width="10" customWidth="1"/>
    <col min="11281" max="11281" width="12.36328125" customWidth="1"/>
    <col min="11521" max="11521" width="15.36328125" customWidth="1"/>
    <col min="11522" max="11522" width="16.453125" customWidth="1"/>
    <col min="11523" max="11523" width="12.90625" customWidth="1"/>
    <col min="11524" max="11524" width="14" customWidth="1"/>
    <col min="11525" max="11525" width="10.08984375" customWidth="1"/>
    <col min="11526" max="11526" width="13.6328125" customWidth="1"/>
    <col min="11527" max="11527" width="10.6328125" customWidth="1"/>
    <col min="11528" max="11528" width="13.6328125" customWidth="1"/>
    <col min="11529" max="11529" width="3.54296875" customWidth="1"/>
    <col min="11530" max="11530" width="15.54296875" customWidth="1"/>
    <col min="11531" max="11531" width="12.08984375" customWidth="1"/>
    <col min="11532" max="11532" width="10.54296875" customWidth="1"/>
    <col min="11533" max="11533" width="11.36328125" customWidth="1"/>
    <col min="11534" max="11534" width="10.6328125" customWidth="1"/>
    <col min="11535" max="11535" width="10.36328125" customWidth="1"/>
    <col min="11536" max="11536" width="10" customWidth="1"/>
    <col min="11537" max="11537" width="12.36328125" customWidth="1"/>
    <col min="11777" max="11777" width="15.36328125" customWidth="1"/>
    <col min="11778" max="11778" width="16.453125" customWidth="1"/>
    <col min="11779" max="11779" width="12.90625" customWidth="1"/>
    <col min="11780" max="11780" width="14" customWidth="1"/>
    <col min="11781" max="11781" width="10.08984375" customWidth="1"/>
    <col min="11782" max="11782" width="13.6328125" customWidth="1"/>
    <col min="11783" max="11783" width="10.6328125" customWidth="1"/>
    <col min="11784" max="11784" width="13.6328125" customWidth="1"/>
    <col min="11785" max="11785" width="3.54296875" customWidth="1"/>
    <col min="11786" max="11786" width="15.54296875" customWidth="1"/>
    <col min="11787" max="11787" width="12.08984375" customWidth="1"/>
    <col min="11788" max="11788" width="10.54296875" customWidth="1"/>
    <col min="11789" max="11789" width="11.36328125" customWidth="1"/>
    <col min="11790" max="11790" width="10.6328125" customWidth="1"/>
    <col min="11791" max="11791" width="10.36328125" customWidth="1"/>
    <col min="11792" max="11792" width="10" customWidth="1"/>
    <col min="11793" max="11793" width="12.36328125" customWidth="1"/>
    <col min="12033" max="12033" width="15.36328125" customWidth="1"/>
    <col min="12034" max="12034" width="16.453125" customWidth="1"/>
    <col min="12035" max="12035" width="12.90625" customWidth="1"/>
    <col min="12036" max="12036" width="14" customWidth="1"/>
    <col min="12037" max="12037" width="10.08984375" customWidth="1"/>
    <col min="12038" max="12038" width="13.6328125" customWidth="1"/>
    <col min="12039" max="12039" width="10.6328125" customWidth="1"/>
    <col min="12040" max="12040" width="13.6328125" customWidth="1"/>
    <col min="12041" max="12041" width="3.54296875" customWidth="1"/>
    <col min="12042" max="12042" width="15.54296875" customWidth="1"/>
    <col min="12043" max="12043" width="12.08984375" customWidth="1"/>
    <col min="12044" max="12044" width="10.54296875" customWidth="1"/>
    <col min="12045" max="12045" width="11.36328125" customWidth="1"/>
    <col min="12046" max="12046" width="10.6328125" customWidth="1"/>
    <col min="12047" max="12047" width="10.36328125" customWidth="1"/>
    <col min="12048" max="12048" width="10" customWidth="1"/>
    <col min="12049" max="12049" width="12.36328125" customWidth="1"/>
    <col min="12289" max="12289" width="15.36328125" customWidth="1"/>
    <col min="12290" max="12290" width="16.453125" customWidth="1"/>
    <col min="12291" max="12291" width="12.90625" customWidth="1"/>
    <col min="12292" max="12292" width="14" customWidth="1"/>
    <col min="12293" max="12293" width="10.08984375" customWidth="1"/>
    <col min="12294" max="12294" width="13.6328125" customWidth="1"/>
    <col min="12295" max="12295" width="10.6328125" customWidth="1"/>
    <col min="12296" max="12296" width="13.6328125" customWidth="1"/>
    <col min="12297" max="12297" width="3.54296875" customWidth="1"/>
    <col min="12298" max="12298" width="15.54296875" customWidth="1"/>
    <col min="12299" max="12299" width="12.08984375" customWidth="1"/>
    <col min="12300" max="12300" width="10.54296875" customWidth="1"/>
    <col min="12301" max="12301" width="11.36328125" customWidth="1"/>
    <col min="12302" max="12302" width="10.6328125" customWidth="1"/>
    <col min="12303" max="12303" width="10.36328125" customWidth="1"/>
    <col min="12304" max="12304" width="10" customWidth="1"/>
    <col min="12305" max="12305" width="12.36328125" customWidth="1"/>
    <col min="12545" max="12545" width="15.36328125" customWidth="1"/>
    <col min="12546" max="12546" width="16.453125" customWidth="1"/>
    <col min="12547" max="12547" width="12.90625" customWidth="1"/>
    <col min="12548" max="12548" width="14" customWidth="1"/>
    <col min="12549" max="12549" width="10.08984375" customWidth="1"/>
    <col min="12550" max="12550" width="13.6328125" customWidth="1"/>
    <col min="12551" max="12551" width="10.6328125" customWidth="1"/>
    <col min="12552" max="12552" width="13.6328125" customWidth="1"/>
    <col min="12553" max="12553" width="3.54296875" customWidth="1"/>
    <col min="12554" max="12554" width="15.54296875" customWidth="1"/>
    <col min="12555" max="12555" width="12.08984375" customWidth="1"/>
    <col min="12556" max="12556" width="10.54296875" customWidth="1"/>
    <col min="12557" max="12557" width="11.36328125" customWidth="1"/>
    <col min="12558" max="12558" width="10.6328125" customWidth="1"/>
    <col min="12559" max="12559" width="10.36328125" customWidth="1"/>
    <col min="12560" max="12560" width="10" customWidth="1"/>
    <col min="12561" max="12561" width="12.36328125" customWidth="1"/>
    <col min="12801" max="12801" width="15.36328125" customWidth="1"/>
    <col min="12802" max="12802" width="16.453125" customWidth="1"/>
    <col min="12803" max="12803" width="12.90625" customWidth="1"/>
    <col min="12804" max="12804" width="14" customWidth="1"/>
    <col min="12805" max="12805" width="10.08984375" customWidth="1"/>
    <col min="12806" max="12806" width="13.6328125" customWidth="1"/>
    <col min="12807" max="12807" width="10.6328125" customWidth="1"/>
    <col min="12808" max="12808" width="13.6328125" customWidth="1"/>
    <col min="12809" max="12809" width="3.54296875" customWidth="1"/>
    <col min="12810" max="12810" width="15.54296875" customWidth="1"/>
    <col min="12811" max="12811" width="12.08984375" customWidth="1"/>
    <col min="12812" max="12812" width="10.54296875" customWidth="1"/>
    <col min="12813" max="12813" width="11.36328125" customWidth="1"/>
    <col min="12814" max="12814" width="10.6328125" customWidth="1"/>
    <col min="12815" max="12815" width="10.36328125" customWidth="1"/>
    <col min="12816" max="12816" width="10" customWidth="1"/>
    <col min="12817" max="12817" width="12.36328125" customWidth="1"/>
    <col min="13057" max="13057" width="15.36328125" customWidth="1"/>
    <col min="13058" max="13058" width="16.453125" customWidth="1"/>
    <col min="13059" max="13059" width="12.90625" customWidth="1"/>
    <col min="13060" max="13060" width="14" customWidth="1"/>
    <col min="13061" max="13061" width="10.08984375" customWidth="1"/>
    <col min="13062" max="13062" width="13.6328125" customWidth="1"/>
    <col min="13063" max="13063" width="10.6328125" customWidth="1"/>
    <col min="13064" max="13064" width="13.6328125" customWidth="1"/>
    <col min="13065" max="13065" width="3.54296875" customWidth="1"/>
    <col min="13066" max="13066" width="15.54296875" customWidth="1"/>
    <col min="13067" max="13067" width="12.08984375" customWidth="1"/>
    <col min="13068" max="13068" width="10.54296875" customWidth="1"/>
    <col min="13069" max="13069" width="11.36328125" customWidth="1"/>
    <col min="13070" max="13070" width="10.6328125" customWidth="1"/>
    <col min="13071" max="13071" width="10.36328125" customWidth="1"/>
    <col min="13072" max="13072" width="10" customWidth="1"/>
    <col min="13073" max="13073" width="12.36328125" customWidth="1"/>
    <col min="13313" max="13313" width="15.36328125" customWidth="1"/>
    <col min="13314" max="13314" width="16.453125" customWidth="1"/>
    <col min="13315" max="13315" width="12.90625" customWidth="1"/>
    <col min="13316" max="13316" width="14" customWidth="1"/>
    <col min="13317" max="13317" width="10.08984375" customWidth="1"/>
    <col min="13318" max="13318" width="13.6328125" customWidth="1"/>
    <col min="13319" max="13319" width="10.6328125" customWidth="1"/>
    <col min="13320" max="13320" width="13.6328125" customWidth="1"/>
    <col min="13321" max="13321" width="3.54296875" customWidth="1"/>
    <col min="13322" max="13322" width="15.54296875" customWidth="1"/>
    <col min="13323" max="13323" width="12.08984375" customWidth="1"/>
    <col min="13324" max="13324" width="10.54296875" customWidth="1"/>
    <col min="13325" max="13325" width="11.36328125" customWidth="1"/>
    <col min="13326" max="13326" width="10.6328125" customWidth="1"/>
    <col min="13327" max="13327" width="10.36328125" customWidth="1"/>
    <col min="13328" max="13328" width="10" customWidth="1"/>
    <col min="13329" max="13329" width="12.36328125" customWidth="1"/>
    <col min="13569" max="13569" width="15.36328125" customWidth="1"/>
    <col min="13570" max="13570" width="16.453125" customWidth="1"/>
    <col min="13571" max="13571" width="12.90625" customWidth="1"/>
    <col min="13572" max="13572" width="14" customWidth="1"/>
    <col min="13573" max="13573" width="10.08984375" customWidth="1"/>
    <col min="13574" max="13574" width="13.6328125" customWidth="1"/>
    <col min="13575" max="13575" width="10.6328125" customWidth="1"/>
    <col min="13576" max="13576" width="13.6328125" customWidth="1"/>
    <col min="13577" max="13577" width="3.54296875" customWidth="1"/>
    <col min="13578" max="13578" width="15.54296875" customWidth="1"/>
    <col min="13579" max="13579" width="12.08984375" customWidth="1"/>
    <col min="13580" max="13580" width="10.54296875" customWidth="1"/>
    <col min="13581" max="13581" width="11.36328125" customWidth="1"/>
    <col min="13582" max="13582" width="10.6328125" customWidth="1"/>
    <col min="13583" max="13583" width="10.36328125" customWidth="1"/>
    <col min="13584" max="13584" width="10" customWidth="1"/>
    <col min="13585" max="13585" width="12.36328125" customWidth="1"/>
    <col min="13825" max="13825" width="15.36328125" customWidth="1"/>
    <col min="13826" max="13826" width="16.453125" customWidth="1"/>
    <col min="13827" max="13827" width="12.90625" customWidth="1"/>
    <col min="13828" max="13828" width="14" customWidth="1"/>
    <col min="13829" max="13829" width="10.08984375" customWidth="1"/>
    <col min="13830" max="13830" width="13.6328125" customWidth="1"/>
    <col min="13831" max="13831" width="10.6328125" customWidth="1"/>
    <col min="13832" max="13832" width="13.6328125" customWidth="1"/>
    <col min="13833" max="13833" width="3.54296875" customWidth="1"/>
    <col min="13834" max="13834" width="15.54296875" customWidth="1"/>
    <col min="13835" max="13835" width="12.08984375" customWidth="1"/>
    <col min="13836" max="13836" width="10.54296875" customWidth="1"/>
    <col min="13837" max="13837" width="11.36328125" customWidth="1"/>
    <col min="13838" max="13838" width="10.6328125" customWidth="1"/>
    <col min="13839" max="13839" width="10.36328125" customWidth="1"/>
    <col min="13840" max="13840" width="10" customWidth="1"/>
    <col min="13841" max="13841" width="12.36328125" customWidth="1"/>
    <col min="14081" max="14081" width="15.36328125" customWidth="1"/>
    <col min="14082" max="14082" width="16.453125" customWidth="1"/>
    <col min="14083" max="14083" width="12.90625" customWidth="1"/>
    <col min="14084" max="14084" width="14" customWidth="1"/>
    <col min="14085" max="14085" width="10.08984375" customWidth="1"/>
    <col min="14086" max="14086" width="13.6328125" customWidth="1"/>
    <col min="14087" max="14087" width="10.6328125" customWidth="1"/>
    <col min="14088" max="14088" width="13.6328125" customWidth="1"/>
    <col min="14089" max="14089" width="3.54296875" customWidth="1"/>
    <col min="14090" max="14090" width="15.54296875" customWidth="1"/>
    <col min="14091" max="14091" width="12.08984375" customWidth="1"/>
    <col min="14092" max="14092" width="10.54296875" customWidth="1"/>
    <col min="14093" max="14093" width="11.36328125" customWidth="1"/>
    <col min="14094" max="14094" width="10.6328125" customWidth="1"/>
    <col min="14095" max="14095" width="10.36328125" customWidth="1"/>
    <col min="14096" max="14096" width="10" customWidth="1"/>
    <col min="14097" max="14097" width="12.36328125" customWidth="1"/>
    <col min="14337" max="14337" width="15.36328125" customWidth="1"/>
    <col min="14338" max="14338" width="16.453125" customWidth="1"/>
    <col min="14339" max="14339" width="12.90625" customWidth="1"/>
    <col min="14340" max="14340" width="14" customWidth="1"/>
    <col min="14341" max="14341" width="10.08984375" customWidth="1"/>
    <col min="14342" max="14342" width="13.6328125" customWidth="1"/>
    <col min="14343" max="14343" width="10.6328125" customWidth="1"/>
    <col min="14344" max="14344" width="13.6328125" customWidth="1"/>
    <col min="14345" max="14345" width="3.54296875" customWidth="1"/>
    <col min="14346" max="14346" width="15.54296875" customWidth="1"/>
    <col min="14347" max="14347" width="12.08984375" customWidth="1"/>
    <col min="14348" max="14348" width="10.54296875" customWidth="1"/>
    <col min="14349" max="14349" width="11.36328125" customWidth="1"/>
    <col min="14350" max="14350" width="10.6328125" customWidth="1"/>
    <col min="14351" max="14351" width="10.36328125" customWidth="1"/>
    <col min="14352" max="14352" width="10" customWidth="1"/>
    <col min="14353" max="14353" width="12.36328125" customWidth="1"/>
    <col min="14593" max="14593" width="15.36328125" customWidth="1"/>
    <col min="14594" max="14594" width="16.453125" customWidth="1"/>
    <col min="14595" max="14595" width="12.90625" customWidth="1"/>
    <col min="14596" max="14596" width="14" customWidth="1"/>
    <col min="14597" max="14597" width="10.08984375" customWidth="1"/>
    <col min="14598" max="14598" width="13.6328125" customWidth="1"/>
    <col min="14599" max="14599" width="10.6328125" customWidth="1"/>
    <col min="14600" max="14600" width="13.6328125" customWidth="1"/>
    <col min="14601" max="14601" width="3.54296875" customWidth="1"/>
    <col min="14602" max="14602" width="15.54296875" customWidth="1"/>
    <col min="14603" max="14603" width="12.08984375" customWidth="1"/>
    <col min="14604" max="14604" width="10.54296875" customWidth="1"/>
    <col min="14605" max="14605" width="11.36328125" customWidth="1"/>
    <col min="14606" max="14606" width="10.6328125" customWidth="1"/>
    <col min="14607" max="14607" width="10.36328125" customWidth="1"/>
    <col min="14608" max="14608" width="10" customWidth="1"/>
    <col min="14609" max="14609" width="12.36328125" customWidth="1"/>
    <col min="14849" max="14849" width="15.36328125" customWidth="1"/>
    <col min="14850" max="14850" width="16.453125" customWidth="1"/>
    <col min="14851" max="14851" width="12.90625" customWidth="1"/>
    <col min="14852" max="14852" width="14" customWidth="1"/>
    <col min="14853" max="14853" width="10.08984375" customWidth="1"/>
    <col min="14854" max="14854" width="13.6328125" customWidth="1"/>
    <col min="14855" max="14855" width="10.6328125" customWidth="1"/>
    <col min="14856" max="14856" width="13.6328125" customWidth="1"/>
    <col min="14857" max="14857" width="3.54296875" customWidth="1"/>
    <col min="14858" max="14858" width="15.54296875" customWidth="1"/>
    <col min="14859" max="14859" width="12.08984375" customWidth="1"/>
    <col min="14860" max="14860" width="10.54296875" customWidth="1"/>
    <col min="14861" max="14861" width="11.36328125" customWidth="1"/>
    <col min="14862" max="14862" width="10.6328125" customWidth="1"/>
    <col min="14863" max="14863" width="10.36328125" customWidth="1"/>
    <col min="14864" max="14864" width="10" customWidth="1"/>
    <col min="14865" max="14865" width="12.36328125" customWidth="1"/>
    <col min="15105" max="15105" width="15.36328125" customWidth="1"/>
    <col min="15106" max="15106" width="16.453125" customWidth="1"/>
    <col min="15107" max="15107" width="12.90625" customWidth="1"/>
    <col min="15108" max="15108" width="14" customWidth="1"/>
    <col min="15109" max="15109" width="10.08984375" customWidth="1"/>
    <col min="15110" max="15110" width="13.6328125" customWidth="1"/>
    <col min="15111" max="15111" width="10.6328125" customWidth="1"/>
    <col min="15112" max="15112" width="13.6328125" customWidth="1"/>
    <col min="15113" max="15113" width="3.54296875" customWidth="1"/>
    <col min="15114" max="15114" width="15.54296875" customWidth="1"/>
    <col min="15115" max="15115" width="12.08984375" customWidth="1"/>
    <col min="15116" max="15116" width="10.54296875" customWidth="1"/>
    <col min="15117" max="15117" width="11.36328125" customWidth="1"/>
    <col min="15118" max="15118" width="10.6328125" customWidth="1"/>
    <col min="15119" max="15119" width="10.36328125" customWidth="1"/>
    <col min="15120" max="15120" width="10" customWidth="1"/>
    <col min="15121" max="15121" width="12.36328125" customWidth="1"/>
    <col min="15361" max="15361" width="15.36328125" customWidth="1"/>
    <col min="15362" max="15362" width="16.453125" customWidth="1"/>
    <col min="15363" max="15363" width="12.90625" customWidth="1"/>
    <col min="15364" max="15364" width="14" customWidth="1"/>
    <col min="15365" max="15365" width="10.08984375" customWidth="1"/>
    <col min="15366" max="15366" width="13.6328125" customWidth="1"/>
    <col min="15367" max="15367" width="10.6328125" customWidth="1"/>
    <col min="15368" max="15368" width="13.6328125" customWidth="1"/>
    <col min="15369" max="15369" width="3.54296875" customWidth="1"/>
    <col min="15370" max="15370" width="15.54296875" customWidth="1"/>
    <col min="15371" max="15371" width="12.08984375" customWidth="1"/>
    <col min="15372" max="15372" width="10.54296875" customWidth="1"/>
    <col min="15373" max="15373" width="11.36328125" customWidth="1"/>
    <col min="15374" max="15374" width="10.6328125" customWidth="1"/>
    <col min="15375" max="15375" width="10.36328125" customWidth="1"/>
    <col min="15376" max="15376" width="10" customWidth="1"/>
    <col min="15377" max="15377" width="12.36328125" customWidth="1"/>
    <col min="15617" max="15617" width="15.36328125" customWidth="1"/>
    <col min="15618" max="15618" width="16.453125" customWidth="1"/>
    <col min="15619" max="15619" width="12.90625" customWidth="1"/>
    <col min="15620" max="15620" width="14" customWidth="1"/>
    <col min="15621" max="15621" width="10.08984375" customWidth="1"/>
    <col min="15622" max="15622" width="13.6328125" customWidth="1"/>
    <col min="15623" max="15623" width="10.6328125" customWidth="1"/>
    <col min="15624" max="15624" width="13.6328125" customWidth="1"/>
    <col min="15625" max="15625" width="3.54296875" customWidth="1"/>
    <col min="15626" max="15626" width="15.54296875" customWidth="1"/>
    <col min="15627" max="15627" width="12.08984375" customWidth="1"/>
    <col min="15628" max="15628" width="10.54296875" customWidth="1"/>
    <col min="15629" max="15629" width="11.36328125" customWidth="1"/>
    <col min="15630" max="15630" width="10.6328125" customWidth="1"/>
    <col min="15631" max="15631" width="10.36328125" customWidth="1"/>
    <col min="15632" max="15632" width="10" customWidth="1"/>
    <col min="15633" max="15633" width="12.36328125" customWidth="1"/>
    <col min="15873" max="15873" width="15.36328125" customWidth="1"/>
    <col min="15874" max="15874" width="16.453125" customWidth="1"/>
    <col min="15875" max="15875" width="12.90625" customWidth="1"/>
    <col min="15876" max="15876" width="14" customWidth="1"/>
    <col min="15877" max="15877" width="10.08984375" customWidth="1"/>
    <col min="15878" max="15878" width="13.6328125" customWidth="1"/>
    <col min="15879" max="15879" width="10.6328125" customWidth="1"/>
    <col min="15880" max="15880" width="13.6328125" customWidth="1"/>
    <col min="15881" max="15881" width="3.54296875" customWidth="1"/>
    <col min="15882" max="15882" width="15.54296875" customWidth="1"/>
    <col min="15883" max="15883" width="12.08984375" customWidth="1"/>
    <col min="15884" max="15884" width="10.54296875" customWidth="1"/>
    <col min="15885" max="15885" width="11.36328125" customWidth="1"/>
    <col min="15886" max="15886" width="10.6328125" customWidth="1"/>
    <col min="15887" max="15887" width="10.36328125" customWidth="1"/>
    <col min="15888" max="15888" width="10" customWidth="1"/>
    <col min="15889" max="15889" width="12.36328125" customWidth="1"/>
    <col min="16129" max="16129" width="15.36328125" customWidth="1"/>
    <col min="16130" max="16130" width="16.453125" customWidth="1"/>
    <col min="16131" max="16131" width="12.90625" customWidth="1"/>
    <col min="16132" max="16132" width="14" customWidth="1"/>
    <col min="16133" max="16133" width="10.08984375" customWidth="1"/>
    <col min="16134" max="16134" width="13.6328125" customWidth="1"/>
    <col min="16135" max="16135" width="10.6328125" customWidth="1"/>
    <col min="16136" max="16136" width="13.6328125" customWidth="1"/>
    <col min="16137" max="16137" width="3.54296875" customWidth="1"/>
    <col min="16138" max="16138" width="15.54296875" customWidth="1"/>
    <col min="16139" max="16139" width="12.08984375" customWidth="1"/>
    <col min="16140" max="16140" width="10.54296875" customWidth="1"/>
    <col min="16141" max="16141" width="11.36328125" customWidth="1"/>
    <col min="16142" max="16142" width="10.6328125" customWidth="1"/>
    <col min="16143" max="16143" width="10.36328125" customWidth="1"/>
    <col min="16144" max="16144" width="10" customWidth="1"/>
    <col min="16145" max="16145" width="12.36328125" customWidth="1"/>
  </cols>
  <sheetData>
    <row r="1" spans="1:17" s="23" customFormat="1" ht="18.5" thickBot="1" x14ac:dyDescent="0.45">
      <c r="A1" s="36" t="s">
        <v>13</v>
      </c>
      <c r="C1" s="13"/>
      <c r="D1" s="13"/>
      <c r="E1" s="13"/>
      <c r="F1" s="13"/>
      <c r="G1" s="13"/>
      <c r="H1" s="13"/>
      <c r="I1" s="13"/>
      <c r="J1" s="12"/>
      <c r="K1" s="13"/>
      <c r="L1" s="13"/>
      <c r="M1" s="13"/>
      <c r="N1" s="12"/>
      <c r="Q1" s="26"/>
    </row>
    <row r="2" spans="1:17" s="23" customFormat="1" ht="15.5" x14ac:dyDescent="0.35">
      <c r="A2" s="37" t="s">
        <v>4</v>
      </c>
      <c r="B2" s="184" t="s">
        <v>14</v>
      </c>
      <c r="C2" s="184"/>
      <c r="D2" s="184" t="s">
        <v>15</v>
      </c>
      <c r="E2" s="184"/>
      <c r="F2" s="184" t="s">
        <v>16</v>
      </c>
      <c r="G2" s="184"/>
      <c r="H2" s="38" t="s">
        <v>8</v>
      </c>
      <c r="I2" s="39"/>
      <c r="K2" s="183"/>
      <c r="L2" s="183"/>
      <c r="M2" s="183"/>
      <c r="N2" s="183"/>
      <c r="O2" s="183"/>
      <c r="P2" s="183"/>
      <c r="Q2" s="26"/>
    </row>
    <row r="3" spans="1:17" s="44" customFormat="1" ht="14" x14ac:dyDescent="0.3">
      <c r="A3" s="40" t="s">
        <v>5</v>
      </c>
      <c r="B3" s="41" t="s">
        <v>17</v>
      </c>
      <c r="C3" s="42" t="s">
        <v>18</v>
      </c>
      <c r="D3" s="41" t="s">
        <v>17</v>
      </c>
      <c r="E3" s="42" t="s">
        <v>18</v>
      </c>
      <c r="F3" s="41" t="s">
        <v>17</v>
      </c>
      <c r="G3" s="42" t="s">
        <v>18</v>
      </c>
      <c r="H3" s="43" t="s">
        <v>17</v>
      </c>
      <c r="J3" s="45"/>
      <c r="K3" s="46"/>
    </row>
    <row r="4" spans="1:17" s="23" customFormat="1" ht="13" x14ac:dyDescent="0.3">
      <c r="A4" s="24">
        <v>2004</v>
      </c>
      <c r="B4" s="47">
        <f>+'[1]Global '!D5</f>
        <v>5617184</v>
      </c>
      <c r="C4" s="48">
        <f>+B4/H4</f>
        <v>1</v>
      </c>
      <c r="D4" s="49"/>
      <c r="E4" s="50"/>
      <c r="F4" s="49"/>
      <c r="G4" s="50"/>
      <c r="H4" s="51">
        <f>+B4+D4+F4</f>
        <v>5617184</v>
      </c>
      <c r="I4" s="25"/>
      <c r="J4" s="44"/>
      <c r="K4" s="26"/>
      <c r="L4" s="25"/>
      <c r="M4" s="28"/>
      <c r="N4" s="28"/>
      <c r="O4" s="26"/>
      <c r="Q4" s="26"/>
    </row>
    <row r="5" spans="1:17" s="23" customFormat="1" ht="13" x14ac:dyDescent="0.3">
      <c r="A5" s="24">
        <v>2005</v>
      </c>
      <c r="B5" s="52">
        <f>+'[1]Global '!D6</f>
        <v>16944713</v>
      </c>
      <c r="C5" s="48">
        <f t="shared" ref="C5:C22" si="0">+B5/H5</f>
        <v>1</v>
      </c>
      <c r="D5" s="53"/>
      <c r="E5" s="54"/>
      <c r="F5" s="53"/>
      <c r="G5" s="54"/>
      <c r="H5" s="55">
        <f t="shared" ref="H5:H24" si="1">+B5+D5+F5</f>
        <v>16944713</v>
      </c>
      <c r="I5" s="25"/>
      <c r="J5" s="44"/>
      <c r="K5" s="26"/>
      <c r="L5" s="25"/>
      <c r="M5" s="28"/>
      <c r="N5" s="28"/>
      <c r="O5" s="26"/>
      <c r="Q5" s="26"/>
    </row>
    <row r="6" spans="1:17" s="23" customFormat="1" ht="13" x14ac:dyDescent="0.3">
      <c r="A6" s="24">
        <v>2006</v>
      </c>
      <c r="B6" s="52">
        <f>+'[1]Global '!D7</f>
        <v>46842964</v>
      </c>
      <c r="C6" s="48">
        <f t="shared" si="0"/>
        <v>1</v>
      </c>
      <c r="D6" s="53"/>
      <c r="E6" s="54"/>
      <c r="F6" s="53"/>
      <c r="G6" s="54"/>
      <c r="H6" s="55">
        <f t="shared" si="1"/>
        <v>46842964</v>
      </c>
      <c r="I6" s="25"/>
      <c r="J6" s="44"/>
      <c r="K6" s="26"/>
      <c r="L6" s="25"/>
      <c r="M6" s="28"/>
      <c r="N6" s="28"/>
      <c r="O6" s="26"/>
      <c r="Q6" s="26"/>
    </row>
    <row r="7" spans="1:17" s="23" customFormat="1" ht="13" x14ac:dyDescent="0.3">
      <c r="A7" s="24">
        <v>2007</v>
      </c>
      <c r="B7" s="52">
        <f>+'[1]Global '!D8</f>
        <v>43805000</v>
      </c>
      <c r="C7" s="48">
        <f t="shared" si="0"/>
        <v>1</v>
      </c>
      <c r="D7" s="53"/>
      <c r="E7" s="54"/>
      <c r="F7" s="53"/>
      <c r="G7" s="54"/>
      <c r="H7" s="55">
        <f t="shared" si="1"/>
        <v>43805000</v>
      </c>
      <c r="I7" s="25"/>
      <c r="J7" s="44"/>
      <c r="K7" s="26"/>
      <c r="L7" s="25"/>
      <c r="M7" s="28"/>
      <c r="N7" s="28"/>
      <c r="O7" s="26"/>
      <c r="Q7" s="26"/>
    </row>
    <row r="8" spans="1:17" s="23" customFormat="1" ht="13" x14ac:dyDescent="0.3">
      <c r="A8" s="24">
        <v>2008</v>
      </c>
      <c r="B8" s="52">
        <f>+'[1]Global '!D9</f>
        <v>60151197</v>
      </c>
      <c r="C8" s="48">
        <f t="shared" si="0"/>
        <v>1</v>
      </c>
      <c r="D8" s="53"/>
      <c r="E8" s="54"/>
      <c r="F8" s="53"/>
      <c r="G8" s="54"/>
      <c r="H8" s="55">
        <f t="shared" si="1"/>
        <v>60151197</v>
      </c>
      <c r="I8" s="25"/>
      <c r="J8" s="44"/>
      <c r="K8" s="26"/>
      <c r="L8" s="25"/>
      <c r="M8" s="25"/>
      <c r="N8" s="28"/>
      <c r="O8" s="26"/>
      <c r="Q8" s="26"/>
    </row>
    <row r="9" spans="1:17" s="23" customFormat="1" ht="13" x14ac:dyDescent="0.3">
      <c r="A9" s="24">
        <v>2009</v>
      </c>
      <c r="B9" s="52">
        <f>+'[1]Global '!D10</f>
        <v>101703454</v>
      </c>
      <c r="C9" s="48">
        <f t="shared" si="0"/>
        <v>1</v>
      </c>
      <c r="D9" s="53"/>
      <c r="E9" s="54"/>
      <c r="F9" s="53"/>
      <c r="G9" s="54"/>
      <c r="H9" s="55">
        <f t="shared" si="1"/>
        <v>101703454</v>
      </c>
      <c r="I9" s="25"/>
      <c r="J9" s="44"/>
      <c r="K9" s="25"/>
      <c r="L9" s="28"/>
      <c r="M9" s="25"/>
      <c r="N9" s="28"/>
      <c r="O9" s="26"/>
      <c r="Q9" s="26"/>
    </row>
    <row r="10" spans="1:17" s="23" customFormat="1" ht="13" x14ac:dyDescent="0.3">
      <c r="A10" s="24">
        <v>2010</v>
      </c>
      <c r="B10" s="52">
        <f>+'[1]Global '!D11</f>
        <v>165682978</v>
      </c>
      <c r="C10" s="48">
        <f t="shared" si="0"/>
        <v>1</v>
      </c>
      <c r="D10" s="53"/>
      <c r="E10" s="54"/>
      <c r="F10" s="53"/>
      <c r="G10" s="54"/>
      <c r="H10" s="55">
        <f t="shared" si="1"/>
        <v>165682978</v>
      </c>
      <c r="I10" s="25"/>
      <c r="J10" s="44"/>
      <c r="K10" s="25"/>
      <c r="L10" s="28"/>
      <c r="M10" s="25"/>
      <c r="N10" s="28"/>
      <c r="O10" s="26"/>
      <c r="Q10" s="26"/>
    </row>
    <row r="11" spans="1:17" s="23" customFormat="1" ht="13" x14ac:dyDescent="0.3">
      <c r="A11" s="24">
        <v>2011</v>
      </c>
      <c r="B11" s="52">
        <f>+'[1]Global '!D12</f>
        <v>126681498</v>
      </c>
      <c r="C11" s="48">
        <f t="shared" si="0"/>
        <v>1</v>
      </c>
      <c r="D11" s="53"/>
      <c r="E11" s="54"/>
      <c r="F11" s="53"/>
      <c r="G11" s="54"/>
      <c r="H11" s="55">
        <f t="shared" si="1"/>
        <v>126681498</v>
      </c>
      <c r="I11" s="25"/>
      <c r="J11" s="44"/>
      <c r="K11" s="25"/>
      <c r="L11" s="28"/>
      <c r="M11" s="25"/>
      <c r="N11" s="28"/>
      <c r="O11" s="26"/>
      <c r="Q11" s="26"/>
    </row>
    <row r="12" spans="1:17" s="23" customFormat="1" ht="13" x14ac:dyDescent="0.3">
      <c r="A12" s="24">
        <v>2012</v>
      </c>
      <c r="B12" s="52">
        <f>+'[1]Global '!D13</f>
        <v>88454279</v>
      </c>
      <c r="C12" s="48">
        <f t="shared" si="0"/>
        <v>1</v>
      </c>
      <c r="D12" s="53"/>
      <c r="E12" s="54"/>
      <c r="F12" s="53"/>
      <c r="G12" s="54"/>
      <c r="H12" s="55">
        <f t="shared" si="1"/>
        <v>88454279</v>
      </c>
      <c r="I12" s="25"/>
      <c r="J12" s="44"/>
      <c r="K12" s="25"/>
      <c r="L12" s="28"/>
      <c r="M12" s="25"/>
      <c r="N12" s="28"/>
      <c r="O12" s="26"/>
      <c r="Q12" s="26"/>
    </row>
    <row r="13" spans="1:17" s="23" customFormat="1" ht="13" x14ac:dyDescent="0.3">
      <c r="A13" s="24">
        <v>2013</v>
      </c>
      <c r="B13" s="52">
        <f>+'[1]Global '!D14</f>
        <v>165244376</v>
      </c>
      <c r="C13" s="48">
        <f t="shared" si="0"/>
        <v>1</v>
      </c>
      <c r="D13" s="53"/>
      <c r="E13" s="54"/>
      <c r="F13" s="53"/>
      <c r="G13" s="54"/>
      <c r="H13" s="55">
        <f t="shared" si="1"/>
        <v>165244376</v>
      </c>
      <c r="I13" s="25"/>
      <c r="J13" s="44"/>
      <c r="K13" s="25"/>
      <c r="L13" s="28"/>
      <c r="M13" s="25"/>
      <c r="N13" s="28"/>
      <c r="O13" s="26"/>
      <c r="Q13" s="26"/>
    </row>
    <row r="14" spans="1:17" s="23" customFormat="1" ht="13" x14ac:dyDescent="0.3">
      <c r="A14" s="24">
        <v>2014</v>
      </c>
      <c r="B14" s="52">
        <f>+'[1]Global '!D15</f>
        <v>211357131</v>
      </c>
      <c r="C14" s="48">
        <f t="shared" si="0"/>
        <v>1</v>
      </c>
      <c r="D14" s="53"/>
      <c r="E14" s="54"/>
      <c r="F14" s="53"/>
      <c r="G14" s="54"/>
      <c r="H14" s="55">
        <f t="shared" si="1"/>
        <v>211357131</v>
      </c>
      <c r="I14" s="25"/>
      <c r="J14" s="44"/>
      <c r="K14" s="25"/>
      <c r="L14" s="28"/>
      <c r="M14" s="25"/>
      <c r="N14" s="28"/>
      <c r="O14" s="26"/>
      <c r="Q14" s="26"/>
    </row>
    <row r="15" spans="1:17" s="23" customFormat="1" ht="13" x14ac:dyDescent="0.3">
      <c r="A15" s="24">
        <v>2015</v>
      </c>
      <c r="B15" s="52">
        <f>+'[1]Global '!D16</f>
        <v>206781550</v>
      </c>
      <c r="C15" s="48">
        <f t="shared" si="0"/>
        <v>1</v>
      </c>
      <c r="D15" s="53"/>
      <c r="E15" s="54"/>
      <c r="F15" s="53"/>
      <c r="G15" s="54"/>
      <c r="H15" s="55">
        <f t="shared" si="1"/>
        <v>206781550</v>
      </c>
      <c r="I15" s="25"/>
      <c r="J15" s="44"/>
      <c r="K15" s="25"/>
      <c r="L15" s="28"/>
      <c r="M15" s="25"/>
      <c r="N15" s="28"/>
      <c r="O15" s="26"/>
      <c r="Q15" s="26"/>
    </row>
    <row r="16" spans="1:17" s="23" customFormat="1" ht="13" x14ac:dyDescent="0.3">
      <c r="A16" s="24">
        <v>2016</v>
      </c>
      <c r="B16" s="52">
        <f>+'[1]Global '!D17</f>
        <v>163536267</v>
      </c>
      <c r="C16" s="48">
        <f t="shared" si="0"/>
        <v>1</v>
      </c>
      <c r="D16" s="53"/>
      <c r="E16" s="54"/>
      <c r="F16" s="53"/>
      <c r="G16" s="54"/>
      <c r="H16" s="55">
        <f t="shared" si="1"/>
        <v>163536267</v>
      </c>
      <c r="I16" s="25"/>
      <c r="J16" s="44"/>
      <c r="K16" s="25"/>
      <c r="L16" s="28"/>
      <c r="M16" s="25"/>
      <c r="N16" s="28"/>
      <c r="O16" s="26"/>
      <c r="Q16" s="26"/>
    </row>
    <row r="17" spans="1:17" s="23" customFormat="1" ht="13" x14ac:dyDescent="0.3">
      <c r="A17" s="24">
        <v>2017</v>
      </c>
      <c r="B17" s="52">
        <f>+'[1]Global '!D18</f>
        <v>253718886</v>
      </c>
      <c r="C17" s="48">
        <f t="shared" si="0"/>
        <v>1</v>
      </c>
      <c r="D17" s="53"/>
      <c r="E17" s="54"/>
      <c r="F17" s="53"/>
      <c r="G17" s="54"/>
      <c r="H17" s="55">
        <f t="shared" si="1"/>
        <v>253718886</v>
      </c>
      <c r="I17" s="25"/>
      <c r="J17" s="44"/>
      <c r="K17" s="25"/>
      <c r="L17" s="28"/>
      <c r="M17" s="25"/>
      <c r="N17" s="28"/>
      <c r="O17" s="26"/>
      <c r="Q17" s="26"/>
    </row>
    <row r="18" spans="1:17" s="23" customFormat="1" ht="13" x14ac:dyDescent="0.3">
      <c r="A18" s="24">
        <v>2018</v>
      </c>
      <c r="B18" s="52">
        <f>+B45+K45</f>
        <v>193481156</v>
      </c>
      <c r="C18" s="48">
        <f t="shared" si="0"/>
        <v>0.97427100499346153</v>
      </c>
      <c r="D18" s="52">
        <f>+D45+M45</f>
        <v>5109539</v>
      </c>
      <c r="E18" s="56">
        <f>+D18/H18</f>
        <v>2.5728995006538448E-2</v>
      </c>
      <c r="F18" s="53"/>
      <c r="G18" s="54"/>
      <c r="H18" s="55">
        <f t="shared" si="1"/>
        <v>198590695</v>
      </c>
      <c r="I18" s="25"/>
      <c r="J18" s="44"/>
      <c r="K18" s="25"/>
      <c r="L18" s="28"/>
      <c r="M18" s="25"/>
      <c r="N18" s="28"/>
      <c r="O18" s="26"/>
      <c r="Q18" s="26"/>
    </row>
    <row r="19" spans="1:17" s="23" customFormat="1" ht="13" x14ac:dyDescent="0.3">
      <c r="A19" s="24">
        <v>2019</v>
      </c>
      <c r="B19" s="52">
        <f>+B46+K46</f>
        <v>231770760</v>
      </c>
      <c r="C19" s="48">
        <f t="shared" si="0"/>
        <v>0.91250494494993473</v>
      </c>
      <c r="D19" s="52">
        <f>+D46+M46</f>
        <v>18078117</v>
      </c>
      <c r="E19" s="56">
        <f>+D19/H19</f>
        <v>7.1175376729504108E-2</v>
      </c>
      <c r="F19" s="52">
        <f>+F46+O46</f>
        <v>4145100</v>
      </c>
      <c r="G19" s="56">
        <f>+F19/H19</f>
        <v>1.631967832056112E-2</v>
      </c>
      <c r="H19" s="55">
        <f t="shared" si="1"/>
        <v>253993977</v>
      </c>
      <c r="I19" s="25"/>
      <c r="J19" s="44"/>
      <c r="K19" s="25"/>
      <c r="L19" s="28"/>
      <c r="M19" s="25"/>
      <c r="N19" s="28"/>
      <c r="O19" s="25"/>
      <c r="P19" s="28"/>
      <c r="Q19" s="26"/>
    </row>
    <row r="20" spans="1:17" s="23" customFormat="1" ht="13" x14ac:dyDescent="0.3">
      <c r="A20" s="24">
        <v>2020</v>
      </c>
      <c r="B20" s="52">
        <f>+B47+K47</f>
        <v>196371847</v>
      </c>
      <c r="C20" s="48">
        <f t="shared" si="0"/>
        <v>0.77525109350058885</v>
      </c>
      <c r="D20" s="52">
        <f>+D47+M47</f>
        <v>44916713</v>
      </c>
      <c r="E20" s="56">
        <f>+D20/H20</f>
        <v>0.17732547410272162</v>
      </c>
      <c r="F20" s="52">
        <f>+F47+O47</f>
        <v>12012401</v>
      </c>
      <c r="G20" s="56">
        <f>+F20/H20</f>
        <v>4.7423432396689565E-2</v>
      </c>
      <c r="H20" s="55">
        <f>+B20+D20+F20</f>
        <v>253300961</v>
      </c>
      <c r="I20" s="25"/>
      <c r="J20" s="44"/>
      <c r="K20" s="25"/>
      <c r="L20" s="28"/>
      <c r="M20" s="25"/>
      <c r="N20" s="28"/>
      <c r="O20" s="25"/>
      <c r="P20" s="28"/>
      <c r="Q20" s="26"/>
    </row>
    <row r="21" spans="1:17" s="23" customFormat="1" ht="13" x14ac:dyDescent="0.3">
      <c r="A21" s="24">
        <v>2021</v>
      </c>
      <c r="B21" s="52">
        <f>+B48+K48</f>
        <v>104135277</v>
      </c>
      <c r="C21" s="48">
        <f t="shared" si="0"/>
        <v>0.47393818853919611</v>
      </c>
      <c r="D21" s="52">
        <f>+D48+M48</f>
        <v>96768722</v>
      </c>
      <c r="E21" s="56">
        <f>+D21/H21</f>
        <v>0.44041168500404576</v>
      </c>
      <c r="F21" s="52">
        <f>+F48+O48</f>
        <v>18819331</v>
      </c>
      <c r="G21" s="56">
        <f>+F21/H21</f>
        <v>8.5650126456758138E-2</v>
      </c>
      <c r="H21" s="55">
        <f>+B21+D21+F21</f>
        <v>219723330</v>
      </c>
      <c r="I21" s="25"/>
      <c r="J21" s="44"/>
      <c r="K21" s="25"/>
      <c r="L21" s="28"/>
      <c r="M21" s="25"/>
      <c r="N21" s="28"/>
      <c r="O21" s="25"/>
      <c r="P21" s="28"/>
      <c r="Q21" s="26"/>
    </row>
    <row r="22" spans="1:17" s="23" customFormat="1" ht="13" x14ac:dyDescent="0.3">
      <c r="A22" s="24">
        <v>2022</v>
      </c>
      <c r="B22" s="52">
        <f>+B49+K49</f>
        <v>128614323</v>
      </c>
      <c r="C22" s="48">
        <f t="shared" si="0"/>
        <v>0.45491151946478536</v>
      </c>
      <c r="D22" s="52">
        <f>+D49+M49</f>
        <v>132725464</v>
      </c>
      <c r="E22" s="56">
        <f>+D22/H22</f>
        <v>0.46945271017683365</v>
      </c>
      <c r="F22" s="52">
        <f>+F49+O49</f>
        <v>21384034</v>
      </c>
      <c r="G22" s="56">
        <f>+F22/H22</f>
        <v>7.5635770358380941E-2</v>
      </c>
      <c r="H22" s="55">
        <f>+B22+D22+F22</f>
        <v>282723821</v>
      </c>
      <c r="I22" s="25"/>
      <c r="J22" s="44"/>
      <c r="K22" s="25"/>
      <c r="L22" s="28"/>
      <c r="M22" s="25"/>
      <c r="N22" s="28"/>
      <c r="O22" s="25"/>
      <c r="P22" s="28"/>
      <c r="Q22" s="26"/>
    </row>
    <row r="23" spans="1:17" s="23" customFormat="1" ht="13" x14ac:dyDescent="0.3">
      <c r="A23" s="24"/>
      <c r="B23" s="52"/>
      <c r="C23" s="54"/>
      <c r="D23" s="53"/>
      <c r="E23" s="54"/>
      <c r="F23" s="53"/>
      <c r="G23" s="54"/>
      <c r="H23" s="57"/>
      <c r="J23" s="44"/>
      <c r="K23" s="25"/>
      <c r="L23" s="25"/>
      <c r="M23" s="28"/>
      <c r="N23" s="28"/>
      <c r="O23" s="26"/>
      <c r="Q23" s="26"/>
    </row>
    <row r="24" spans="1:17" s="44" customFormat="1" ht="13.5" thickBot="1" x14ac:dyDescent="0.35">
      <c r="A24" s="30" t="s">
        <v>8</v>
      </c>
      <c r="B24" s="58">
        <f>SUM(B4:B23)</f>
        <v>2510894840</v>
      </c>
      <c r="C24" s="59">
        <f>+B24/'[1]Global '!D25</f>
        <v>0.87644766932177287</v>
      </c>
      <c r="D24" s="58">
        <f>SUM(D4:D23)</f>
        <v>297598555</v>
      </c>
      <c r="E24" s="59">
        <f>+D24/'[1]Global '!D25</f>
        <v>0.10387912538912918</v>
      </c>
      <c r="F24" s="58">
        <f>SUM(F4:F23)</f>
        <v>56360866</v>
      </c>
      <c r="G24" s="59">
        <f>+F24/'[1]Global '!D25</f>
        <v>1.967320528909795E-2</v>
      </c>
      <c r="H24" s="60">
        <f t="shared" si="1"/>
        <v>2864854261</v>
      </c>
      <c r="I24" s="61"/>
      <c r="K24" s="61"/>
      <c r="L24" s="61"/>
      <c r="M24" s="61"/>
      <c r="N24" s="34"/>
      <c r="O24" s="61"/>
    </row>
    <row r="25" spans="1:17" s="35" customFormat="1" ht="13" x14ac:dyDescent="0.3">
      <c r="A25" s="44"/>
      <c r="B25" s="61"/>
      <c r="D25" s="61"/>
      <c r="F25" s="61"/>
      <c r="J25" s="44"/>
      <c r="K25" s="61"/>
      <c r="L25" s="61"/>
      <c r="M25" s="61"/>
      <c r="N25" s="34"/>
      <c r="O25" s="61"/>
      <c r="Q25" s="44"/>
    </row>
    <row r="26" spans="1:17" s="35" customFormat="1" ht="13" x14ac:dyDescent="0.3">
      <c r="A26" s="44"/>
      <c r="B26" s="61"/>
      <c r="D26" s="61"/>
      <c r="F26" s="61"/>
      <c r="J26" s="44"/>
      <c r="K26" s="61"/>
      <c r="L26" s="61"/>
      <c r="M26" s="61"/>
      <c r="N26" s="34"/>
      <c r="O26" s="61"/>
      <c r="Q26" s="44"/>
    </row>
    <row r="27" spans="1:17" s="23" customFormat="1" ht="18.5" thickBot="1" x14ac:dyDescent="0.45">
      <c r="A27" s="12" t="s">
        <v>19</v>
      </c>
      <c r="C27" s="13"/>
      <c r="D27" s="13"/>
      <c r="E27" s="13"/>
      <c r="F27" s="13"/>
      <c r="G27" s="13"/>
      <c r="H27" s="13"/>
      <c r="I27" s="13"/>
      <c r="J27" s="12" t="s">
        <v>20</v>
      </c>
      <c r="K27" s="13"/>
      <c r="L27" s="13"/>
      <c r="M27" s="13"/>
      <c r="N27" s="12"/>
      <c r="Q27" s="26"/>
    </row>
    <row r="28" spans="1:17" s="23" customFormat="1" ht="15.5" x14ac:dyDescent="0.35">
      <c r="A28" s="185" t="s">
        <v>21</v>
      </c>
      <c r="B28" s="184"/>
      <c r="C28" s="184"/>
      <c r="D28" s="184"/>
      <c r="E28" s="184"/>
      <c r="F28" s="184"/>
      <c r="G28" s="184"/>
      <c r="H28" s="186"/>
      <c r="I28" s="62"/>
      <c r="J28" s="185" t="s">
        <v>7</v>
      </c>
      <c r="K28" s="184"/>
      <c r="L28" s="184"/>
      <c r="M28" s="184"/>
      <c r="N28" s="184"/>
      <c r="O28" s="184"/>
      <c r="P28" s="184"/>
      <c r="Q28" s="186"/>
    </row>
    <row r="29" spans="1:17" s="23" customFormat="1" ht="15.5" x14ac:dyDescent="0.35">
      <c r="A29" s="37" t="s">
        <v>4</v>
      </c>
      <c r="B29" s="187" t="s">
        <v>14</v>
      </c>
      <c r="C29" s="187"/>
      <c r="D29" s="187" t="s">
        <v>15</v>
      </c>
      <c r="E29" s="187"/>
      <c r="F29" s="187" t="s">
        <v>16</v>
      </c>
      <c r="G29" s="187"/>
      <c r="H29" s="64" t="s">
        <v>8</v>
      </c>
      <c r="I29" s="39"/>
      <c r="J29" s="37" t="s">
        <v>4</v>
      </c>
      <c r="K29" s="187" t="s">
        <v>14</v>
      </c>
      <c r="L29" s="187"/>
      <c r="M29" s="187" t="s">
        <v>15</v>
      </c>
      <c r="N29" s="187"/>
      <c r="O29" s="187" t="s">
        <v>16</v>
      </c>
      <c r="P29" s="187"/>
      <c r="Q29" s="65" t="s">
        <v>8</v>
      </c>
    </row>
    <row r="30" spans="1:17" s="44" customFormat="1" ht="14" x14ac:dyDescent="0.3">
      <c r="A30" s="40" t="s">
        <v>5</v>
      </c>
      <c r="B30" s="41" t="s">
        <v>17</v>
      </c>
      <c r="C30" s="42" t="s">
        <v>18</v>
      </c>
      <c r="D30" s="41" t="s">
        <v>17</v>
      </c>
      <c r="E30" s="42" t="s">
        <v>18</v>
      </c>
      <c r="F30" s="41" t="s">
        <v>17</v>
      </c>
      <c r="G30" s="42" t="s">
        <v>18</v>
      </c>
      <c r="H30" s="66" t="s">
        <v>17</v>
      </c>
      <c r="J30" s="40" t="s">
        <v>5</v>
      </c>
      <c r="K30" s="41" t="s">
        <v>17</v>
      </c>
      <c r="L30" s="42" t="s">
        <v>18</v>
      </c>
      <c r="M30" s="41" t="s">
        <v>17</v>
      </c>
      <c r="N30" s="42" t="s">
        <v>18</v>
      </c>
      <c r="O30" s="41" t="s">
        <v>17</v>
      </c>
      <c r="P30" s="42" t="s">
        <v>18</v>
      </c>
      <c r="Q30" s="43" t="s">
        <v>17</v>
      </c>
    </row>
    <row r="31" spans="1:17" s="23" customFormat="1" ht="13" x14ac:dyDescent="0.3">
      <c r="A31" s="24">
        <v>2004</v>
      </c>
      <c r="B31" s="67">
        <f>+'[1]Global '!B5</f>
        <v>5617184</v>
      </c>
      <c r="C31" s="71">
        <f>+B31/H31</f>
        <v>1</v>
      </c>
      <c r="D31" s="68"/>
      <c r="E31" s="72"/>
      <c r="F31" s="68"/>
      <c r="G31" s="72"/>
      <c r="H31" s="168">
        <f>+B31+D31+F31</f>
        <v>5617184</v>
      </c>
      <c r="J31" s="24">
        <v>2004</v>
      </c>
      <c r="K31" s="68"/>
      <c r="L31" s="69"/>
      <c r="M31" s="70"/>
      <c r="N31" s="71"/>
      <c r="O31" s="68"/>
      <c r="P31" s="72"/>
      <c r="Q31" s="73"/>
    </row>
    <row r="32" spans="1:17" s="23" customFormat="1" ht="13" x14ac:dyDescent="0.3">
      <c r="A32" s="24">
        <v>2005</v>
      </c>
      <c r="B32" s="52">
        <f>+'[1]Global '!B6</f>
        <v>16944713</v>
      </c>
      <c r="C32" s="56">
        <f t="shared" ref="C32:C49" si="2">+B32/H32</f>
        <v>1</v>
      </c>
      <c r="D32" s="53"/>
      <c r="E32" s="54"/>
      <c r="F32" s="53"/>
      <c r="G32" s="54"/>
      <c r="H32" s="169">
        <f t="shared" ref="H32:H51" si="3">+B32+D32+F32</f>
        <v>16944713</v>
      </c>
      <c r="J32" s="24">
        <v>2005</v>
      </c>
      <c r="K32" s="53"/>
      <c r="L32" s="74"/>
      <c r="M32" s="75"/>
      <c r="N32" s="56"/>
      <c r="O32" s="53"/>
      <c r="P32" s="54"/>
      <c r="Q32" s="76"/>
    </row>
    <row r="33" spans="1:17" s="23" customFormat="1" ht="13" x14ac:dyDescent="0.3">
      <c r="A33" s="24">
        <v>2006</v>
      </c>
      <c r="B33" s="52">
        <f>+'[1]Global '!B7</f>
        <v>46842964</v>
      </c>
      <c r="C33" s="56">
        <f t="shared" si="2"/>
        <v>1</v>
      </c>
      <c r="D33" s="53"/>
      <c r="E33" s="54"/>
      <c r="F33" s="53"/>
      <c r="G33" s="54"/>
      <c r="H33" s="169">
        <f t="shared" si="3"/>
        <v>46842964</v>
      </c>
      <c r="J33" s="24">
        <v>2006</v>
      </c>
      <c r="K33" s="53"/>
      <c r="L33" s="74"/>
      <c r="M33" s="75"/>
      <c r="N33" s="56"/>
      <c r="O33" s="53"/>
      <c r="P33" s="54"/>
      <c r="Q33" s="76"/>
    </row>
    <row r="34" spans="1:17" s="23" customFormat="1" ht="13" x14ac:dyDescent="0.3">
      <c r="A34" s="24">
        <v>2007</v>
      </c>
      <c r="B34" s="52">
        <f>+'[1]Global '!B8</f>
        <v>43805000</v>
      </c>
      <c r="C34" s="56">
        <f t="shared" si="2"/>
        <v>1</v>
      </c>
      <c r="D34" s="53"/>
      <c r="E34" s="54"/>
      <c r="F34" s="53"/>
      <c r="G34" s="54"/>
      <c r="H34" s="169">
        <f t="shared" si="3"/>
        <v>43805000</v>
      </c>
      <c r="J34" s="24">
        <v>2007</v>
      </c>
      <c r="K34" s="53"/>
      <c r="L34" s="74"/>
      <c r="M34" s="75"/>
      <c r="N34" s="56"/>
      <c r="O34" s="53"/>
      <c r="P34" s="54"/>
      <c r="Q34" s="76"/>
    </row>
    <row r="35" spans="1:17" s="23" customFormat="1" ht="13" x14ac:dyDescent="0.3">
      <c r="A35" s="24">
        <v>2008</v>
      </c>
      <c r="B35" s="52">
        <f>+'[1]Global '!B9</f>
        <v>60151197</v>
      </c>
      <c r="C35" s="56">
        <f t="shared" si="2"/>
        <v>1</v>
      </c>
      <c r="D35" s="53"/>
      <c r="E35" s="54"/>
      <c r="F35" s="53"/>
      <c r="G35" s="54"/>
      <c r="H35" s="169">
        <f t="shared" si="3"/>
        <v>60151197</v>
      </c>
      <c r="J35" s="24">
        <v>2008</v>
      </c>
      <c r="K35" s="53"/>
      <c r="L35" s="74"/>
      <c r="M35" s="52"/>
      <c r="N35" s="56"/>
      <c r="O35" s="53"/>
      <c r="P35" s="54"/>
      <c r="Q35" s="76"/>
    </row>
    <row r="36" spans="1:17" s="23" customFormat="1" ht="13" x14ac:dyDescent="0.3">
      <c r="A36" s="24">
        <v>2009</v>
      </c>
      <c r="B36" s="52">
        <f>+'[1]Global '!B10</f>
        <v>88476937</v>
      </c>
      <c r="C36" s="56">
        <f t="shared" si="2"/>
        <v>1</v>
      </c>
      <c r="D36" s="53"/>
      <c r="E36" s="54"/>
      <c r="F36" s="53"/>
      <c r="G36" s="54"/>
      <c r="H36" s="169">
        <f t="shared" si="3"/>
        <v>88476937</v>
      </c>
      <c r="J36" s="24">
        <v>2009</v>
      </c>
      <c r="K36" s="52">
        <f>+'[1]Global '!C10</f>
        <v>13226517</v>
      </c>
      <c r="L36" s="56">
        <f>+K36/Q36</f>
        <v>1</v>
      </c>
      <c r="M36" s="52"/>
      <c r="N36" s="56"/>
      <c r="O36" s="53"/>
      <c r="P36" s="54"/>
      <c r="Q36" s="55">
        <f>+K36+M36+O36</f>
        <v>13226517</v>
      </c>
    </row>
    <row r="37" spans="1:17" s="23" customFormat="1" ht="13" x14ac:dyDescent="0.3">
      <c r="A37" s="24">
        <v>2010</v>
      </c>
      <c r="B37" s="52">
        <f>+'[1]Global '!B11</f>
        <v>145209800</v>
      </c>
      <c r="C37" s="56">
        <f t="shared" si="2"/>
        <v>1</v>
      </c>
      <c r="D37" s="53"/>
      <c r="E37" s="54"/>
      <c r="F37" s="53"/>
      <c r="G37" s="54"/>
      <c r="H37" s="169">
        <f t="shared" si="3"/>
        <v>145209800</v>
      </c>
      <c r="J37" s="24">
        <v>2010</v>
      </c>
      <c r="K37" s="52">
        <f>+'[1]Global '!C11</f>
        <v>20473178</v>
      </c>
      <c r="L37" s="56">
        <f t="shared" ref="L37:L49" si="4">+K37/Q37</f>
        <v>1</v>
      </c>
      <c r="M37" s="52"/>
      <c r="N37" s="56"/>
      <c r="O37" s="53"/>
      <c r="P37" s="54"/>
      <c r="Q37" s="55">
        <f t="shared" ref="Q37:Q51" si="5">+K37+M37+O37</f>
        <v>20473178</v>
      </c>
    </row>
    <row r="38" spans="1:17" s="23" customFormat="1" ht="13" x14ac:dyDescent="0.3">
      <c r="A38" s="24">
        <v>2011</v>
      </c>
      <c r="B38" s="52">
        <f>+'[1]Global '!B12</f>
        <v>88003106</v>
      </c>
      <c r="C38" s="56">
        <f t="shared" si="2"/>
        <v>1</v>
      </c>
      <c r="D38" s="53"/>
      <c r="E38" s="54"/>
      <c r="F38" s="53"/>
      <c r="G38" s="54"/>
      <c r="H38" s="169">
        <f t="shared" si="3"/>
        <v>88003106</v>
      </c>
      <c r="J38" s="24">
        <v>2011</v>
      </c>
      <c r="K38" s="52">
        <f>+'[1]Global '!C12</f>
        <v>38678392</v>
      </c>
      <c r="L38" s="56">
        <f t="shared" si="4"/>
        <v>1</v>
      </c>
      <c r="M38" s="52"/>
      <c r="N38" s="56"/>
      <c r="O38" s="53"/>
      <c r="P38" s="54"/>
      <c r="Q38" s="55">
        <f t="shared" si="5"/>
        <v>38678392</v>
      </c>
    </row>
    <row r="39" spans="1:17" s="23" customFormat="1" ht="13" x14ac:dyDescent="0.3">
      <c r="A39" s="24">
        <v>2012</v>
      </c>
      <c r="B39" s="52">
        <f>+'[1]Global '!B13</f>
        <v>70272798</v>
      </c>
      <c r="C39" s="56">
        <f t="shared" si="2"/>
        <v>1</v>
      </c>
      <c r="D39" s="53"/>
      <c r="E39" s="54"/>
      <c r="F39" s="53"/>
      <c r="G39" s="54"/>
      <c r="H39" s="169">
        <f t="shared" si="3"/>
        <v>70272798</v>
      </c>
      <c r="J39" s="24">
        <v>2012</v>
      </c>
      <c r="K39" s="52">
        <f>+'[1]Global '!C13</f>
        <v>18181481</v>
      </c>
      <c r="L39" s="56">
        <f t="shared" si="4"/>
        <v>1</v>
      </c>
      <c r="M39" s="52"/>
      <c r="N39" s="56"/>
      <c r="O39" s="53"/>
      <c r="P39" s="54"/>
      <c r="Q39" s="55">
        <f t="shared" si="5"/>
        <v>18181481</v>
      </c>
    </row>
    <row r="40" spans="1:17" s="23" customFormat="1" ht="13" x14ac:dyDescent="0.3">
      <c r="A40" s="24">
        <v>2013</v>
      </c>
      <c r="B40" s="52">
        <f>+'[1]Global '!B14</f>
        <v>142976486</v>
      </c>
      <c r="C40" s="56">
        <f t="shared" si="2"/>
        <v>1</v>
      </c>
      <c r="D40" s="53"/>
      <c r="E40" s="54"/>
      <c r="F40" s="53"/>
      <c r="G40" s="54"/>
      <c r="H40" s="169">
        <f t="shared" si="3"/>
        <v>142976486</v>
      </c>
      <c r="J40" s="24">
        <v>2013</v>
      </c>
      <c r="K40" s="52">
        <f>+'[1]Global '!C14</f>
        <v>22267890</v>
      </c>
      <c r="L40" s="56">
        <f t="shared" si="4"/>
        <v>1</v>
      </c>
      <c r="M40" s="52"/>
      <c r="N40" s="56"/>
      <c r="O40" s="53"/>
      <c r="P40" s="54"/>
      <c r="Q40" s="55">
        <f t="shared" si="5"/>
        <v>22267890</v>
      </c>
    </row>
    <row r="41" spans="1:17" s="23" customFormat="1" ht="13" x14ac:dyDescent="0.3">
      <c r="A41" s="24">
        <v>2014</v>
      </c>
      <c r="B41" s="52">
        <f>+'[1]Global '!B15</f>
        <v>189205502</v>
      </c>
      <c r="C41" s="56">
        <f t="shared" si="2"/>
        <v>1</v>
      </c>
      <c r="D41" s="53"/>
      <c r="E41" s="54"/>
      <c r="F41" s="53"/>
      <c r="G41" s="54"/>
      <c r="H41" s="169">
        <f t="shared" si="3"/>
        <v>189205502</v>
      </c>
      <c r="J41" s="24">
        <v>2014</v>
      </c>
      <c r="K41" s="52">
        <f>+'[1]Global '!C15</f>
        <v>22151629</v>
      </c>
      <c r="L41" s="56">
        <f t="shared" si="4"/>
        <v>1</v>
      </c>
      <c r="M41" s="52"/>
      <c r="N41" s="56"/>
      <c r="O41" s="53"/>
      <c r="P41" s="54"/>
      <c r="Q41" s="55">
        <f t="shared" si="5"/>
        <v>22151629</v>
      </c>
    </row>
    <row r="42" spans="1:17" s="23" customFormat="1" ht="13" x14ac:dyDescent="0.3">
      <c r="A42" s="24">
        <v>2015</v>
      </c>
      <c r="B42" s="52">
        <f>+'[1]Global '!B16</f>
        <v>177876883</v>
      </c>
      <c r="C42" s="56">
        <f t="shared" si="2"/>
        <v>1</v>
      </c>
      <c r="D42" s="53"/>
      <c r="E42" s="54"/>
      <c r="F42" s="53"/>
      <c r="G42" s="54"/>
      <c r="H42" s="169">
        <f t="shared" si="3"/>
        <v>177876883</v>
      </c>
      <c r="J42" s="24">
        <v>2015</v>
      </c>
      <c r="K42" s="52">
        <f>+'[1]Global '!C16</f>
        <v>28904667</v>
      </c>
      <c r="L42" s="56">
        <f t="shared" si="4"/>
        <v>1</v>
      </c>
      <c r="M42" s="52"/>
      <c r="N42" s="56"/>
      <c r="O42" s="53"/>
      <c r="P42" s="54"/>
      <c r="Q42" s="55">
        <f t="shared" si="5"/>
        <v>28904667</v>
      </c>
    </row>
    <row r="43" spans="1:17" s="23" customFormat="1" ht="13" x14ac:dyDescent="0.3">
      <c r="A43" s="24">
        <v>2016</v>
      </c>
      <c r="B43" s="52">
        <f>+'[1]Global '!B17</f>
        <v>137724562</v>
      </c>
      <c r="C43" s="56">
        <f t="shared" si="2"/>
        <v>1</v>
      </c>
      <c r="D43" s="53"/>
      <c r="E43" s="54"/>
      <c r="F43" s="53"/>
      <c r="G43" s="54"/>
      <c r="H43" s="169">
        <f t="shared" si="3"/>
        <v>137724562</v>
      </c>
      <c r="J43" s="24">
        <v>2016</v>
      </c>
      <c r="K43" s="52">
        <f>+'[1]Global '!C17</f>
        <v>25811705</v>
      </c>
      <c r="L43" s="56">
        <f t="shared" si="4"/>
        <v>1</v>
      </c>
      <c r="M43" s="52"/>
      <c r="N43" s="56"/>
      <c r="O43" s="53"/>
      <c r="P43" s="54"/>
      <c r="Q43" s="55">
        <f t="shared" si="5"/>
        <v>25811705</v>
      </c>
    </row>
    <row r="44" spans="1:17" s="23" customFormat="1" ht="13" x14ac:dyDescent="0.3">
      <c r="A44" s="24">
        <v>2017</v>
      </c>
      <c r="B44" s="52">
        <f>+'[1]Global '!B18</f>
        <v>202908557</v>
      </c>
      <c r="C44" s="56">
        <f t="shared" si="2"/>
        <v>1</v>
      </c>
      <c r="D44" s="53"/>
      <c r="E44" s="54"/>
      <c r="F44" s="53"/>
      <c r="G44" s="54"/>
      <c r="H44" s="169">
        <f t="shared" si="3"/>
        <v>202908557</v>
      </c>
      <c r="J44" s="24">
        <v>2017</v>
      </c>
      <c r="K44" s="52">
        <f>+'[1]Global '!C18</f>
        <v>50810329</v>
      </c>
      <c r="L44" s="56">
        <f t="shared" si="4"/>
        <v>1</v>
      </c>
      <c r="M44" s="52"/>
      <c r="N44" s="56"/>
      <c r="O44" s="53"/>
      <c r="P44" s="54"/>
      <c r="Q44" s="55">
        <f t="shared" si="5"/>
        <v>50810329</v>
      </c>
    </row>
    <row r="45" spans="1:17" s="23" customFormat="1" ht="13" x14ac:dyDescent="0.3">
      <c r="A45" s="24">
        <v>2018</v>
      </c>
      <c r="B45" s="52">
        <f>+[1]Totals!H13</f>
        <v>167488684</v>
      </c>
      <c r="C45" s="56">
        <f t="shared" si="2"/>
        <v>0.97147907816450185</v>
      </c>
      <c r="D45" s="52">
        <f>+[1]Totals!N13</f>
        <v>4917174</v>
      </c>
      <c r="E45" s="56">
        <f>+D45/H45</f>
        <v>2.8520921835498189E-2</v>
      </c>
      <c r="F45" s="53"/>
      <c r="G45" s="54"/>
      <c r="H45" s="169">
        <f t="shared" si="3"/>
        <v>172405858</v>
      </c>
      <c r="J45" s="24">
        <v>2018</v>
      </c>
      <c r="K45" s="52">
        <f>+[1]Totals!H27</f>
        <v>25992472</v>
      </c>
      <c r="L45" s="56">
        <f t="shared" si="4"/>
        <v>0.99265357275281108</v>
      </c>
      <c r="M45" s="52">
        <f>+[1]Totals!N27</f>
        <v>192365</v>
      </c>
      <c r="N45" s="56">
        <f>+M45/Q45</f>
        <v>7.3464272471888978E-3</v>
      </c>
      <c r="O45" s="53"/>
      <c r="P45" s="54"/>
      <c r="Q45" s="55">
        <f t="shared" si="5"/>
        <v>26184837</v>
      </c>
    </row>
    <row r="46" spans="1:17" s="23" customFormat="1" ht="13" x14ac:dyDescent="0.3">
      <c r="A46" s="24">
        <v>2019</v>
      </c>
      <c r="B46" s="52">
        <f>+[1]Totals!Z13</f>
        <v>190893959</v>
      </c>
      <c r="C46" s="56">
        <f t="shared" si="2"/>
        <v>0.89685706064678283</v>
      </c>
      <c r="D46" s="52">
        <f>+[1]Totals!AF13</f>
        <v>17808637</v>
      </c>
      <c r="E46" s="56">
        <f>+D46/H46</f>
        <v>8.3668450890819132E-2</v>
      </c>
      <c r="F46" s="52">
        <f>+[1]Totals!AL13</f>
        <v>4145100</v>
      </c>
      <c r="G46" s="56">
        <f>+F46/H46</f>
        <v>1.9474488462398014E-2</v>
      </c>
      <c r="H46" s="169">
        <f t="shared" si="3"/>
        <v>212847696</v>
      </c>
      <c r="I46" s="28"/>
      <c r="J46" s="24">
        <v>2019</v>
      </c>
      <c r="K46" s="52">
        <f>+[1]Totals!Z27</f>
        <v>40876801</v>
      </c>
      <c r="L46" s="56">
        <f t="shared" si="4"/>
        <v>0.99345068391478686</v>
      </c>
      <c r="M46" s="52">
        <f>+[1]Totals!AF27</f>
        <v>269480</v>
      </c>
      <c r="N46" s="56">
        <f>+M46/Q46</f>
        <v>6.549316085213145E-3</v>
      </c>
      <c r="O46" s="52">
        <f>+[1]Totals!AL27</f>
        <v>0</v>
      </c>
      <c r="P46" s="56">
        <f>+O46/Q46</f>
        <v>0</v>
      </c>
      <c r="Q46" s="55">
        <f t="shared" si="5"/>
        <v>41146281</v>
      </c>
    </row>
    <row r="47" spans="1:17" s="23" customFormat="1" ht="13" x14ac:dyDescent="0.3">
      <c r="A47" s="24">
        <v>2020</v>
      </c>
      <c r="B47" s="52">
        <f>+[1]Totals!BA13</f>
        <v>153758109</v>
      </c>
      <c r="C47" s="56">
        <f t="shared" si="2"/>
        <v>0.73494517676999194</v>
      </c>
      <c r="D47" s="52">
        <f>+[1]Totals!BG13</f>
        <v>43439801</v>
      </c>
      <c r="E47" s="56">
        <f>+D47/H47</f>
        <v>0.20763699835043026</v>
      </c>
      <c r="F47" s="52">
        <f>+[1]Totals!BM13</f>
        <v>12012401</v>
      </c>
      <c r="G47" s="56">
        <f>+F47/H47</f>
        <v>5.7417824879577757E-2</v>
      </c>
      <c r="H47" s="169">
        <f t="shared" si="3"/>
        <v>209210311</v>
      </c>
      <c r="I47" s="28"/>
      <c r="J47" s="24">
        <v>2020</v>
      </c>
      <c r="K47" s="52">
        <f>+[1]Totals!BA27</f>
        <v>42613738</v>
      </c>
      <c r="L47" s="56">
        <f t="shared" si="4"/>
        <v>0.9665028299650833</v>
      </c>
      <c r="M47" s="52">
        <f>+[1]Totals!BG27</f>
        <v>1476912</v>
      </c>
      <c r="N47" s="56">
        <f>+M47/Q47</f>
        <v>3.3497170034916701E-2</v>
      </c>
      <c r="O47" s="52">
        <f>+[1]Totals!BM27</f>
        <v>0</v>
      </c>
      <c r="P47" s="56">
        <f>+O47/Q47</f>
        <v>0</v>
      </c>
      <c r="Q47" s="55">
        <f t="shared" si="5"/>
        <v>44090650</v>
      </c>
    </row>
    <row r="48" spans="1:17" s="23" customFormat="1" ht="13" x14ac:dyDescent="0.3">
      <c r="A48" s="24">
        <v>2021</v>
      </c>
      <c r="B48" s="78">
        <f>+[1]Totals!BY13</f>
        <v>92753263</v>
      </c>
      <c r="C48" s="56">
        <f t="shared" si="2"/>
        <v>0.45117315632544935</v>
      </c>
      <c r="D48" s="78">
        <f>+[1]Totals!CE13</f>
        <v>94009812</v>
      </c>
      <c r="E48" s="56">
        <f>+D48/H48</f>
        <v>0.45728529901532528</v>
      </c>
      <c r="F48" s="78">
        <f>+[1]Totals!CK13</f>
        <v>18819331</v>
      </c>
      <c r="G48" s="56">
        <f>+F48/H48</f>
        <v>9.1541544659225357E-2</v>
      </c>
      <c r="H48" s="169">
        <f t="shared" si="3"/>
        <v>205582406</v>
      </c>
      <c r="I48" s="28"/>
      <c r="J48" s="24">
        <v>2021</v>
      </c>
      <c r="K48" s="52">
        <f>+[1]Totals!BY27</f>
        <v>11382014</v>
      </c>
      <c r="L48" s="56">
        <f t="shared" si="4"/>
        <v>0.80489888779545105</v>
      </c>
      <c r="M48" s="52">
        <f>+[1]Totals!CE27</f>
        <v>2758910</v>
      </c>
      <c r="N48" s="56">
        <f>+M48/Q48</f>
        <v>0.19510111220454901</v>
      </c>
      <c r="O48" s="52">
        <f>+[1]Totals!CK27</f>
        <v>0</v>
      </c>
      <c r="P48" s="56">
        <f>+O48/Q48</f>
        <v>0</v>
      </c>
      <c r="Q48" s="55">
        <f t="shared" si="5"/>
        <v>14140924</v>
      </c>
    </row>
    <row r="49" spans="1:17" s="23" customFormat="1" ht="13" x14ac:dyDescent="0.3">
      <c r="A49" s="24">
        <v>2022</v>
      </c>
      <c r="B49" s="78">
        <f>+[1]Totals!CW13</f>
        <v>106402017</v>
      </c>
      <c r="C49" s="56">
        <f t="shared" si="2"/>
        <v>0.41009100991903857</v>
      </c>
      <c r="D49" s="78">
        <f>+[1]Totals!DC13</f>
        <v>131685470</v>
      </c>
      <c r="E49" s="56">
        <f>+D49/H49</f>
        <v>0.50753762857675211</v>
      </c>
      <c r="F49" s="78">
        <f>+[1]Totals!DI13</f>
        <v>21372034</v>
      </c>
      <c r="G49" s="56">
        <f>+F49/H49</f>
        <v>8.2371361504209359E-2</v>
      </c>
      <c r="H49" s="169">
        <f t="shared" si="3"/>
        <v>259459521</v>
      </c>
      <c r="I49" s="28"/>
      <c r="J49" s="24">
        <v>2022</v>
      </c>
      <c r="K49" s="52">
        <f>+[1]Totals!CW27</f>
        <v>22212306</v>
      </c>
      <c r="L49" s="56">
        <f t="shared" si="4"/>
        <v>0.9547807585012229</v>
      </c>
      <c r="M49" s="52">
        <f>+[1]Totals!DC27</f>
        <v>1039994</v>
      </c>
      <c r="N49" s="56">
        <f>+M49/Q49</f>
        <v>4.4703429718495724E-2</v>
      </c>
      <c r="O49" s="52">
        <f>+[1]Totals!DI27</f>
        <v>12000</v>
      </c>
      <c r="P49" s="56">
        <f>+O49/Q49</f>
        <v>5.1581178028137535E-4</v>
      </c>
      <c r="Q49" s="55">
        <f t="shared" si="5"/>
        <v>23264300</v>
      </c>
    </row>
    <row r="50" spans="1:17" s="23" customFormat="1" ht="13" x14ac:dyDescent="0.3">
      <c r="A50" s="24"/>
      <c r="B50" s="79"/>
      <c r="C50" s="80"/>
      <c r="D50" s="81"/>
      <c r="E50" s="80"/>
      <c r="F50" s="81"/>
      <c r="G50" s="80"/>
      <c r="H50" s="82"/>
      <c r="J50" s="24"/>
      <c r="K50" s="52"/>
      <c r="L50" s="74"/>
      <c r="M50" s="75"/>
      <c r="N50" s="56"/>
      <c r="O50" s="53"/>
      <c r="P50" s="54"/>
      <c r="Q50" s="76"/>
    </row>
    <row r="51" spans="1:17" s="35" customFormat="1" ht="13.5" thickBot="1" x14ac:dyDescent="0.35">
      <c r="A51" s="30" t="s">
        <v>8</v>
      </c>
      <c r="B51" s="120">
        <f>SUM(B31:B50)</f>
        <v>2127311721</v>
      </c>
      <c r="C51" s="167"/>
      <c r="D51" s="120">
        <f>SUM(D31:D50)</f>
        <v>291860894</v>
      </c>
      <c r="E51" s="167"/>
      <c r="F51" s="120">
        <f>SUM(F31:F50)</f>
        <v>56348866</v>
      </c>
      <c r="G51" s="167"/>
      <c r="H51" s="83">
        <f t="shared" si="3"/>
        <v>2475521481</v>
      </c>
      <c r="J51" s="30" t="s">
        <v>8</v>
      </c>
      <c r="K51" s="58">
        <f>SUM(K31:K50)</f>
        <v>383583119</v>
      </c>
      <c r="L51" s="84"/>
      <c r="M51" s="58">
        <f>SUM(M31:M50)</f>
        <v>5737661</v>
      </c>
      <c r="N51" s="59"/>
      <c r="O51" s="58">
        <f>SUM(O31:O50)</f>
        <v>12000</v>
      </c>
      <c r="P51" s="85"/>
      <c r="Q51" s="60">
        <f t="shared" si="5"/>
        <v>389332780</v>
      </c>
    </row>
    <row r="53" spans="1:17" x14ac:dyDescent="0.35">
      <c r="D53" s="87"/>
    </row>
  </sheetData>
  <mergeCells count="14">
    <mergeCell ref="A28:H28"/>
    <mergeCell ref="J28:Q28"/>
    <mergeCell ref="B29:C29"/>
    <mergeCell ref="D29:E29"/>
    <mergeCell ref="F29:G29"/>
    <mergeCell ref="K29:L29"/>
    <mergeCell ref="M29:N29"/>
    <mergeCell ref="O29:P29"/>
    <mergeCell ref="O2:P2"/>
    <mergeCell ref="B2:C2"/>
    <mergeCell ref="D2:E2"/>
    <mergeCell ref="F2:G2"/>
    <mergeCell ref="K2:L2"/>
    <mergeCell ref="M2:N2"/>
  </mergeCells>
  <pageMargins left="0.7" right="0.7" top="0.75" bottom="0.75" header="0.3" footer="0.3"/>
  <pageSetup scale="60" orientation="landscape" horizontalDpi="4294967293" r:id="rId1"/>
  <headerFooter>
    <oddFooter>&amp;L&amp;1#&amp;"Calibri"&amp;10&amp;K000000Internal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A9CD-FACB-449F-B55B-ECCBC555AFEE}">
  <sheetPr>
    <pageSetUpPr fitToPage="1"/>
  </sheetPr>
  <dimension ref="A1:K53"/>
  <sheetViews>
    <sheetView workbookViewId="0">
      <selection activeCell="P10" sqref="P10"/>
    </sheetView>
  </sheetViews>
  <sheetFormatPr defaultColWidth="9.36328125" defaultRowHeight="14.5" x14ac:dyDescent="0.35"/>
  <cols>
    <col min="1" max="1" width="20.6328125" customWidth="1"/>
    <col min="2" max="2" width="13.54296875" style="86" customWidth="1"/>
    <col min="3" max="5" width="11.54296875" style="86" customWidth="1"/>
    <col min="6" max="6" width="2.6328125" style="86" customWidth="1"/>
    <col min="7" max="7" width="10.6328125" style="86" customWidth="1"/>
    <col min="8" max="10" width="11.54296875" style="86" customWidth="1"/>
    <col min="11" max="11" width="10.90625" style="86" customWidth="1"/>
    <col min="13" max="13" width="16.453125" customWidth="1"/>
    <col min="258" max="258" width="20.6328125" customWidth="1"/>
    <col min="259" max="259" width="13.54296875" customWidth="1"/>
    <col min="260" max="262" width="11.54296875" customWidth="1"/>
    <col min="263" max="263" width="10.6328125" customWidth="1"/>
    <col min="264" max="266" width="11.54296875" customWidth="1"/>
    <col min="267" max="267" width="10.90625" customWidth="1"/>
    <col min="269" max="269" width="16.453125" customWidth="1"/>
    <col min="514" max="514" width="20.6328125" customWidth="1"/>
    <col min="515" max="515" width="13.54296875" customWidth="1"/>
    <col min="516" max="518" width="11.54296875" customWidth="1"/>
    <col min="519" max="519" width="10.6328125" customWidth="1"/>
    <col min="520" max="522" width="11.54296875" customWidth="1"/>
    <col min="523" max="523" width="10.90625" customWidth="1"/>
    <col min="525" max="525" width="16.453125" customWidth="1"/>
    <col min="770" max="770" width="20.6328125" customWidth="1"/>
    <col min="771" max="771" width="13.54296875" customWidth="1"/>
    <col min="772" max="774" width="11.54296875" customWidth="1"/>
    <col min="775" max="775" width="10.6328125" customWidth="1"/>
    <col min="776" max="778" width="11.54296875" customWidth="1"/>
    <col min="779" max="779" width="10.90625" customWidth="1"/>
    <col min="781" max="781" width="16.453125" customWidth="1"/>
    <col min="1026" max="1026" width="20.6328125" customWidth="1"/>
    <col min="1027" max="1027" width="13.54296875" customWidth="1"/>
    <col min="1028" max="1030" width="11.54296875" customWidth="1"/>
    <col min="1031" max="1031" width="10.6328125" customWidth="1"/>
    <col min="1032" max="1034" width="11.54296875" customWidth="1"/>
    <col min="1035" max="1035" width="10.90625" customWidth="1"/>
    <col min="1037" max="1037" width="16.453125" customWidth="1"/>
    <col min="1282" max="1282" width="20.6328125" customWidth="1"/>
    <col min="1283" max="1283" width="13.54296875" customWidth="1"/>
    <col min="1284" max="1286" width="11.54296875" customWidth="1"/>
    <col min="1287" max="1287" width="10.6328125" customWidth="1"/>
    <col min="1288" max="1290" width="11.54296875" customWidth="1"/>
    <col min="1291" max="1291" width="10.90625" customWidth="1"/>
    <col min="1293" max="1293" width="16.453125" customWidth="1"/>
    <col min="1538" max="1538" width="20.6328125" customWidth="1"/>
    <col min="1539" max="1539" width="13.54296875" customWidth="1"/>
    <col min="1540" max="1542" width="11.54296875" customWidth="1"/>
    <col min="1543" max="1543" width="10.6328125" customWidth="1"/>
    <col min="1544" max="1546" width="11.54296875" customWidth="1"/>
    <col min="1547" max="1547" width="10.90625" customWidth="1"/>
    <col min="1549" max="1549" width="16.453125" customWidth="1"/>
    <col min="1794" max="1794" width="20.6328125" customWidth="1"/>
    <col min="1795" max="1795" width="13.54296875" customWidth="1"/>
    <col min="1796" max="1798" width="11.54296875" customWidth="1"/>
    <col min="1799" max="1799" width="10.6328125" customWidth="1"/>
    <col min="1800" max="1802" width="11.54296875" customWidth="1"/>
    <col min="1803" max="1803" width="10.90625" customWidth="1"/>
    <col min="1805" max="1805" width="16.453125" customWidth="1"/>
    <col min="2050" max="2050" width="20.6328125" customWidth="1"/>
    <col min="2051" max="2051" width="13.54296875" customWidth="1"/>
    <col min="2052" max="2054" width="11.54296875" customWidth="1"/>
    <col min="2055" max="2055" width="10.6328125" customWidth="1"/>
    <col min="2056" max="2058" width="11.54296875" customWidth="1"/>
    <col min="2059" max="2059" width="10.90625" customWidth="1"/>
    <col min="2061" max="2061" width="16.453125" customWidth="1"/>
    <col min="2306" max="2306" width="20.6328125" customWidth="1"/>
    <col min="2307" max="2307" width="13.54296875" customWidth="1"/>
    <col min="2308" max="2310" width="11.54296875" customWidth="1"/>
    <col min="2311" max="2311" width="10.6328125" customWidth="1"/>
    <col min="2312" max="2314" width="11.54296875" customWidth="1"/>
    <col min="2315" max="2315" width="10.90625" customWidth="1"/>
    <col min="2317" max="2317" width="16.453125" customWidth="1"/>
    <col min="2562" max="2562" width="20.6328125" customWidth="1"/>
    <col min="2563" max="2563" width="13.54296875" customWidth="1"/>
    <col min="2564" max="2566" width="11.54296875" customWidth="1"/>
    <col min="2567" max="2567" width="10.6328125" customWidth="1"/>
    <col min="2568" max="2570" width="11.54296875" customWidth="1"/>
    <col min="2571" max="2571" width="10.90625" customWidth="1"/>
    <col min="2573" max="2573" width="16.453125" customWidth="1"/>
    <col min="2818" max="2818" width="20.6328125" customWidth="1"/>
    <col min="2819" max="2819" width="13.54296875" customWidth="1"/>
    <col min="2820" max="2822" width="11.54296875" customWidth="1"/>
    <col min="2823" max="2823" width="10.6328125" customWidth="1"/>
    <col min="2824" max="2826" width="11.54296875" customWidth="1"/>
    <col min="2827" max="2827" width="10.90625" customWidth="1"/>
    <col min="2829" max="2829" width="16.453125" customWidth="1"/>
    <col min="3074" max="3074" width="20.6328125" customWidth="1"/>
    <col min="3075" max="3075" width="13.54296875" customWidth="1"/>
    <col min="3076" max="3078" width="11.54296875" customWidth="1"/>
    <col min="3079" max="3079" width="10.6328125" customWidth="1"/>
    <col min="3080" max="3082" width="11.54296875" customWidth="1"/>
    <col min="3083" max="3083" width="10.90625" customWidth="1"/>
    <col min="3085" max="3085" width="16.453125" customWidth="1"/>
    <col min="3330" max="3330" width="20.6328125" customWidth="1"/>
    <col min="3331" max="3331" width="13.54296875" customWidth="1"/>
    <col min="3332" max="3334" width="11.54296875" customWidth="1"/>
    <col min="3335" max="3335" width="10.6328125" customWidth="1"/>
    <col min="3336" max="3338" width="11.54296875" customWidth="1"/>
    <col min="3339" max="3339" width="10.90625" customWidth="1"/>
    <col min="3341" max="3341" width="16.453125" customWidth="1"/>
    <col min="3586" max="3586" width="20.6328125" customWidth="1"/>
    <col min="3587" max="3587" width="13.54296875" customWidth="1"/>
    <col min="3588" max="3590" width="11.54296875" customWidth="1"/>
    <col min="3591" max="3591" width="10.6328125" customWidth="1"/>
    <col min="3592" max="3594" width="11.54296875" customWidth="1"/>
    <col min="3595" max="3595" width="10.90625" customWidth="1"/>
    <col min="3597" max="3597" width="16.453125" customWidth="1"/>
    <col min="3842" max="3842" width="20.6328125" customWidth="1"/>
    <col min="3843" max="3843" width="13.54296875" customWidth="1"/>
    <col min="3844" max="3846" width="11.54296875" customWidth="1"/>
    <col min="3847" max="3847" width="10.6328125" customWidth="1"/>
    <col min="3848" max="3850" width="11.54296875" customWidth="1"/>
    <col min="3851" max="3851" width="10.90625" customWidth="1"/>
    <col min="3853" max="3853" width="16.453125" customWidth="1"/>
    <col min="4098" max="4098" width="20.6328125" customWidth="1"/>
    <col min="4099" max="4099" width="13.54296875" customWidth="1"/>
    <col min="4100" max="4102" width="11.54296875" customWidth="1"/>
    <col min="4103" max="4103" width="10.6328125" customWidth="1"/>
    <col min="4104" max="4106" width="11.54296875" customWidth="1"/>
    <col min="4107" max="4107" width="10.90625" customWidth="1"/>
    <col min="4109" max="4109" width="16.453125" customWidth="1"/>
    <col min="4354" max="4354" width="20.6328125" customWidth="1"/>
    <col min="4355" max="4355" width="13.54296875" customWidth="1"/>
    <col min="4356" max="4358" width="11.54296875" customWidth="1"/>
    <col min="4359" max="4359" width="10.6328125" customWidth="1"/>
    <col min="4360" max="4362" width="11.54296875" customWidth="1"/>
    <col min="4363" max="4363" width="10.90625" customWidth="1"/>
    <col min="4365" max="4365" width="16.453125" customWidth="1"/>
    <col min="4610" max="4610" width="20.6328125" customWidth="1"/>
    <col min="4611" max="4611" width="13.54296875" customWidth="1"/>
    <col min="4612" max="4614" width="11.54296875" customWidth="1"/>
    <col min="4615" max="4615" width="10.6328125" customWidth="1"/>
    <col min="4616" max="4618" width="11.54296875" customWidth="1"/>
    <col min="4619" max="4619" width="10.90625" customWidth="1"/>
    <col min="4621" max="4621" width="16.453125" customWidth="1"/>
    <col min="4866" max="4866" width="20.6328125" customWidth="1"/>
    <col min="4867" max="4867" width="13.54296875" customWidth="1"/>
    <col min="4868" max="4870" width="11.54296875" customWidth="1"/>
    <col min="4871" max="4871" width="10.6328125" customWidth="1"/>
    <col min="4872" max="4874" width="11.54296875" customWidth="1"/>
    <col min="4875" max="4875" width="10.90625" customWidth="1"/>
    <col min="4877" max="4877" width="16.453125" customWidth="1"/>
    <col min="5122" max="5122" width="20.6328125" customWidth="1"/>
    <col min="5123" max="5123" width="13.54296875" customWidth="1"/>
    <col min="5124" max="5126" width="11.54296875" customWidth="1"/>
    <col min="5127" max="5127" width="10.6328125" customWidth="1"/>
    <col min="5128" max="5130" width="11.54296875" customWidth="1"/>
    <col min="5131" max="5131" width="10.90625" customWidth="1"/>
    <col min="5133" max="5133" width="16.453125" customWidth="1"/>
    <col min="5378" max="5378" width="20.6328125" customWidth="1"/>
    <col min="5379" max="5379" width="13.54296875" customWidth="1"/>
    <col min="5380" max="5382" width="11.54296875" customWidth="1"/>
    <col min="5383" max="5383" width="10.6328125" customWidth="1"/>
    <col min="5384" max="5386" width="11.54296875" customWidth="1"/>
    <col min="5387" max="5387" width="10.90625" customWidth="1"/>
    <col min="5389" max="5389" width="16.453125" customWidth="1"/>
    <col min="5634" max="5634" width="20.6328125" customWidth="1"/>
    <col min="5635" max="5635" width="13.54296875" customWidth="1"/>
    <col min="5636" max="5638" width="11.54296875" customWidth="1"/>
    <col min="5639" max="5639" width="10.6328125" customWidth="1"/>
    <col min="5640" max="5642" width="11.54296875" customWidth="1"/>
    <col min="5643" max="5643" width="10.90625" customWidth="1"/>
    <col min="5645" max="5645" width="16.453125" customWidth="1"/>
    <col min="5890" max="5890" width="20.6328125" customWidth="1"/>
    <col min="5891" max="5891" width="13.54296875" customWidth="1"/>
    <col min="5892" max="5894" width="11.54296875" customWidth="1"/>
    <col min="5895" max="5895" width="10.6328125" customWidth="1"/>
    <col min="5896" max="5898" width="11.54296875" customWidth="1"/>
    <col min="5899" max="5899" width="10.90625" customWidth="1"/>
    <col min="5901" max="5901" width="16.453125" customWidth="1"/>
    <col min="6146" max="6146" width="20.6328125" customWidth="1"/>
    <col min="6147" max="6147" width="13.54296875" customWidth="1"/>
    <col min="6148" max="6150" width="11.54296875" customWidth="1"/>
    <col min="6151" max="6151" width="10.6328125" customWidth="1"/>
    <col min="6152" max="6154" width="11.54296875" customWidth="1"/>
    <col min="6155" max="6155" width="10.90625" customWidth="1"/>
    <col min="6157" max="6157" width="16.453125" customWidth="1"/>
    <col min="6402" max="6402" width="20.6328125" customWidth="1"/>
    <col min="6403" max="6403" width="13.54296875" customWidth="1"/>
    <col min="6404" max="6406" width="11.54296875" customWidth="1"/>
    <col min="6407" max="6407" width="10.6328125" customWidth="1"/>
    <col min="6408" max="6410" width="11.54296875" customWidth="1"/>
    <col min="6411" max="6411" width="10.90625" customWidth="1"/>
    <col min="6413" max="6413" width="16.453125" customWidth="1"/>
    <col min="6658" max="6658" width="20.6328125" customWidth="1"/>
    <col min="6659" max="6659" width="13.54296875" customWidth="1"/>
    <col min="6660" max="6662" width="11.54296875" customWidth="1"/>
    <col min="6663" max="6663" width="10.6328125" customWidth="1"/>
    <col min="6664" max="6666" width="11.54296875" customWidth="1"/>
    <col min="6667" max="6667" width="10.90625" customWidth="1"/>
    <col min="6669" max="6669" width="16.453125" customWidth="1"/>
    <col min="6914" max="6914" width="20.6328125" customWidth="1"/>
    <col min="6915" max="6915" width="13.54296875" customWidth="1"/>
    <col min="6916" max="6918" width="11.54296875" customWidth="1"/>
    <col min="6919" max="6919" width="10.6328125" customWidth="1"/>
    <col min="6920" max="6922" width="11.54296875" customWidth="1"/>
    <col min="6923" max="6923" width="10.90625" customWidth="1"/>
    <col min="6925" max="6925" width="16.453125" customWidth="1"/>
    <col min="7170" max="7170" width="20.6328125" customWidth="1"/>
    <col min="7171" max="7171" width="13.54296875" customWidth="1"/>
    <col min="7172" max="7174" width="11.54296875" customWidth="1"/>
    <col min="7175" max="7175" width="10.6328125" customWidth="1"/>
    <col min="7176" max="7178" width="11.54296875" customWidth="1"/>
    <col min="7179" max="7179" width="10.90625" customWidth="1"/>
    <col min="7181" max="7181" width="16.453125" customWidth="1"/>
    <col min="7426" max="7426" width="20.6328125" customWidth="1"/>
    <col min="7427" max="7427" width="13.54296875" customWidth="1"/>
    <col min="7428" max="7430" width="11.54296875" customWidth="1"/>
    <col min="7431" max="7431" width="10.6328125" customWidth="1"/>
    <col min="7432" max="7434" width="11.54296875" customWidth="1"/>
    <col min="7435" max="7435" width="10.90625" customWidth="1"/>
    <col min="7437" max="7437" width="16.453125" customWidth="1"/>
    <col min="7682" max="7682" width="20.6328125" customWidth="1"/>
    <col min="7683" max="7683" width="13.54296875" customWidth="1"/>
    <col min="7684" max="7686" width="11.54296875" customWidth="1"/>
    <col min="7687" max="7687" width="10.6328125" customWidth="1"/>
    <col min="7688" max="7690" width="11.54296875" customWidth="1"/>
    <col min="7691" max="7691" width="10.90625" customWidth="1"/>
    <col min="7693" max="7693" width="16.453125" customWidth="1"/>
    <col min="7938" max="7938" width="20.6328125" customWidth="1"/>
    <col min="7939" max="7939" width="13.54296875" customWidth="1"/>
    <col min="7940" max="7942" width="11.54296875" customWidth="1"/>
    <col min="7943" max="7943" width="10.6328125" customWidth="1"/>
    <col min="7944" max="7946" width="11.54296875" customWidth="1"/>
    <col min="7947" max="7947" width="10.90625" customWidth="1"/>
    <col min="7949" max="7949" width="16.453125" customWidth="1"/>
    <col min="8194" max="8194" width="20.6328125" customWidth="1"/>
    <col min="8195" max="8195" width="13.54296875" customWidth="1"/>
    <col min="8196" max="8198" width="11.54296875" customWidth="1"/>
    <col min="8199" max="8199" width="10.6328125" customWidth="1"/>
    <col min="8200" max="8202" width="11.54296875" customWidth="1"/>
    <col min="8203" max="8203" width="10.90625" customWidth="1"/>
    <col min="8205" max="8205" width="16.453125" customWidth="1"/>
    <col min="8450" max="8450" width="20.6328125" customWidth="1"/>
    <col min="8451" max="8451" width="13.54296875" customWidth="1"/>
    <col min="8452" max="8454" width="11.54296875" customWidth="1"/>
    <col min="8455" max="8455" width="10.6328125" customWidth="1"/>
    <col min="8456" max="8458" width="11.54296875" customWidth="1"/>
    <col min="8459" max="8459" width="10.90625" customWidth="1"/>
    <col min="8461" max="8461" width="16.453125" customWidth="1"/>
    <col min="8706" max="8706" width="20.6328125" customWidth="1"/>
    <col min="8707" max="8707" width="13.54296875" customWidth="1"/>
    <col min="8708" max="8710" width="11.54296875" customWidth="1"/>
    <col min="8711" max="8711" width="10.6328125" customWidth="1"/>
    <col min="8712" max="8714" width="11.54296875" customWidth="1"/>
    <col min="8715" max="8715" width="10.90625" customWidth="1"/>
    <col min="8717" max="8717" width="16.453125" customWidth="1"/>
    <col min="8962" max="8962" width="20.6328125" customWidth="1"/>
    <col min="8963" max="8963" width="13.54296875" customWidth="1"/>
    <col min="8964" max="8966" width="11.54296875" customWidth="1"/>
    <col min="8967" max="8967" width="10.6328125" customWidth="1"/>
    <col min="8968" max="8970" width="11.54296875" customWidth="1"/>
    <col min="8971" max="8971" width="10.90625" customWidth="1"/>
    <col min="8973" max="8973" width="16.453125" customWidth="1"/>
    <col min="9218" max="9218" width="20.6328125" customWidth="1"/>
    <col min="9219" max="9219" width="13.54296875" customWidth="1"/>
    <col min="9220" max="9222" width="11.54296875" customWidth="1"/>
    <col min="9223" max="9223" width="10.6328125" customWidth="1"/>
    <col min="9224" max="9226" width="11.54296875" customWidth="1"/>
    <col min="9227" max="9227" width="10.90625" customWidth="1"/>
    <col min="9229" max="9229" width="16.453125" customWidth="1"/>
    <col min="9474" max="9474" width="20.6328125" customWidth="1"/>
    <col min="9475" max="9475" width="13.54296875" customWidth="1"/>
    <col min="9476" max="9478" width="11.54296875" customWidth="1"/>
    <col min="9479" max="9479" width="10.6328125" customWidth="1"/>
    <col min="9480" max="9482" width="11.54296875" customWidth="1"/>
    <col min="9483" max="9483" width="10.90625" customWidth="1"/>
    <col min="9485" max="9485" width="16.453125" customWidth="1"/>
    <col min="9730" max="9730" width="20.6328125" customWidth="1"/>
    <col min="9731" max="9731" width="13.54296875" customWidth="1"/>
    <col min="9732" max="9734" width="11.54296875" customWidth="1"/>
    <col min="9735" max="9735" width="10.6328125" customWidth="1"/>
    <col min="9736" max="9738" width="11.54296875" customWidth="1"/>
    <col min="9739" max="9739" width="10.90625" customWidth="1"/>
    <col min="9741" max="9741" width="16.453125" customWidth="1"/>
    <col min="9986" max="9986" width="20.6328125" customWidth="1"/>
    <col min="9987" max="9987" width="13.54296875" customWidth="1"/>
    <col min="9988" max="9990" width="11.54296875" customWidth="1"/>
    <col min="9991" max="9991" width="10.6328125" customWidth="1"/>
    <col min="9992" max="9994" width="11.54296875" customWidth="1"/>
    <col min="9995" max="9995" width="10.90625" customWidth="1"/>
    <col min="9997" max="9997" width="16.453125" customWidth="1"/>
    <col min="10242" max="10242" width="20.6328125" customWidth="1"/>
    <col min="10243" max="10243" width="13.54296875" customWidth="1"/>
    <col min="10244" max="10246" width="11.54296875" customWidth="1"/>
    <col min="10247" max="10247" width="10.6328125" customWidth="1"/>
    <col min="10248" max="10250" width="11.54296875" customWidth="1"/>
    <col min="10251" max="10251" width="10.90625" customWidth="1"/>
    <col min="10253" max="10253" width="16.453125" customWidth="1"/>
    <col min="10498" max="10498" width="20.6328125" customWidth="1"/>
    <col min="10499" max="10499" width="13.54296875" customWidth="1"/>
    <col min="10500" max="10502" width="11.54296875" customWidth="1"/>
    <col min="10503" max="10503" width="10.6328125" customWidth="1"/>
    <col min="10504" max="10506" width="11.54296875" customWidth="1"/>
    <col min="10507" max="10507" width="10.90625" customWidth="1"/>
    <col min="10509" max="10509" width="16.453125" customWidth="1"/>
    <col min="10754" max="10754" width="20.6328125" customWidth="1"/>
    <col min="10755" max="10755" width="13.54296875" customWidth="1"/>
    <col min="10756" max="10758" width="11.54296875" customWidth="1"/>
    <col min="10759" max="10759" width="10.6328125" customWidth="1"/>
    <col min="10760" max="10762" width="11.54296875" customWidth="1"/>
    <col min="10763" max="10763" width="10.90625" customWidth="1"/>
    <col min="10765" max="10765" width="16.453125" customWidth="1"/>
    <col min="11010" max="11010" width="20.6328125" customWidth="1"/>
    <col min="11011" max="11011" width="13.54296875" customWidth="1"/>
    <col min="11012" max="11014" width="11.54296875" customWidth="1"/>
    <col min="11015" max="11015" width="10.6328125" customWidth="1"/>
    <col min="11016" max="11018" width="11.54296875" customWidth="1"/>
    <col min="11019" max="11019" width="10.90625" customWidth="1"/>
    <col min="11021" max="11021" width="16.453125" customWidth="1"/>
    <col min="11266" max="11266" width="20.6328125" customWidth="1"/>
    <col min="11267" max="11267" width="13.54296875" customWidth="1"/>
    <col min="11268" max="11270" width="11.54296875" customWidth="1"/>
    <col min="11271" max="11271" width="10.6328125" customWidth="1"/>
    <col min="11272" max="11274" width="11.54296875" customWidth="1"/>
    <col min="11275" max="11275" width="10.90625" customWidth="1"/>
    <col min="11277" max="11277" width="16.453125" customWidth="1"/>
    <col min="11522" max="11522" width="20.6328125" customWidth="1"/>
    <col min="11523" max="11523" width="13.54296875" customWidth="1"/>
    <col min="11524" max="11526" width="11.54296875" customWidth="1"/>
    <col min="11527" max="11527" width="10.6328125" customWidth="1"/>
    <col min="11528" max="11530" width="11.54296875" customWidth="1"/>
    <col min="11531" max="11531" width="10.90625" customWidth="1"/>
    <col min="11533" max="11533" width="16.453125" customWidth="1"/>
    <col min="11778" max="11778" width="20.6328125" customWidth="1"/>
    <col min="11779" max="11779" width="13.54296875" customWidth="1"/>
    <col min="11780" max="11782" width="11.54296875" customWidth="1"/>
    <col min="11783" max="11783" width="10.6328125" customWidth="1"/>
    <col min="11784" max="11786" width="11.54296875" customWidth="1"/>
    <col min="11787" max="11787" width="10.90625" customWidth="1"/>
    <col min="11789" max="11789" width="16.453125" customWidth="1"/>
    <col min="12034" max="12034" width="20.6328125" customWidth="1"/>
    <col min="12035" max="12035" width="13.54296875" customWidth="1"/>
    <col min="12036" max="12038" width="11.54296875" customWidth="1"/>
    <col min="12039" max="12039" width="10.6328125" customWidth="1"/>
    <col min="12040" max="12042" width="11.54296875" customWidth="1"/>
    <col min="12043" max="12043" width="10.90625" customWidth="1"/>
    <col min="12045" max="12045" width="16.453125" customWidth="1"/>
    <col min="12290" max="12290" width="20.6328125" customWidth="1"/>
    <col min="12291" max="12291" width="13.54296875" customWidth="1"/>
    <col min="12292" max="12294" width="11.54296875" customWidth="1"/>
    <col min="12295" max="12295" width="10.6328125" customWidth="1"/>
    <col min="12296" max="12298" width="11.54296875" customWidth="1"/>
    <col min="12299" max="12299" width="10.90625" customWidth="1"/>
    <col min="12301" max="12301" width="16.453125" customWidth="1"/>
    <col min="12546" max="12546" width="20.6328125" customWidth="1"/>
    <col min="12547" max="12547" width="13.54296875" customWidth="1"/>
    <col min="12548" max="12550" width="11.54296875" customWidth="1"/>
    <col min="12551" max="12551" width="10.6328125" customWidth="1"/>
    <col min="12552" max="12554" width="11.54296875" customWidth="1"/>
    <col min="12555" max="12555" width="10.90625" customWidth="1"/>
    <col min="12557" max="12557" width="16.453125" customWidth="1"/>
    <col min="12802" max="12802" width="20.6328125" customWidth="1"/>
    <col min="12803" max="12803" width="13.54296875" customWidth="1"/>
    <col min="12804" max="12806" width="11.54296875" customWidth="1"/>
    <col min="12807" max="12807" width="10.6328125" customWidth="1"/>
    <col min="12808" max="12810" width="11.54296875" customWidth="1"/>
    <col min="12811" max="12811" width="10.90625" customWidth="1"/>
    <col min="12813" max="12813" width="16.453125" customWidth="1"/>
    <col min="13058" max="13058" width="20.6328125" customWidth="1"/>
    <col min="13059" max="13059" width="13.54296875" customWidth="1"/>
    <col min="13060" max="13062" width="11.54296875" customWidth="1"/>
    <col min="13063" max="13063" width="10.6328125" customWidth="1"/>
    <col min="13064" max="13066" width="11.54296875" customWidth="1"/>
    <col min="13067" max="13067" width="10.90625" customWidth="1"/>
    <col min="13069" max="13069" width="16.453125" customWidth="1"/>
    <col min="13314" max="13314" width="20.6328125" customWidth="1"/>
    <col min="13315" max="13315" width="13.54296875" customWidth="1"/>
    <col min="13316" max="13318" width="11.54296875" customWidth="1"/>
    <col min="13319" max="13319" width="10.6328125" customWidth="1"/>
    <col min="13320" max="13322" width="11.54296875" customWidth="1"/>
    <col min="13323" max="13323" width="10.90625" customWidth="1"/>
    <col min="13325" max="13325" width="16.453125" customWidth="1"/>
    <col min="13570" max="13570" width="20.6328125" customWidth="1"/>
    <col min="13571" max="13571" width="13.54296875" customWidth="1"/>
    <col min="13572" max="13574" width="11.54296875" customWidth="1"/>
    <col min="13575" max="13575" width="10.6328125" customWidth="1"/>
    <col min="13576" max="13578" width="11.54296875" customWidth="1"/>
    <col min="13579" max="13579" width="10.90625" customWidth="1"/>
    <col min="13581" max="13581" width="16.453125" customWidth="1"/>
    <col min="13826" max="13826" width="20.6328125" customWidth="1"/>
    <col min="13827" max="13827" width="13.54296875" customWidth="1"/>
    <col min="13828" max="13830" width="11.54296875" customWidth="1"/>
    <col min="13831" max="13831" width="10.6328125" customWidth="1"/>
    <col min="13832" max="13834" width="11.54296875" customWidth="1"/>
    <col min="13835" max="13835" width="10.90625" customWidth="1"/>
    <col min="13837" max="13837" width="16.453125" customWidth="1"/>
    <col min="14082" max="14082" width="20.6328125" customWidth="1"/>
    <col min="14083" max="14083" width="13.54296875" customWidth="1"/>
    <col min="14084" max="14086" width="11.54296875" customWidth="1"/>
    <col min="14087" max="14087" width="10.6328125" customWidth="1"/>
    <col min="14088" max="14090" width="11.54296875" customWidth="1"/>
    <col min="14091" max="14091" width="10.90625" customWidth="1"/>
    <col min="14093" max="14093" width="16.453125" customWidth="1"/>
    <col min="14338" max="14338" width="20.6328125" customWidth="1"/>
    <col min="14339" max="14339" width="13.54296875" customWidth="1"/>
    <col min="14340" max="14342" width="11.54296875" customWidth="1"/>
    <col min="14343" max="14343" width="10.6328125" customWidth="1"/>
    <col min="14344" max="14346" width="11.54296875" customWidth="1"/>
    <col min="14347" max="14347" width="10.90625" customWidth="1"/>
    <col min="14349" max="14349" width="16.453125" customWidth="1"/>
    <col min="14594" max="14594" width="20.6328125" customWidth="1"/>
    <col min="14595" max="14595" width="13.54296875" customWidth="1"/>
    <col min="14596" max="14598" width="11.54296875" customWidth="1"/>
    <col min="14599" max="14599" width="10.6328125" customWidth="1"/>
    <col min="14600" max="14602" width="11.54296875" customWidth="1"/>
    <col min="14603" max="14603" width="10.90625" customWidth="1"/>
    <col min="14605" max="14605" width="16.453125" customWidth="1"/>
    <col min="14850" max="14850" width="20.6328125" customWidth="1"/>
    <col min="14851" max="14851" width="13.54296875" customWidth="1"/>
    <col min="14852" max="14854" width="11.54296875" customWidth="1"/>
    <col min="14855" max="14855" width="10.6328125" customWidth="1"/>
    <col min="14856" max="14858" width="11.54296875" customWidth="1"/>
    <col min="14859" max="14859" width="10.90625" customWidth="1"/>
    <col min="14861" max="14861" width="16.453125" customWidth="1"/>
    <col min="15106" max="15106" width="20.6328125" customWidth="1"/>
    <col min="15107" max="15107" width="13.54296875" customWidth="1"/>
    <col min="15108" max="15110" width="11.54296875" customWidth="1"/>
    <col min="15111" max="15111" width="10.6328125" customWidth="1"/>
    <col min="15112" max="15114" width="11.54296875" customWidth="1"/>
    <col min="15115" max="15115" width="10.90625" customWidth="1"/>
    <col min="15117" max="15117" width="16.453125" customWidth="1"/>
    <col min="15362" max="15362" width="20.6328125" customWidth="1"/>
    <col min="15363" max="15363" width="13.54296875" customWidth="1"/>
    <col min="15364" max="15366" width="11.54296875" customWidth="1"/>
    <col min="15367" max="15367" width="10.6328125" customWidth="1"/>
    <col min="15368" max="15370" width="11.54296875" customWidth="1"/>
    <col min="15371" max="15371" width="10.90625" customWidth="1"/>
    <col min="15373" max="15373" width="16.453125" customWidth="1"/>
    <col min="15618" max="15618" width="20.6328125" customWidth="1"/>
    <col min="15619" max="15619" width="13.54296875" customWidth="1"/>
    <col min="15620" max="15622" width="11.54296875" customWidth="1"/>
    <col min="15623" max="15623" width="10.6328125" customWidth="1"/>
    <col min="15624" max="15626" width="11.54296875" customWidth="1"/>
    <col min="15627" max="15627" width="10.90625" customWidth="1"/>
    <col min="15629" max="15629" width="16.453125" customWidth="1"/>
    <col min="15874" max="15874" width="20.6328125" customWidth="1"/>
    <col min="15875" max="15875" width="13.54296875" customWidth="1"/>
    <col min="15876" max="15878" width="11.54296875" customWidth="1"/>
    <col min="15879" max="15879" width="10.6328125" customWidth="1"/>
    <col min="15880" max="15882" width="11.54296875" customWidth="1"/>
    <col min="15883" max="15883" width="10.90625" customWidth="1"/>
    <col min="15885" max="15885" width="16.453125" customWidth="1"/>
    <col min="16130" max="16130" width="20.6328125" customWidth="1"/>
    <col min="16131" max="16131" width="13.54296875" customWidth="1"/>
    <col min="16132" max="16134" width="11.54296875" customWidth="1"/>
    <col min="16135" max="16135" width="10.6328125" customWidth="1"/>
    <col min="16136" max="16138" width="11.54296875" customWidth="1"/>
    <col min="16139" max="16139" width="10.90625" customWidth="1"/>
    <col min="16141" max="16141" width="16.453125" customWidth="1"/>
  </cols>
  <sheetData>
    <row r="1" spans="1:11" s="12" customFormat="1" ht="18" x14ac:dyDescent="0.4">
      <c r="A1" s="88" t="s">
        <v>22</v>
      </c>
      <c r="B1" s="89"/>
      <c r="C1" s="90"/>
      <c r="D1" s="90"/>
    </row>
    <row r="2" spans="1:11" s="92" customFormat="1" ht="16.5" customHeight="1" x14ac:dyDescent="0.35">
      <c r="A2" s="91" t="s">
        <v>4</v>
      </c>
      <c r="B2" s="188" t="s">
        <v>23</v>
      </c>
      <c r="C2" s="189">
        <v>2019</v>
      </c>
      <c r="D2" s="191">
        <v>2020</v>
      </c>
      <c r="E2" s="191">
        <v>2021</v>
      </c>
      <c r="F2" s="170"/>
      <c r="G2" s="191">
        <v>2022</v>
      </c>
      <c r="H2" s="191"/>
      <c r="I2" s="191"/>
      <c r="J2" s="191"/>
      <c r="K2" s="191"/>
    </row>
    <row r="3" spans="1:11" s="92" customFormat="1" ht="14.4" customHeight="1" x14ac:dyDescent="0.35">
      <c r="A3" s="93" t="s">
        <v>24</v>
      </c>
      <c r="B3" s="188"/>
      <c r="C3" s="190"/>
      <c r="D3" s="191"/>
      <c r="E3" s="191"/>
      <c r="F3" s="170"/>
      <c r="G3" s="94" t="s">
        <v>25</v>
      </c>
      <c r="H3" s="94" t="s">
        <v>26</v>
      </c>
      <c r="I3" s="94" t="s">
        <v>27</v>
      </c>
      <c r="J3" s="94" t="s">
        <v>28</v>
      </c>
      <c r="K3" s="20" t="s">
        <v>8</v>
      </c>
    </row>
    <row r="4" spans="1:11" x14ac:dyDescent="0.35">
      <c r="A4" s="23" t="s">
        <v>29</v>
      </c>
      <c r="B4" s="97">
        <v>35781820</v>
      </c>
      <c r="C4" s="95">
        <v>113000</v>
      </c>
      <c r="D4" s="108">
        <v>2414461</v>
      </c>
      <c r="E4" s="110">
        <f>+[1]Totals!CQ34</f>
        <v>4335880</v>
      </c>
      <c r="F4" s="87"/>
      <c r="G4" s="171">
        <f>+[1]Totals!DK34</f>
        <v>2996030</v>
      </c>
      <c r="H4" s="98">
        <f>+[1]Totals!DL34</f>
        <v>7500</v>
      </c>
      <c r="I4" s="98">
        <f>+[1]Totals!DM34</f>
        <v>250000</v>
      </c>
      <c r="J4" s="98">
        <f>+[1]Totals!DN34</f>
        <v>1063000</v>
      </c>
      <c r="K4" s="172">
        <f>SUM(G4:J4)</f>
        <v>4316530</v>
      </c>
    </row>
    <row r="5" spans="1:11" x14ac:dyDescent="0.35">
      <c r="A5" s="23" t="s">
        <v>30</v>
      </c>
      <c r="B5" s="171">
        <v>25457539</v>
      </c>
      <c r="C5" s="99">
        <v>9694973</v>
      </c>
      <c r="D5" s="111">
        <v>590200</v>
      </c>
      <c r="E5" s="110">
        <f>+[1]Totals!CQ35</f>
        <v>738000</v>
      </c>
      <c r="F5" s="87"/>
      <c r="G5" s="136">
        <f>+[1]Totals!DK35</f>
        <v>0</v>
      </c>
      <c r="H5" s="99">
        <f>+[1]Totals!DL35</f>
        <v>0</v>
      </c>
      <c r="I5" s="99">
        <f>+[1]Totals!DM35</f>
        <v>3319897</v>
      </c>
      <c r="J5" s="99">
        <f>+[1]Totals!DN35</f>
        <v>5185877</v>
      </c>
      <c r="K5" s="100">
        <f t="shared" ref="K5:K50" si="0">SUM(G5:J5)</f>
        <v>8505774</v>
      </c>
    </row>
    <row r="6" spans="1:11" x14ac:dyDescent="0.35">
      <c r="A6" s="23" t="s">
        <v>31</v>
      </c>
      <c r="B6" s="171">
        <v>483076</v>
      </c>
      <c r="C6" s="99">
        <v>0</v>
      </c>
      <c r="D6" s="111">
        <v>0</v>
      </c>
      <c r="E6" s="110">
        <f>+[1]Totals!CQ36</f>
        <v>50000</v>
      </c>
      <c r="F6" s="87"/>
      <c r="G6" s="136">
        <f>+[1]Totals!DK36</f>
        <v>0</v>
      </c>
      <c r="H6" s="99">
        <f>+[1]Totals!DL36</f>
        <v>0</v>
      </c>
      <c r="I6" s="99">
        <f>+[1]Totals!DM36</f>
        <v>0</v>
      </c>
      <c r="J6" s="99">
        <f>+[1]Totals!DN36</f>
        <v>0</v>
      </c>
      <c r="K6" s="100">
        <f t="shared" si="0"/>
        <v>0</v>
      </c>
    </row>
    <row r="7" spans="1:11" x14ac:dyDescent="0.35">
      <c r="A7" s="23" t="s">
        <v>32</v>
      </c>
      <c r="B7" s="171">
        <v>43358848</v>
      </c>
      <c r="C7" s="99">
        <v>6449196</v>
      </c>
      <c r="D7" s="111">
        <v>983084</v>
      </c>
      <c r="E7" s="110">
        <f>+[1]Totals!CQ37</f>
        <v>11527799</v>
      </c>
      <c r="F7" s="87"/>
      <c r="G7" s="136">
        <f>+[1]Totals!DK37</f>
        <v>2508691</v>
      </c>
      <c r="H7" s="99">
        <f>+[1]Totals!DL37</f>
        <v>4584692</v>
      </c>
      <c r="I7" s="99">
        <f>+[1]Totals!DM37</f>
        <v>8000</v>
      </c>
      <c r="J7" s="99">
        <f>+[1]Totals!DN37</f>
        <v>12546</v>
      </c>
      <c r="K7" s="100">
        <f t="shared" si="0"/>
        <v>7113929</v>
      </c>
    </row>
    <row r="8" spans="1:11" x14ac:dyDescent="0.35">
      <c r="A8" s="23" t="s">
        <v>33</v>
      </c>
      <c r="B8" s="171">
        <v>27902557</v>
      </c>
      <c r="C8" s="99">
        <v>6378826</v>
      </c>
      <c r="D8" s="111">
        <v>986400</v>
      </c>
      <c r="E8" s="110">
        <f>+[1]Totals!CQ38</f>
        <v>7254899</v>
      </c>
      <c r="F8" s="87"/>
      <c r="G8" s="136">
        <f>+[1]Totals!DK38</f>
        <v>903432</v>
      </c>
      <c r="H8" s="99">
        <f>+[1]Totals!DL38</f>
        <v>248819</v>
      </c>
      <c r="I8" s="99">
        <f>+[1]Totals!DM38</f>
        <v>359398</v>
      </c>
      <c r="J8" s="99">
        <f>+[1]Totals!DN38</f>
        <v>167659</v>
      </c>
      <c r="K8" s="100">
        <f t="shared" si="0"/>
        <v>1679308</v>
      </c>
    </row>
    <row r="9" spans="1:11" x14ac:dyDescent="0.35">
      <c r="A9" t="s">
        <v>34</v>
      </c>
      <c r="B9" s="171">
        <v>10933734</v>
      </c>
      <c r="C9" s="99">
        <v>232250</v>
      </c>
      <c r="D9" s="111">
        <v>847750</v>
      </c>
      <c r="E9" s="110">
        <f>+[1]Totals!CQ39</f>
        <v>2476800</v>
      </c>
      <c r="F9" s="87"/>
      <c r="G9" s="136">
        <f>+[1]Totals!DK39</f>
        <v>91750</v>
      </c>
      <c r="H9" s="99">
        <f>+[1]Totals!DL39</f>
        <v>1855100</v>
      </c>
      <c r="I9" s="99">
        <f>+[1]Totals!DM39</f>
        <v>0</v>
      </c>
      <c r="J9" s="99">
        <f>+[1]Totals!DN39</f>
        <v>6000</v>
      </c>
      <c r="K9" s="100">
        <f t="shared" si="0"/>
        <v>1952850</v>
      </c>
    </row>
    <row r="10" spans="1:11" x14ac:dyDescent="0.35">
      <c r="A10" s="23" t="s">
        <v>35</v>
      </c>
      <c r="B10" s="171">
        <v>31187291</v>
      </c>
      <c r="C10" s="99">
        <v>7428232</v>
      </c>
      <c r="D10" s="111">
        <v>1022949</v>
      </c>
      <c r="E10" s="110">
        <f>+[1]Totals!CQ40</f>
        <v>4872300</v>
      </c>
      <c r="F10" s="87"/>
      <c r="G10" s="136">
        <f>+[1]Totals!DK40</f>
        <v>4120748</v>
      </c>
      <c r="H10" s="99">
        <f>+[1]Totals!DL40</f>
        <v>5524202</v>
      </c>
      <c r="I10" s="99">
        <f>+[1]Totals!DM40</f>
        <v>289900</v>
      </c>
      <c r="J10" s="99">
        <f>+[1]Totals!DN40</f>
        <v>2304200</v>
      </c>
      <c r="K10" s="100">
        <f t="shared" si="0"/>
        <v>12239050</v>
      </c>
    </row>
    <row r="11" spans="1:11" x14ac:dyDescent="0.35">
      <c r="A11" t="s">
        <v>36</v>
      </c>
      <c r="B11" s="171">
        <v>0</v>
      </c>
      <c r="C11" s="99">
        <v>0</v>
      </c>
      <c r="D11" s="111">
        <v>0</v>
      </c>
      <c r="E11" s="110">
        <f>+[1]Totals!CQ41</f>
        <v>5000</v>
      </c>
      <c r="F11" s="87"/>
      <c r="G11" s="136">
        <f>+[1]Totals!DK41</f>
        <v>5000</v>
      </c>
      <c r="H11" s="99">
        <f>+[1]Totals!DL41</f>
        <v>0</v>
      </c>
      <c r="I11" s="99">
        <f>+[1]Totals!DM41</f>
        <v>0</v>
      </c>
      <c r="J11" s="99">
        <f>+[1]Totals!DN41</f>
        <v>5000</v>
      </c>
      <c r="K11" s="100">
        <f t="shared" si="0"/>
        <v>10000</v>
      </c>
    </row>
    <row r="12" spans="1:11" x14ac:dyDescent="0.35">
      <c r="A12" s="23" t="s">
        <v>37</v>
      </c>
      <c r="B12" s="171">
        <v>21946642</v>
      </c>
      <c r="C12" s="99">
        <v>8296861</v>
      </c>
      <c r="D12" s="111">
        <v>3206240</v>
      </c>
      <c r="E12" s="110">
        <f>+[1]Totals!CQ42</f>
        <v>388310</v>
      </c>
      <c r="F12" s="87"/>
      <c r="G12" s="136">
        <f>+[1]Totals!DK42</f>
        <v>0</v>
      </c>
      <c r="H12" s="99">
        <f>+[1]Totals!DL42</f>
        <v>3071300</v>
      </c>
      <c r="I12" s="99">
        <f>+[1]Totals!DM42</f>
        <v>7264000</v>
      </c>
      <c r="J12" s="99">
        <f>+[1]Totals!DN42</f>
        <v>1221700</v>
      </c>
      <c r="K12" s="100">
        <f t="shared" si="0"/>
        <v>11557000</v>
      </c>
    </row>
    <row r="13" spans="1:11" x14ac:dyDescent="0.35">
      <c r="A13" s="23" t="s">
        <v>38</v>
      </c>
      <c r="B13" s="171">
        <v>1402843</v>
      </c>
      <c r="C13" s="99">
        <v>17000</v>
      </c>
      <c r="D13" s="111">
        <v>444750</v>
      </c>
      <c r="E13" s="110">
        <f>+[1]Totals!CQ43</f>
        <v>0</v>
      </c>
      <c r="F13" s="87"/>
      <c r="G13" s="136">
        <f>+[1]Totals!DK43</f>
        <v>0</v>
      </c>
      <c r="H13" s="99">
        <f>+[1]Totals!DL43</f>
        <v>0</v>
      </c>
      <c r="I13" s="99">
        <f>+[1]Totals!DM43</f>
        <v>0</v>
      </c>
      <c r="J13" s="99">
        <f>+[1]Totals!DN43</f>
        <v>0</v>
      </c>
      <c r="K13" s="100">
        <f t="shared" si="0"/>
        <v>0</v>
      </c>
    </row>
    <row r="14" spans="1:11" x14ac:dyDescent="0.35">
      <c r="A14" s="23" t="s">
        <v>39</v>
      </c>
      <c r="B14" s="171">
        <v>7552285</v>
      </c>
      <c r="C14" s="99">
        <v>30000</v>
      </c>
      <c r="D14" s="111">
        <v>94250</v>
      </c>
      <c r="E14" s="110">
        <f>+[1]Totals!CQ44</f>
        <v>413923</v>
      </c>
      <c r="F14" s="87"/>
      <c r="G14" s="136">
        <f>+[1]Totals!DK44</f>
        <v>1747589</v>
      </c>
      <c r="H14" s="99">
        <f>+[1]Totals!DL44</f>
        <v>1523313</v>
      </c>
      <c r="I14" s="99">
        <f>+[1]Totals!DM44</f>
        <v>19800</v>
      </c>
      <c r="J14" s="99">
        <f>+[1]Totals!DN44</f>
        <v>1156494</v>
      </c>
      <c r="K14" s="100">
        <f t="shared" si="0"/>
        <v>4447196</v>
      </c>
    </row>
    <row r="15" spans="1:11" x14ac:dyDescent="0.35">
      <c r="A15" s="23" t="s">
        <v>40</v>
      </c>
      <c r="B15" s="171">
        <v>50598162</v>
      </c>
      <c r="C15" s="99">
        <v>2603193</v>
      </c>
      <c r="D15" s="111">
        <v>19825155</v>
      </c>
      <c r="E15" s="110">
        <f>+[1]Totals!CQ45</f>
        <v>2196265</v>
      </c>
      <c r="F15" s="87"/>
      <c r="G15" s="136">
        <f>+[1]Totals!DK45</f>
        <v>360374</v>
      </c>
      <c r="H15" s="99">
        <f>+[1]Totals!DL45</f>
        <v>94000</v>
      </c>
      <c r="I15" s="99">
        <f>+[1]Totals!DM45</f>
        <v>1577309</v>
      </c>
      <c r="J15" s="99">
        <f>+[1]Totals!DN45</f>
        <v>251395</v>
      </c>
      <c r="K15" s="100">
        <f t="shared" si="0"/>
        <v>2283078</v>
      </c>
    </row>
    <row r="16" spans="1:11" x14ac:dyDescent="0.35">
      <c r="A16" s="23" t="s">
        <v>41</v>
      </c>
      <c r="B16" s="171">
        <v>1045898</v>
      </c>
      <c r="C16" s="99">
        <v>201304</v>
      </c>
      <c r="D16" s="111">
        <v>27000</v>
      </c>
      <c r="E16" s="110">
        <f>+[1]Totals!CQ46</f>
        <v>52000</v>
      </c>
      <c r="F16" s="87"/>
      <c r="G16" s="136">
        <f>+[1]Totals!DK46</f>
        <v>230883</v>
      </c>
      <c r="H16" s="99">
        <f>+[1]Totals!DL46</f>
        <v>0</v>
      </c>
      <c r="I16" s="99">
        <f>+[1]Totals!DM46</f>
        <v>0</v>
      </c>
      <c r="J16" s="99">
        <f>+[1]Totals!DN46</f>
        <v>0</v>
      </c>
      <c r="K16" s="100">
        <f t="shared" si="0"/>
        <v>230883</v>
      </c>
    </row>
    <row r="17" spans="1:11" x14ac:dyDescent="0.35">
      <c r="A17" t="s">
        <v>42</v>
      </c>
      <c r="B17" s="171">
        <v>169417635</v>
      </c>
      <c r="C17" s="99">
        <v>28003755</v>
      </c>
      <c r="D17" s="111">
        <v>33446684</v>
      </c>
      <c r="E17" s="110">
        <f>+[1]Totals!CQ47</f>
        <v>31612774</v>
      </c>
      <c r="F17" s="87"/>
      <c r="G17" s="136">
        <f>+[1]Totals!DK47</f>
        <v>5702796</v>
      </c>
      <c r="H17" s="99">
        <f>+[1]Totals!DL47</f>
        <v>6321023</v>
      </c>
      <c r="I17" s="99">
        <f>+[1]Totals!DM47</f>
        <v>12339899</v>
      </c>
      <c r="J17" s="99">
        <f>+[1]Totals!DN47</f>
        <v>9227600</v>
      </c>
      <c r="K17" s="100">
        <f t="shared" si="0"/>
        <v>33591318</v>
      </c>
    </row>
    <row r="18" spans="1:11" x14ac:dyDescent="0.35">
      <c r="A18" s="23" t="s">
        <v>43</v>
      </c>
      <c r="B18" s="171">
        <v>864480</v>
      </c>
      <c r="C18" s="99">
        <v>151000</v>
      </c>
      <c r="D18" s="111">
        <v>150000</v>
      </c>
      <c r="E18" s="110">
        <f>+[1]Totals!CQ48</f>
        <v>0</v>
      </c>
      <c r="F18" s="87"/>
      <c r="G18" s="136">
        <f>+[1]Totals!DK48</f>
        <v>0</v>
      </c>
      <c r="H18" s="99">
        <f>+[1]Totals!DL48</f>
        <v>0</v>
      </c>
      <c r="I18" s="99">
        <f>+[1]Totals!DM48</f>
        <v>80000</v>
      </c>
      <c r="J18" s="99">
        <f>+[1]Totals!DN48</f>
        <v>0</v>
      </c>
      <c r="K18" s="100">
        <f t="shared" si="0"/>
        <v>80000</v>
      </c>
    </row>
    <row r="19" spans="1:11" x14ac:dyDescent="0.35">
      <c r="A19" s="23" t="s">
        <v>44</v>
      </c>
      <c r="B19" s="171">
        <v>6062573</v>
      </c>
      <c r="C19" s="99">
        <v>184383</v>
      </c>
      <c r="D19" s="111">
        <v>1962249</v>
      </c>
      <c r="E19" s="110">
        <f>+[1]Totals!CQ49</f>
        <v>0</v>
      </c>
      <c r="F19" s="87"/>
      <c r="G19" s="136">
        <f>+[1]Totals!DK49</f>
        <v>0</v>
      </c>
      <c r="H19" s="99">
        <f>+[1]Totals!DL49</f>
        <v>0</v>
      </c>
      <c r="I19" s="99">
        <f>+[1]Totals!DM49</f>
        <v>113081</v>
      </c>
      <c r="J19" s="99">
        <f>+[1]Totals!DN49</f>
        <v>0</v>
      </c>
      <c r="K19" s="100">
        <f t="shared" si="0"/>
        <v>113081</v>
      </c>
    </row>
    <row r="20" spans="1:11" x14ac:dyDescent="0.35">
      <c r="A20" s="23" t="s">
        <v>45</v>
      </c>
      <c r="B20" s="171">
        <v>106926545</v>
      </c>
      <c r="C20" s="99">
        <v>15130353</v>
      </c>
      <c r="D20" s="111">
        <v>5926490</v>
      </c>
      <c r="E20" s="110">
        <f>+[1]Totals!CQ50</f>
        <v>8035229</v>
      </c>
      <c r="F20" s="87"/>
      <c r="G20" s="136">
        <f>+[1]Totals!DK50</f>
        <v>80000</v>
      </c>
      <c r="H20" s="99">
        <f>+[1]Totals!DL50</f>
        <v>3057684</v>
      </c>
      <c r="I20" s="99">
        <f>+[1]Totals!DM50</f>
        <v>8666621</v>
      </c>
      <c r="J20" s="99">
        <f>+[1]Totals!DN50</f>
        <v>9597171</v>
      </c>
      <c r="K20" s="100">
        <f t="shared" si="0"/>
        <v>21401476</v>
      </c>
    </row>
    <row r="21" spans="1:11" x14ac:dyDescent="0.35">
      <c r="A21" s="23" t="s">
        <v>46</v>
      </c>
      <c r="B21" s="171">
        <v>712893</v>
      </c>
      <c r="C21" s="99">
        <v>109200</v>
      </c>
      <c r="D21" s="111">
        <v>40000</v>
      </c>
      <c r="E21" s="110">
        <f>+[1]Totals!CQ51</f>
        <v>0</v>
      </c>
      <c r="F21" s="87"/>
      <c r="G21" s="136">
        <f>+[1]Totals!DK51</f>
        <v>0</v>
      </c>
      <c r="H21" s="99">
        <f>+[1]Totals!DL51</f>
        <v>0</v>
      </c>
      <c r="I21" s="99">
        <f>+[1]Totals!DM51</f>
        <v>40000</v>
      </c>
      <c r="J21" s="99">
        <f>+[1]Totals!DN51</f>
        <v>0</v>
      </c>
      <c r="K21" s="100">
        <f t="shared" si="0"/>
        <v>40000</v>
      </c>
    </row>
    <row r="22" spans="1:11" x14ac:dyDescent="0.35">
      <c r="A22" s="23" t="s">
        <v>47</v>
      </c>
      <c r="B22" s="171">
        <v>5659437</v>
      </c>
      <c r="C22" s="99">
        <v>0</v>
      </c>
      <c r="D22" s="111">
        <v>0</v>
      </c>
      <c r="E22" s="110">
        <f>+[1]Totals!CQ52</f>
        <v>1886811</v>
      </c>
      <c r="F22" s="87"/>
      <c r="G22" s="136">
        <f>+[1]Totals!DK52</f>
        <v>0</v>
      </c>
      <c r="H22" s="99">
        <f>+[1]Totals!DL52</f>
        <v>0</v>
      </c>
      <c r="I22" s="99">
        <f>+[1]Totals!DM52</f>
        <v>215863</v>
      </c>
      <c r="J22" s="99">
        <f>+[1]Totals!DN52</f>
        <v>300</v>
      </c>
      <c r="K22" s="100">
        <f t="shared" si="0"/>
        <v>216163</v>
      </c>
    </row>
    <row r="23" spans="1:11" x14ac:dyDescent="0.35">
      <c r="A23" s="23" t="s">
        <v>48</v>
      </c>
      <c r="B23" s="171">
        <v>71808951</v>
      </c>
      <c r="C23" s="99">
        <v>3193066</v>
      </c>
      <c r="D23" s="111">
        <v>12222317</v>
      </c>
      <c r="E23" s="110">
        <f>+[1]Totals!CQ53</f>
        <v>8743138</v>
      </c>
      <c r="F23" s="87"/>
      <c r="G23" s="136">
        <f>+[1]Totals!DK53</f>
        <v>1343040</v>
      </c>
      <c r="H23" s="99">
        <f>+[1]Totals!DL53</f>
        <v>1789380</v>
      </c>
      <c r="I23" s="99">
        <f>+[1]Totals!DM53</f>
        <v>18000</v>
      </c>
      <c r="J23" s="99">
        <f>+[1]Totals!DN53</f>
        <v>0</v>
      </c>
      <c r="K23" s="100">
        <f t="shared" si="0"/>
        <v>3150420</v>
      </c>
    </row>
    <row r="24" spans="1:11" x14ac:dyDescent="0.35">
      <c r="A24" s="23" t="s">
        <v>49</v>
      </c>
      <c r="B24" s="171">
        <v>17024514</v>
      </c>
      <c r="C24" s="99">
        <v>8119400</v>
      </c>
      <c r="D24" s="111">
        <v>723550</v>
      </c>
      <c r="E24" s="110">
        <f>+[1]Totals!CQ54</f>
        <v>2012000</v>
      </c>
      <c r="F24" s="87"/>
      <c r="G24" s="136">
        <f>+[1]Totals!DK54</f>
        <v>5985755</v>
      </c>
      <c r="H24" s="99">
        <f>+[1]Totals!DL54</f>
        <v>2824800</v>
      </c>
      <c r="I24" s="99">
        <f>+[1]Totals!DM54</f>
        <v>0</v>
      </c>
      <c r="J24" s="99">
        <f>+[1]Totals!DN54</f>
        <v>1100000</v>
      </c>
      <c r="K24" s="100">
        <f t="shared" si="0"/>
        <v>9910555</v>
      </c>
    </row>
    <row r="25" spans="1:11" x14ac:dyDescent="0.35">
      <c r="A25" t="s">
        <v>50</v>
      </c>
      <c r="B25" s="171">
        <v>3441568</v>
      </c>
      <c r="C25" s="99">
        <v>1424000</v>
      </c>
      <c r="D25" s="111">
        <v>0</v>
      </c>
      <c r="E25" s="110">
        <f>+[1]Totals!CQ55</f>
        <v>243553</v>
      </c>
      <c r="F25" s="87"/>
      <c r="G25" s="136">
        <f>+[1]Totals!DK55</f>
        <v>0</v>
      </c>
      <c r="H25" s="99">
        <f>+[1]Totals!DL55</f>
        <v>121776</v>
      </c>
      <c r="I25" s="99">
        <f>+[1]Totals!DM55</f>
        <v>1605580</v>
      </c>
      <c r="J25" s="99">
        <f>+[1]Totals!DN55</f>
        <v>0</v>
      </c>
      <c r="K25" s="100">
        <f t="shared" si="0"/>
        <v>1727356</v>
      </c>
    </row>
    <row r="26" spans="1:11" x14ac:dyDescent="0.35">
      <c r="A26" s="23" t="s">
        <v>51</v>
      </c>
      <c r="B26" s="171">
        <v>85320780</v>
      </c>
      <c r="C26" s="99">
        <v>421150</v>
      </c>
      <c r="D26" s="111">
        <v>10742190</v>
      </c>
      <c r="E26" s="110">
        <f>+[1]Totals!CQ56</f>
        <v>11828562</v>
      </c>
      <c r="F26" s="87"/>
      <c r="G26" s="136">
        <f>+[1]Totals!DK56</f>
        <v>627950</v>
      </c>
      <c r="H26" s="99">
        <f>+[1]Totals!DL56</f>
        <v>683651</v>
      </c>
      <c r="I26" s="99">
        <f>+[1]Totals!DM56</f>
        <v>1766252</v>
      </c>
      <c r="J26" s="99">
        <f>+[1]Totals!DN56</f>
        <v>363750</v>
      </c>
      <c r="K26" s="100">
        <f t="shared" si="0"/>
        <v>3441603</v>
      </c>
    </row>
    <row r="27" spans="1:11" x14ac:dyDescent="0.35">
      <c r="A27" s="23" t="s">
        <v>52</v>
      </c>
      <c r="B27" s="171">
        <v>12858538</v>
      </c>
      <c r="C27" s="99">
        <v>0</v>
      </c>
      <c r="D27" s="111">
        <v>248400</v>
      </c>
      <c r="E27" s="110">
        <f>+[1]Totals!CQ57</f>
        <v>2983264</v>
      </c>
      <c r="F27" s="87"/>
      <c r="G27" s="136">
        <f>+[1]Totals!DK57</f>
        <v>139500</v>
      </c>
      <c r="H27" s="99">
        <f>+[1]Totals!DL57</f>
        <v>139500</v>
      </c>
      <c r="I27" s="99">
        <f>+[1]Totals!DM57</f>
        <v>0</v>
      </c>
      <c r="J27" s="99">
        <f>+[1]Totals!DN57</f>
        <v>0</v>
      </c>
      <c r="K27" s="100">
        <f t="shared" si="0"/>
        <v>279000</v>
      </c>
    </row>
    <row r="28" spans="1:11" x14ac:dyDescent="0.35">
      <c r="A28" s="23" t="s">
        <v>53</v>
      </c>
      <c r="B28" s="171">
        <v>58775527</v>
      </c>
      <c r="C28" s="99">
        <v>2451000</v>
      </c>
      <c r="D28" s="111">
        <v>9847800</v>
      </c>
      <c r="E28" s="110">
        <f>+[1]Totals!CQ58</f>
        <v>5597700</v>
      </c>
      <c r="F28" s="87"/>
      <c r="G28" s="136">
        <f>+[1]Totals!DK58</f>
        <v>2669300</v>
      </c>
      <c r="H28" s="99">
        <f>+[1]Totals!DL58</f>
        <v>331000</v>
      </c>
      <c r="I28" s="99">
        <f>+[1]Totals!DM58</f>
        <v>1425850</v>
      </c>
      <c r="J28" s="99">
        <f>+[1]Totals!DN58</f>
        <v>1422150</v>
      </c>
      <c r="K28" s="100">
        <f t="shared" si="0"/>
        <v>5848300</v>
      </c>
    </row>
    <row r="29" spans="1:11" x14ac:dyDescent="0.35">
      <c r="A29" s="23" t="s">
        <v>54</v>
      </c>
      <c r="B29" s="171">
        <v>39927832</v>
      </c>
      <c r="C29" s="99">
        <v>1462840</v>
      </c>
      <c r="D29" s="111">
        <v>1426600</v>
      </c>
      <c r="E29" s="110">
        <f>+[1]Totals!CQ59</f>
        <v>8613230</v>
      </c>
      <c r="F29" s="87"/>
      <c r="G29" s="136">
        <f>+[1]Totals!DK59</f>
        <v>0</v>
      </c>
      <c r="H29" s="99">
        <f>+[1]Totals!DL59</f>
        <v>2505415</v>
      </c>
      <c r="I29" s="99">
        <f>+[1]Totals!DM59</f>
        <v>349350</v>
      </c>
      <c r="J29" s="99">
        <f>+[1]Totals!DN59</f>
        <v>0</v>
      </c>
      <c r="K29" s="100">
        <f t="shared" si="0"/>
        <v>2854765</v>
      </c>
    </row>
    <row r="30" spans="1:11" x14ac:dyDescent="0.35">
      <c r="A30" s="23" t="s">
        <v>55</v>
      </c>
      <c r="B30" s="171">
        <v>39104296</v>
      </c>
      <c r="C30" s="99">
        <v>10393950</v>
      </c>
      <c r="D30" s="111">
        <v>1293500</v>
      </c>
      <c r="E30" s="110">
        <f>+[1]Totals!CQ60</f>
        <v>1926700</v>
      </c>
      <c r="F30" s="87"/>
      <c r="G30" s="136">
        <f>+[1]Totals!DK60</f>
        <v>455000</v>
      </c>
      <c r="H30" s="99">
        <f>+[1]Totals!DL60</f>
        <v>1444250</v>
      </c>
      <c r="I30" s="99">
        <f>+[1]Totals!DM60</f>
        <v>0</v>
      </c>
      <c r="J30" s="99">
        <f>+[1]Totals!DN60</f>
        <v>10592913</v>
      </c>
      <c r="K30" s="100">
        <f t="shared" si="0"/>
        <v>12492163</v>
      </c>
    </row>
    <row r="31" spans="1:11" x14ac:dyDescent="0.35">
      <c r="A31" s="23" t="s">
        <v>56</v>
      </c>
      <c r="B31" s="171">
        <v>2647184</v>
      </c>
      <c r="C31" s="99">
        <v>526240</v>
      </c>
      <c r="D31" s="111">
        <v>992696</v>
      </c>
      <c r="E31" s="110">
        <f>+[1]Totals!CQ61</f>
        <v>0</v>
      </c>
      <c r="F31" s="87"/>
      <c r="G31" s="136">
        <f>+[1]Totals!DK61</f>
        <v>0</v>
      </c>
      <c r="H31" s="99">
        <f>+[1]Totals!DL61</f>
        <v>0</v>
      </c>
      <c r="I31" s="99">
        <f>+[1]Totals!DM61</f>
        <v>0</v>
      </c>
      <c r="J31" s="99">
        <f>+[1]Totals!DN61</f>
        <v>0</v>
      </c>
      <c r="K31" s="100">
        <f t="shared" si="0"/>
        <v>0</v>
      </c>
    </row>
    <row r="32" spans="1:11" x14ac:dyDescent="0.35">
      <c r="A32" s="23" t="s">
        <v>57</v>
      </c>
      <c r="B32" s="171">
        <v>52318828</v>
      </c>
      <c r="C32" s="99">
        <v>10190810</v>
      </c>
      <c r="D32" s="111">
        <v>11450252</v>
      </c>
      <c r="E32" s="110">
        <f>+[1]Totals!CQ62</f>
        <v>5684460</v>
      </c>
      <c r="F32" s="87"/>
      <c r="G32" s="136">
        <f>+[1]Totals!DK62</f>
        <v>1266000</v>
      </c>
      <c r="H32" s="99">
        <f>+[1]Totals!DL62</f>
        <v>26550</v>
      </c>
      <c r="I32" s="99">
        <f>+[1]Totals!DM62</f>
        <v>4357300</v>
      </c>
      <c r="J32" s="99">
        <f>+[1]Totals!DN62</f>
        <v>2416900</v>
      </c>
      <c r="K32" s="100">
        <f t="shared" si="0"/>
        <v>8066750</v>
      </c>
    </row>
    <row r="33" spans="1:11" x14ac:dyDescent="0.35">
      <c r="A33" s="23" t="s">
        <v>58</v>
      </c>
      <c r="B33" s="171">
        <v>1625692</v>
      </c>
      <c r="C33" s="99">
        <v>0</v>
      </c>
      <c r="D33" s="111">
        <v>175000</v>
      </c>
      <c r="E33" s="110">
        <f>+[1]Totals!CQ63</f>
        <v>0</v>
      </c>
      <c r="F33" s="87"/>
      <c r="G33" s="136">
        <f>+[1]Totals!DK63</f>
        <v>0</v>
      </c>
      <c r="H33" s="99">
        <f>+[1]Totals!DL63</f>
        <v>0</v>
      </c>
      <c r="I33" s="99">
        <f>+[1]Totals!DM63</f>
        <v>0</v>
      </c>
      <c r="J33" s="99">
        <f>+[1]Totals!DN63</f>
        <v>0</v>
      </c>
      <c r="K33" s="100">
        <f t="shared" si="0"/>
        <v>0</v>
      </c>
    </row>
    <row r="34" spans="1:11" x14ac:dyDescent="0.35">
      <c r="A34" s="23" t="s">
        <v>59</v>
      </c>
      <c r="B34" s="171">
        <v>30956556</v>
      </c>
      <c r="C34" s="99">
        <v>6498999</v>
      </c>
      <c r="D34" s="111">
        <v>3942358</v>
      </c>
      <c r="E34" s="110">
        <f>+[1]Totals!CQ64</f>
        <v>10071730</v>
      </c>
      <c r="F34" s="87"/>
      <c r="G34" s="136">
        <f>+[1]Totals!DK64</f>
        <v>4676830</v>
      </c>
      <c r="H34" s="99">
        <f>+[1]Totals!DL64</f>
        <v>218450</v>
      </c>
      <c r="I34" s="99">
        <f>+[1]Totals!DM64</f>
        <v>363500</v>
      </c>
      <c r="J34" s="99">
        <f>+[1]Totals!DN64</f>
        <v>588500</v>
      </c>
      <c r="K34" s="100">
        <f t="shared" si="0"/>
        <v>5847280</v>
      </c>
    </row>
    <row r="35" spans="1:11" x14ac:dyDescent="0.35">
      <c r="A35" s="23" t="s">
        <v>60</v>
      </c>
      <c r="B35" s="171">
        <v>236793989</v>
      </c>
      <c r="C35" s="99">
        <v>33403024</v>
      </c>
      <c r="D35" s="111">
        <v>21734341</v>
      </c>
      <c r="E35" s="110">
        <f>+[1]Totals!CQ65</f>
        <v>37315405</v>
      </c>
      <c r="F35" s="87"/>
      <c r="G35" s="136">
        <f>+[1]Totals!DK65</f>
        <v>7015347</v>
      </c>
      <c r="H35" s="99">
        <f>+[1]Totals!DL65</f>
        <v>14883274</v>
      </c>
      <c r="I35" s="99">
        <f>+[1]Totals!DM65</f>
        <v>6387120</v>
      </c>
      <c r="J35" s="99">
        <f>+[1]Totals!DN65</f>
        <v>136777</v>
      </c>
      <c r="K35" s="100">
        <f t="shared" si="0"/>
        <v>28422518</v>
      </c>
    </row>
    <row r="36" spans="1:11" x14ac:dyDescent="0.35">
      <c r="A36" s="23" t="s">
        <v>61</v>
      </c>
      <c r="B36" s="171">
        <v>27087545</v>
      </c>
      <c r="C36" s="99">
        <v>6483000</v>
      </c>
      <c r="D36" s="111">
        <v>1530371</v>
      </c>
      <c r="E36" s="110">
        <f>+[1]Totals!CQ66</f>
        <v>1227264</v>
      </c>
      <c r="F36" s="87"/>
      <c r="G36" s="136">
        <f>+[1]Totals!DK66</f>
        <v>896792</v>
      </c>
      <c r="H36" s="99">
        <f>+[1]Totals!DL66</f>
        <v>2993845</v>
      </c>
      <c r="I36" s="99">
        <f>+[1]Totals!DM66</f>
        <v>917838</v>
      </c>
      <c r="J36" s="99">
        <f>+[1]Totals!DN66</f>
        <v>0</v>
      </c>
      <c r="K36" s="100">
        <f t="shared" si="0"/>
        <v>4808475</v>
      </c>
    </row>
    <row r="37" spans="1:11" x14ac:dyDescent="0.35">
      <c r="A37" s="23" t="s">
        <v>62</v>
      </c>
      <c r="B37" s="171">
        <v>41521402</v>
      </c>
      <c r="C37" s="99">
        <v>3914900</v>
      </c>
      <c r="D37" s="111">
        <v>1525000</v>
      </c>
      <c r="E37" s="110">
        <f>+[1]Totals!CQ67</f>
        <v>6645200</v>
      </c>
      <c r="F37" s="87"/>
      <c r="G37" s="136">
        <f>+[1]Totals!DK67</f>
        <v>2069845</v>
      </c>
      <c r="H37" s="99">
        <f>+[1]Totals!DL67</f>
        <v>300000</v>
      </c>
      <c r="I37" s="99">
        <f>+[1]Totals!DM67</f>
        <v>30000</v>
      </c>
      <c r="J37" s="99">
        <f>+[1]Totals!DN67</f>
        <v>0</v>
      </c>
      <c r="K37" s="100">
        <f t="shared" si="0"/>
        <v>2399845</v>
      </c>
    </row>
    <row r="38" spans="1:11" x14ac:dyDescent="0.35">
      <c r="A38" s="23" t="s">
        <v>63</v>
      </c>
      <c r="B38" s="171">
        <v>17747645</v>
      </c>
      <c r="C38" s="99">
        <v>5086513</v>
      </c>
      <c r="D38" s="111">
        <v>511025</v>
      </c>
      <c r="E38" s="110">
        <f>+[1]Totals!CQ68</f>
        <v>680631</v>
      </c>
      <c r="F38" s="87"/>
      <c r="G38" s="136">
        <f>+[1]Totals!DK68</f>
        <v>0</v>
      </c>
      <c r="H38" s="99">
        <f>+[1]Totals!DL68</f>
        <v>0</v>
      </c>
      <c r="I38" s="99">
        <f>+[1]Totals!DM68</f>
        <v>669500</v>
      </c>
      <c r="J38" s="99">
        <f>+[1]Totals!DN68</f>
        <v>20000</v>
      </c>
      <c r="K38" s="100">
        <f t="shared" si="0"/>
        <v>689500</v>
      </c>
    </row>
    <row r="39" spans="1:11" x14ac:dyDescent="0.35">
      <c r="A39" s="23" t="s">
        <v>64</v>
      </c>
      <c r="B39" s="171">
        <v>6546005</v>
      </c>
      <c r="C39" s="99">
        <v>2153542</v>
      </c>
      <c r="D39" s="111">
        <v>28006</v>
      </c>
      <c r="E39" s="110">
        <f>+[1]Totals!CQ69</f>
        <v>2921039</v>
      </c>
      <c r="F39" s="87"/>
      <c r="G39" s="136">
        <f>+[1]Totals!DK69</f>
        <v>0</v>
      </c>
      <c r="H39" s="99">
        <f>+[1]Totals!DL69</f>
        <v>0</v>
      </c>
      <c r="I39" s="99">
        <f>+[1]Totals!DM69</f>
        <v>309451</v>
      </c>
      <c r="J39" s="99">
        <f>+[1]Totals!DN69</f>
        <v>10000</v>
      </c>
      <c r="K39" s="100">
        <f t="shared" si="0"/>
        <v>319451</v>
      </c>
    </row>
    <row r="40" spans="1:11" x14ac:dyDescent="0.35">
      <c r="A40" s="23" t="s">
        <v>65</v>
      </c>
      <c r="B40" s="171">
        <v>339873</v>
      </c>
      <c r="C40" s="99">
        <v>1079</v>
      </c>
      <c r="D40" s="111">
        <v>0</v>
      </c>
      <c r="E40" s="110">
        <f>+[1]Totals!CQ70</f>
        <v>0</v>
      </c>
      <c r="F40" s="87"/>
      <c r="G40" s="136">
        <f>+[1]Totals!DK70</f>
        <v>0</v>
      </c>
      <c r="H40" s="99">
        <f>+[1]Totals!DL70</f>
        <v>0</v>
      </c>
      <c r="I40" s="99">
        <f>+[1]Totals!DM70</f>
        <v>0</v>
      </c>
      <c r="J40" s="99">
        <f>+[1]Totals!DN70</f>
        <v>0</v>
      </c>
      <c r="K40" s="100">
        <f t="shared" si="0"/>
        <v>0</v>
      </c>
    </row>
    <row r="41" spans="1:11" x14ac:dyDescent="0.35">
      <c r="A41" t="s">
        <v>66</v>
      </c>
      <c r="B41" s="171">
        <v>624996</v>
      </c>
      <c r="C41" s="99">
        <v>0</v>
      </c>
      <c r="D41" s="111">
        <v>4450</v>
      </c>
      <c r="E41" s="110">
        <f>+[1]Totals!CQ71</f>
        <v>148299</v>
      </c>
      <c r="F41" s="87"/>
      <c r="G41" s="136">
        <f>+[1]Totals!DK71</f>
        <v>0</v>
      </c>
      <c r="H41" s="99">
        <f>+[1]Totals!DL71</f>
        <v>0</v>
      </c>
      <c r="I41" s="99">
        <f>+[1]Totals!DM71</f>
        <v>0</v>
      </c>
      <c r="J41" s="99">
        <f>+[1]Totals!DN71</f>
        <v>0</v>
      </c>
      <c r="K41" s="100">
        <f t="shared" si="0"/>
        <v>0</v>
      </c>
    </row>
    <row r="42" spans="1:11" x14ac:dyDescent="0.35">
      <c r="A42" t="s">
        <v>67</v>
      </c>
      <c r="B42" s="171">
        <v>40527984</v>
      </c>
      <c r="C42" s="99">
        <v>10110197</v>
      </c>
      <c r="D42" s="111">
        <v>5895370</v>
      </c>
      <c r="E42" s="110">
        <f>+[1]Totals!CQ72</f>
        <v>1014050</v>
      </c>
      <c r="F42" s="87"/>
      <c r="G42" s="136">
        <f>+[1]Totals!DK72</f>
        <v>6194948</v>
      </c>
      <c r="H42" s="99">
        <f>+[1]Totals!DL72</f>
        <v>4846444</v>
      </c>
      <c r="I42" s="99">
        <f>+[1]Totals!DM72</f>
        <v>7819967</v>
      </c>
      <c r="J42" s="99">
        <f>+[1]Totals!DN72</f>
        <v>37500</v>
      </c>
      <c r="K42" s="100">
        <f t="shared" si="0"/>
        <v>18898859</v>
      </c>
    </row>
    <row r="43" spans="1:11" x14ac:dyDescent="0.35">
      <c r="A43" t="s">
        <v>68</v>
      </c>
      <c r="B43" s="171">
        <v>28339424</v>
      </c>
      <c r="C43" s="99">
        <v>3731400</v>
      </c>
      <c r="D43" s="111">
        <v>2680955</v>
      </c>
      <c r="E43" s="110">
        <f>+[1]Totals!CQ73</f>
        <v>2616817</v>
      </c>
      <c r="F43" s="87"/>
      <c r="G43" s="136">
        <f>+[1]Totals!DK73</f>
        <v>0</v>
      </c>
      <c r="H43" s="99">
        <f>+[1]Totals!DL73</f>
        <v>2102000</v>
      </c>
      <c r="I43" s="99">
        <f>+[1]Totals!DM73</f>
        <v>1030318</v>
      </c>
      <c r="J43" s="99">
        <f>+[1]Totals!DN73</f>
        <v>2736432</v>
      </c>
      <c r="K43" s="100">
        <f t="shared" si="0"/>
        <v>5868750</v>
      </c>
    </row>
    <row r="44" spans="1:11" x14ac:dyDescent="0.35">
      <c r="A44" s="23" t="s">
        <v>69</v>
      </c>
      <c r="B44" s="171">
        <v>213450</v>
      </c>
      <c r="C44" s="99">
        <v>0</v>
      </c>
      <c r="D44" s="111">
        <v>0</v>
      </c>
      <c r="E44" s="110">
        <f>+[1]Totals!CQ74</f>
        <v>10000</v>
      </c>
      <c r="F44" s="87"/>
      <c r="G44" s="136">
        <f>+[1]Totals!DK74</f>
        <v>0</v>
      </c>
      <c r="H44" s="99">
        <f>+[1]Totals!DL74</f>
        <v>10000</v>
      </c>
      <c r="I44" s="99">
        <f>+[1]Totals!DM74</f>
        <v>0</v>
      </c>
      <c r="J44" s="99">
        <f>+[1]Totals!DN74</f>
        <v>0</v>
      </c>
      <c r="K44" s="100">
        <f t="shared" si="0"/>
        <v>10000</v>
      </c>
    </row>
    <row r="45" spans="1:11" x14ac:dyDescent="0.35">
      <c r="A45" s="23" t="s">
        <v>70</v>
      </c>
      <c r="B45" s="171">
        <v>74585580</v>
      </c>
      <c r="C45" s="99">
        <v>7403169</v>
      </c>
      <c r="D45" s="111">
        <v>13131076</v>
      </c>
      <c r="E45" s="110">
        <f>+[1]Totals!CQ75</f>
        <v>11855589</v>
      </c>
      <c r="F45" s="87"/>
      <c r="G45" s="136">
        <f>+[1]Totals!DK75</f>
        <v>3508139</v>
      </c>
      <c r="H45" s="99">
        <f>+[1]Totals!DL75</f>
        <v>2454367</v>
      </c>
      <c r="I45" s="99">
        <f>+[1]Totals!DM75</f>
        <v>1717729</v>
      </c>
      <c r="J45" s="99">
        <f>+[1]Totals!DN75</f>
        <v>3066538</v>
      </c>
      <c r="K45" s="100">
        <f t="shared" si="0"/>
        <v>10746773</v>
      </c>
    </row>
    <row r="46" spans="1:11" x14ac:dyDescent="0.35">
      <c r="A46" s="23" t="s">
        <v>71</v>
      </c>
      <c r="B46" s="171">
        <v>15910696</v>
      </c>
      <c r="C46" s="99">
        <v>1133070</v>
      </c>
      <c r="D46" s="111">
        <v>5622710</v>
      </c>
      <c r="E46" s="110">
        <f>+[1]Totals!CQ76</f>
        <v>443850</v>
      </c>
      <c r="F46" s="87"/>
      <c r="G46" s="136">
        <f>+[1]Totals!DK76</f>
        <v>5350</v>
      </c>
      <c r="H46" s="99">
        <f>+[1]Totals!DL76</f>
        <v>163250</v>
      </c>
      <c r="I46" s="99">
        <f>+[1]Totals!DM76</f>
        <v>0</v>
      </c>
      <c r="J46" s="99">
        <f>+[1]Totals!DN76</f>
        <v>6547600</v>
      </c>
      <c r="K46" s="100">
        <f t="shared" si="0"/>
        <v>6716200</v>
      </c>
    </row>
    <row r="47" spans="1:11" x14ac:dyDescent="0.35">
      <c r="A47" s="23" t="s">
        <v>72</v>
      </c>
      <c r="B47" s="171">
        <v>81687677</v>
      </c>
      <c r="C47" s="99">
        <v>6832335</v>
      </c>
      <c r="D47" s="111">
        <v>22839478</v>
      </c>
      <c r="E47" s="110">
        <f>+[1]Totals!CQ77</f>
        <v>2850557</v>
      </c>
      <c r="F47" s="87"/>
      <c r="G47" s="136">
        <f>+[1]Totals!DK77</f>
        <v>1114481</v>
      </c>
      <c r="H47" s="99">
        <f>+[1]Totals!DL77</f>
        <v>389699</v>
      </c>
      <c r="I47" s="99">
        <f>+[1]Totals!DM77</f>
        <v>7717627</v>
      </c>
      <c r="J47" s="99">
        <f>+[1]Totals!DN77</f>
        <v>4568616</v>
      </c>
      <c r="K47" s="100">
        <f t="shared" si="0"/>
        <v>13790423</v>
      </c>
    </row>
    <row r="48" spans="1:11" x14ac:dyDescent="0.35">
      <c r="A48" s="23" t="s">
        <v>73</v>
      </c>
      <c r="B48" s="171">
        <v>41607505</v>
      </c>
      <c r="C48" s="99">
        <v>1055716</v>
      </c>
      <c r="D48" s="111">
        <v>7383962</v>
      </c>
      <c r="E48" s="110">
        <f>+[1]Totals!CQ78</f>
        <v>643350</v>
      </c>
      <c r="F48" s="87"/>
      <c r="G48" s="136">
        <f>+[1]Totals!DK78</f>
        <v>0</v>
      </c>
      <c r="H48" s="99">
        <f>+[1]Totals!DL78</f>
        <v>0</v>
      </c>
      <c r="I48" s="99">
        <f>+[1]Totals!DM78</f>
        <v>1546341</v>
      </c>
      <c r="J48" s="99">
        <f>+[1]Totals!DN78</f>
        <v>0</v>
      </c>
      <c r="K48" s="100">
        <f t="shared" si="0"/>
        <v>1546341</v>
      </c>
    </row>
    <row r="49" spans="1:11" x14ac:dyDescent="0.35">
      <c r="A49" s="23" t="s">
        <v>74</v>
      </c>
      <c r="B49" s="171">
        <v>1075485</v>
      </c>
      <c r="C49" s="99">
        <v>619610</v>
      </c>
      <c r="D49" s="111">
        <v>0</v>
      </c>
      <c r="E49" s="110">
        <f>+[1]Totals!CQ79</f>
        <v>1071376</v>
      </c>
      <c r="F49" s="87"/>
      <c r="G49" s="136">
        <f>+[1]Totals!DK79</f>
        <v>0</v>
      </c>
      <c r="H49" s="99">
        <f>+[1]Totals!DL79</f>
        <v>0</v>
      </c>
      <c r="I49" s="99">
        <f>+[1]Totals!DM79</f>
        <v>0</v>
      </c>
      <c r="J49" s="99">
        <f>+[1]Totals!DN79</f>
        <v>0</v>
      </c>
      <c r="K49" s="100">
        <f t="shared" si="0"/>
        <v>0</v>
      </c>
    </row>
    <row r="50" spans="1:11" x14ac:dyDescent="0.35">
      <c r="A50" s="23" t="s">
        <v>75</v>
      </c>
      <c r="B50" s="171">
        <v>10707767</v>
      </c>
      <c r="C50" s="99">
        <v>1215160</v>
      </c>
      <c r="D50" s="111">
        <v>1291242</v>
      </c>
      <c r="E50" s="110">
        <f>+[1]Totals!CQ80</f>
        <v>2588652</v>
      </c>
      <c r="F50" s="87"/>
      <c r="G50" s="136">
        <f>+[1]Totals!DK80</f>
        <v>921058</v>
      </c>
      <c r="H50" s="99">
        <f>+[1]Totals!DL80</f>
        <v>925500</v>
      </c>
      <c r="I50" s="99">
        <f>+[1]Totals!DM80</f>
        <v>0</v>
      </c>
      <c r="J50" s="99">
        <f>+[1]Totals!DN80</f>
        <v>0</v>
      </c>
      <c r="K50" s="100">
        <f t="shared" si="0"/>
        <v>1846558</v>
      </c>
    </row>
    <row r="51" spans="1:11" x14ac:dyDescent="0.35">
      <c r="A51" s="101" t="s">
        <v>8</v>
      </c>
      <c r="B51" s="165">
        <v>1588421547</v>
      </c>
      <c r="C51" s="102">
        <v>212847696</v>
      </c>
      <c r="D51" s="115">
        <v>209210311</v>
      </c>
      <c r="E51" s="122">
        <f t="shared" ref="E51:K51" si="1">SUM(E4:E50)</f>
        <v>205582406</v>
      </c>
      <c r="F51" s="61"/>
      <c r="G51" s="165">
        <f t="shared" si="1"/>
        <v>57636628</v>
      </c>
      <c r="H51" s="102">
        <f t="shared" si="1"/>
        <v>65440784</v>
      </c>
      <c r="I51" s="102">
        <f t="shared" si="1"/>
        <v>72575491</v>
      </c>
      <c r="J51" s="102">
        <f t="shared" si="1"/>
        <v>63806618</v>
      </c>
      <c r="K51" s="103">
        <f t="shared" si="1"/>
        <v>259459521</v>
      </c>
    </row>
    <row r="52" spans="1:11" x14ac:dyDescent="0.35">
      <c r="A52" s="104" t="s">
        <v>76</v>
      </c>
    </row>
    <row r="53" spans="1:11" s="105" customFormat="1" x14ac:dyDescent="0.35">
      <c r="B53" s="86"/>
      <c r="C53" s="86"/>
      <c r="D53" s="86"/>
      <c r="E53" s="86"/>
      <c r="F53" s="86"/>
      <c r="G53" s="86"/>
      <c r="H53" s="86"/>
      <c r="I53" s="86"/>
      <c r="J53" s="86"/>
      <c r="K53" s="86"/>
    </row>
  </sheetData>
  <mergeCells count="5">
    <mergeCell ref="B2:B3"/>
    <mergeCell ref="C2:C3"/>
    <mergeCell ref="D2:D3"/>
    <mergeCell ref="E2:E3"/>
    <mergeCell ref="G2:K2"/>
  </mergeCells>
  <pageMargins left="0.7" right="0.7" top="0.75" bottom="0.75" header="0.3" footer="0.3"/>
  <pageSetup scale="66" orientation="landscape" r:id="rId1"/>
  <headerFooter>
    <oddFooter>&amp;L&amp;1#&amp;"Calibri"&amp;10&amp;K000000Internal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316D-4B59-4EFF-BE6B-3AA3642D8516}">
  <sheetPr>
    <pageSetUpPr fitToPage="1"/>
  </sheetPr>
  <dimension ref="A1:K56"/>
  <sheetViews>
    <sheetView workbookViewId="0">
      <selection activeCell="H60" sqref="H60"/>
    </sheetView>
  </sheetViews>
  <sheetFormatPr defaultColWidth="13.54296875" defaultRowHeight="14.5" x14ac:dyDescent="0.35"/>
  <cols>
    <col min="1" max="1" width="20.54296875" customWidth="1"/>
    <col min="4" max="4" width="13.54296875" style="86"/>
    <col min="6" max="6" width="3.81640625" customWidth="1"/>
    <col min="7" max="7" width="11.6328125" style="86" customWidth="1"/>
    <col min="8" max="8" width="12.453125" customWidth="1"/>
    <col min="9" max="9" width="12" customWidth="1"/>
    <col min="10" max="10" width="11.90625" customWidth="1"/>
    <col min="11" max="11" width="12.54296875" style="86" customWidth="1"/>
    <col min="258" max="258" width="23.453125" customWidth="1"/>
    <col min="263" max="263" width="11.6328125" customWidth="1"/>
    <col min="264" max="264" width="12.453125" customWidth="1"/>
    <col min="265" max="265" width="12" customWidth="1"/>
    <col min="266" max="266" width="11.90625" customWidth="1"/>
    <col min="267" max="267" width="12.54296875" customWidth="1"/>
    <col min="514" max="514" width="23.453125" customWidth="1"/>
    <col min="519" max="519" width="11.6328125" customWidth="1"/>
    <col min="520" max="520" width="12.453125" customWidth="1"/>
    <col min="521" max="521" width="12" customWidth="1"/>
    <col min="522" max="522" width="11.90625" customWidth="1"/>
    <col min="523" max="523" width="12.54296875" customWidth="1"/>
    <col min="770" max="770" width="23.453125" customWidth="1"/>
    <col min="775" max="775" width="11.6328125" customWidth="1"/>
    <col min="776" max="776" width="12.453125" customWidth="1"/>
    <col min="777" max="777" width="12" customWidth="1"/>
    <col min="778" max="778" width="11.90625" customWidth="1"/>
    <col min="779" max="779" width="12.54296875" customWidth="1"/>
    <col min="1026" max="1026" width="23.453125" customWidth="1"/>
    <col min="1031" max="1031" width="11.6328125" customWidth="1"/>
    <col min="1032" max="1032" width="12.453125" customWidth="1"/>
    <col min="1033" max="1033" width="12" customWidth="1"/>
    <col min="1034" max="1034" width="11.90625" customWidth="1"/>
    <col min="1035" max="1035" width="12.54296875" customWidth="1"/>
    <col min="1282" max="1282" width="23.453125" customWidth="1"/>
    <col min="1287" max="1287" width="11.6328125" customWidth="1"/>
    <col min="1288" max="1288" width="12.453125" customWidth="1"/>
    <col min="1289" max="1289" width="12" customWidth="1"/>
    <col min="1290" max="1290" width="11.90625" customWidth="1"/>
    <col min="1291" max="1291" width="12.54296875" customWidth="1"/>
    <col min="1538" max="1538" width="23.453125" customWidth="1"/>
    <col min="1543" max="1543" width="11.6328125" customWidth="1"/>
    <col min="1544" max="1544" width="12.453125" customWidth="1"/>
    <col min="1545" max="1545" width="12" customWidth="1"/>
    <col min="1546" max="1546" width="11.90625" customWidth="1"/>
    <col min="1547" max="1547" width="12.54296875" customWidth="1"/>
    <col min="1794" max="1794" width="23.453125" customWidth="1"/>
    <col min="1799" max="1799" width="11.6328125" customWidth="1"/>
    <col min="1800" max="1800" width="12.453125" customWidth="1"/>
    <col min="1801" max="1801" width="12" customWidth="1"/>
    <col min="1802" max="1802" width="11.90625" customWidth="1"/>
    <col min="1803" max="1803" width="12.54296875" customWidth="1"/>
    <col min="2050" max="2050" width="23.453125" customWidth="1"/>
    <col min="2055" max="2055" width="11.6328125" customWidth="1"/>
    <col min="2056" max="2056" width="12.453125" customWidth="1"/>
    <col min="2057" max="2057" width="12" customWidth="1"/>
    <col min="2058" max="2058" width="11.90625" customWidth="1"/>
    <col min="2059" max="2059" width="12.54296875" customWidth="1"/>
    <col min="2306" max="2306" width="23.453125" customWidth="1"/>
    <col min="2311" max="2311" width="11.6328125" customWidth="1"/>
    <col min="2312" max="2312" width="12.453125" customWidth="1"/>
    <col min="2313" max="2313" width="12" customWidth="1"/>
    <col min="2314" max="2314" width="11.90625" customWidth="1"/>
    <col min="2315" max="2315" width="12.54296875" customWidth="1"/>
    <col min="2562" max="2562" width="23.453125" customWidth="1"/>
    <col min="2567" max="2567" width="11.6328125" customWidth="1"/>
    <col min="2568" max="2568" width="12.453125" customWidth="1"/>
    <col min="2569" max="2569" width="12" customWidth="1"/>
    <col min="2570" max="2570" width="11.90625" customWidth="1"/>
    <col min="2571" max="2571" width="12.54296875" customWidth="1"/>
    <col min="2818" max="2818" width="23.453125" customWidth="1"/>
    <col min="2823" max="2823" width="11.6328125" customWidth="1"/>
    <col min="2824" max="2824" width="12.453125" customWidth="1"/>
    <col min="2825" max="2825" width="12" customWidth="1"/>
    <col min="2826" max="2826" width="11.90625" customWidth="1"/>
    <col min="2827" max="2827" width="12.54296875" customWidth="1"/>
    <col min="3074" max="3074" width="23.453125" customWidth="1"/>
    <col min="3079" max="3079" width="11.6328125" customWidth="1"/>
    <col min="3080" max="3080" width="12.453125" customWidth="1"/>
    <col min="3081" max="3081" width="12" customWidth="1"/>
    <col min="3082" max="3082" width="11.90625" customWidth="1"/>
    <col min="3083" max="3083" width="12.54296875" customWidth="1"/>
    <col min="3330" max="3330" width="23.453125" customWidth="1"/>
    <col min="3335" max="3335" width="11.6328125" customWidth="1"/>
    <col min="3336" max="3336" width="12.453125" customWidth="1"/>
    <col min="3337" max="3337" width="12" customWidth="1"/>
    <col min="3338" max="3338" width="11.90625" customWidth="1"/>
    <col min="3339" max="3339" width="12.54296875" customWidth="1"/>
    <col min="3586" max="3586" width="23.453125" customWidth="1"/>
    <col min="3591" max="3591" width="11.6328125" customWidth="1"/>
    <col min="3592" max="3592" width="12.453125" customWidth="1"/>
    <col min="3593" max="3593" width="12" customWidth="1"/>
    <col min="3594" max="3594" width="11.90625" customWidth="1"/>
    <col min="3595" max="3595" width="12.54296875" customWidth="1"/>
    <col min="3842" max="3842" width="23.453125" customWidth="1"/>
    <col min="3847" max="3847" width="11.6328125" customWidth="1"/>
    <col min="3848" max="3848" width="12.453125" customWidth="1"/>
    <col min="3849" max="3849" width="12" customWidth="1"/>
    <col min="3850" max="3850" width="11.90625" customWidth="1"/>
    <col min="3851" max="3851" width="12.54296875" customWidth="1"/>
    <col min="4098" max="4098" width="23.453125" customWidth="1"/>
    <col min="4103" max="4103" width="11.6328125" customWidth="1"/>
    <col min="4104" max="4104" width="12.453125" customWidth="1"/>
    <col min="4105" max="4105" width="12" customWidth="1"/>
    <col min="4106" max="4106" width="11.90625" customWidth="1"/>
    <col min="4107" max="4107" width="12.54296875" customWidth="1"/>
    <col min="4354" max="4354" width="23.453125" customWidth="1"/>
    <col min="4359" max="4359" width="11.6328125" customWidth="1"/>
    <col min="4360" max="4360" width="12.453125" customWidth="1"/>
    <col min="4361" max="4361" width="12" customWidth="1"/>
    <col min="4362" max="4362" width="11.90625" customWidth="1"/>
    <col min="4363" max="4363" width="12.54296875" customWidth="1"/>
    <col min="4610" max="4610" width="23.453125" customWidth="1"/>
    <col min="4615" max="4615" width="11.6328125" customWidth="1"/>
    <col min="4616" max="4616" width="12.453125" customWidth="1"/>
    <col min="4617" max="4617" width="12" customWidth="1"/>
    <col min="4618" max="4618" width="11.90625" customWidth="1"/>
    <col min="4619" max="4619" width="12.54296875" customWidth="1"/>
    <col min="4866" max="4866" width="23.453125" customWidth="1"/>
    <col min="4871" max="4871" width="11.6328125" customWidth="1"/>
    <col min="4872" max="4872" width="12.453125" customWidth="1"/>
    <col min="4873" max="4873" width="12" customWidth="1"/>
    <col min="4874" max="4874" width="11.90625" customWidth="1"/>
    <col min="4875" max="4875" width="12.54296875" customWidth="1"/>
    <col min="5122" max="5122" width="23.453125" customWidth="1"/>
    <col min="5127" max="5127" width="11.6328125" customWidth="1"/>
    <col min="5128" max="5128" width="12.453125" customWidth="1"/>
    <col min="5129" max="5129" width="12" customWidth="1"/>
    <col min="5130" max="5130" width="11.90625" customWidth="1"/>
    <col min="5131" max="5131" width="12.54296875" customWidth="1"/>
    <col min="5378" max="5378" width="23.453125" customWidth="1"/>
    <col min="5383" max="5383" width="11.6328125" customWidth="1"/>
    <col min="5384" max="5384" width="12.453125" customWidth="1"/>
    <col min="5385" max="5385" width="12" customWidth="1"/>
    <col min="5386" max="5386" width="11.90625" customWidth="1"/>
    <col min="5387" max="5387" width="12.54296875" customWidth="1"/>
    <col min="5634" max="5634" width="23.453125" customWidth="1"/>
    <col min="5639" max="5639" width="11.6328125" customWidth="1"/>
    <col min="5640" max="5640" width="12.453125" customWidth="1"/>
    <col min="5641" max="5641" width="12" customWidth="1"/>
    <col min="5642" max="5642" width="11.90625" customWidth="1"/>
    <col min="5643" max="5643" width="12.54296875" customWidth="1"/>
    <col min="5890" max="5890" width="23.453125" customWidth="1"/>
    <col min="5895" max="5895" width="11.6328125" customWidth="1"/>
    <col min="5896" max="5896" width="12.453125" customWidth="1"/>
    <col min="5897" max="5897" width="12" customWidth="1"/>
    <col min="5898" max="5898" width="11.90625" customWidth="1"/>
    <col min="5899" max="5899" width="12.54296875" customWidth="1"/>
    <col min="6146" max="6146" width="23.453125" customWidth="1"/>
    <col min="6151" max="6151" width="11.6328125" customWidth="1"/>
    <col min="6152" max="6152" width="12.453125" customWidth="1"/>
    <col min="6153" max="6153" width="12" customWidth="1"/>
    <col min="6154" max="6154" width="11.90625" customWidth="1"/>
    <col min="6155" max="6155" width="12.54296875" customWidth="1"/>
    <col min="6402" max="6402" width="23.453125" customWidth="1"/>
    <col min="6407" max="6407" width="11.6328125" customWidth="1"/>
    <col min="6408" max="6408" width="12.453125" customWidth="1"/>
    <col min="6409" max="6409" width="12" customWidth="1"/>
    <col min="6410" max="6410" width="11.90625" customWidth="1"/>
    <col min="6411" max="6411" width="12.54296875" customWidth="1"/>
    <col min="6658" max="6658" width="23.453125" customWidth="1"/>
    <col min="6663" max="6663" width="11.6328125" customWidth="1"/>
    <col min="6664" max="6664" width="12.453125" customWidth="1"/>
    <col min="6665" max="6665" width="12" customWidth="1"/>
    <col min="6666" max="6666" width="11.90625" customWidth="1"/>
    <col min="6667" max="6667" width="12.54296875" customWidth="1"/>
    <col min="6914" max="6914" width="23.453125" customWidth="1"/>
    <col min="6919" max="6919" width="11.6328125" customWidth="1"/>
    <col min="6920" max="6920" width="12.453125" customWidth="1"/>
    <col min="6921" max="6921" width="12" customWidth="1"/>
    <col min="6922" max="6922" width="11.90625" customWidth="1"/>
    <col min="6923" max="6923" width="12.54296875" customWidth="1"/>
    <col min="7170" max="7170" width="23.453125" customWidth="1"/>
    <col min="7175" max="7175" width="11.6328125" customWidth="1"/>
    <col min="7176" max="7176" width="12.453125" customWidth="1"/>
    <col min="7177" max="7177" width="12" customWidth="1"/>
    <col min="7178" max="7178" width="11.90625" customWidth="1"/>
    <col min="7179" max="7179" width="12.54296875" customWidth="1"/>
    <col min="7426" max="7426" width="23.453125" customWidth="1"/>
    <col min="7431" max="7431" width="11.6328125" customWidth="1"/>
    <col min="7432" max="7432" width="12.453125" customWidth="1"/>
    <col min="7433" max="7433" width="12" customWidth="1"/>
    <col min="7434" max="7434" width="11.90625" customWidth="1"/>
    <col min="7435" max="7435" width="12.54296875" customWidth="1"/>
    <col min="7682" max="7682" width="23.453125" customWidth="1"/>
    <col min="7687" max="7687" width="11.6328125" customWidth="1"/>
    <col min="7688" max="7688" width="12.453125" customWidth="1"/>
    <col min="7689" max="7689" width="12" customWidth="1"/>
    <col min="7690" max="7690" width="11.90625" customWidth="1"/>
    <col min="7691" max="7691" width="12.54296875" customWidth="1"/>
    <col min="7938" max="7938" width="23.453125" customWidth="1"/>
    <col min="7943" max="7943" width="11.6328125" customWidth="1"/>
    <col min="7944" max="7944" width="12.453125" customWidth="1"/>
    <col min="7945" max="7945" width="12" customWidth="1"/>
    <col min="7946" max="7946" width="11.90625" customWidth="1"/>
    <col min="7947" max="7947" width="12.54296875" customWidth="1"/>
    <col min="8194" max="8194" width="23.453125" customWidth="1"/>
    <col min="8199" max="8199" width="11.6328125" customWidth="1"/>
    <col min="8200" max="8200" width="12.453125" customWidth="1"/>
    <col min="8201" max="8201" width="12" customWidth="1"/>
    <col min="8202" max="8202" width="11.90625" customWidth="1"/>
    <col min="8203" max="8203" width="12.54296875" customWidth="1"/>
    <col min="8450" max="8450" width="23.453125" customWidth="1"/>
    <col min="8455" max="8455" width="11.6328125" customWidth="1"/>
    <col min="8456" max="8456" width="12.453125" customWidth="1"/>
    <col min="8457" max="8457" width="12" customWidth="1"/>
    <col min="8458" max="8458" width="11.90625" customWidth="1"/>
    <col min="8459" max="8459" width="12.54296875" customWidth="1"/>
    <col min="8706" max="8706" width="23.453125" customWidth="1"/>
    <col min="8711" max="8711" width="11.6328125" customWidth="1"/>
    <col min="8712" max="8712" width="12.453125" customWidth="1"/>
    <col min="8713" max="8713" width="12" customWidth="1"/>
    <col min="8714" max="8714" width="11.90625" customWidth="1"/>
    <col min="8715" max="8715" width="12.54296875" customWidth="1"/>
    <col min="8962" max="8962" width="23.453125" customWidth="1"/>
    <col min="8967" max="8967" width="11.6328125" customWidth="1"/>
    <col min="8968" max="8968" width="12.453125" customWidth="1"/>
    <col min="8969" max="8969" width="12" customWidth="1"/>
    <col min="8970" max="8970" width="11.90625" customWidth="1"/>
    <col min="8971" max="8971" width="12.54296875" customWidth="1"/>
    <col min="9218" max="9218" width="23.453125" customWidth="1"/>
    <col min="9223" max="9223" width="11.6328125" customWidth="1"/>
    <col min="9224" max="9224" width="12.453125" customWidth="1"/>
    <col min="9225" max="9225" width="12" customWidth="1"/>
    <col min="9226" max="9226" width="11.90625" customWidth="1"/>
    <col min="9227" max="9227" width="12.54296875" customWidth="1"/>
    <col min="9474" max="9474" width="23.453125" customWidth="1"/>
    <col min="9479" max="9479" width="11.6328125" customWidth="1"/>
    <col min="9480" max="9480" width="12.453125" customWidth="1"/>
    <col min="9481" max="9481" width="12" customWidth="1"/>
    <col min="9482" max="9482" width="11.90625" customWidth="1"/>
    <col min="9483" max="9483" width="12.54296875" customWidth="1"/>
    <col min="9730" max="9730" width="23.453125" customWidth="1"/>
    <col min="9735" max="9735" width="11.6328125" customWidth="1"/>
    <col min="9736" max="9736" width="12.453125" customWidth="1"/>
    <col min="9737" max="9737" width="12" customWidth="1"/>
    <col min="9738" max="9738" width="11.90625" customWidth="1"/>
    <col min="9739" max="9739" width="12.54296875" customWidth="1"/>
    <col min="9986" max="9986" width="23.453125" customWidth="1"/>
    <col min="9991" max="9991" width="11.6328125" customWidth="1"/>
    <col min="9992" max="9992" width="12.453125" customWidth="1"/>
    <col min="9993" max="9993" width="12" customWidth="1"/>
    <col min="9994" max="9994" width="11.90625" customWidth="1"/>
    <col min="9995" max="9995" width="12.54296875" customWidth="1"/>
    <col min="10242" max="10242" width="23.453125" customWidth="1"/>
    <col min="10247" max="10247" width="11.6328125" customWidth="1"/>
    <col min="10248" max="10248" width="12.453125" customWidth="1"/>
    <col min="10249" max="10249" width="12" customWidth="1"/>
    <col min="10250" max="10250" width="11.90625" customWidth="1"/>
    <col min="10251" max="10251" width="12.54296875" customWidth="1"/>
    <col min="10498" max="10498" width="23.453125" customWidth="1"/>
    <col min="10503" max="10503" width="11.6328125" customWidth="1"/>
    <col min="10504" max="10504" width="12.453125" customWidth="1"/>
    <col min="10505" max="10505" width="12" customWidth="1"/>
    <col min="10506" max="10506" width="11.90625" customWidth="1"/>
    <col min="10507" max="10507" width="12.54296875" customWidth="1"/>
    <col min="10754" max="10754" width="23.453125" customWidth="1"/>
    <col min="10759" max="10759" width="11.6328125" customWidth="1"/>
    <col min="10760" max="10760" width="12.453125" customWidth="1"/>
    <col min="10761" max="10761" width="12" customWidth="1"/>
    <col min="10762" max="10762" width="11.90625" customWidth="1"/>
    <col min="10763" max="10763" width="12.54296875" customWidth="1"/>
    <col min="11010" max="11010" width="23.453125" customWidth="1"/>
    <col min="11015" max="11015" width="11.6328125" customWidth="1"/>
    <col min="11016" max="11016" width="12.453125" customWidth="1"/>
    <col min="11017" max="11017" width="12" customWidth="1"/>
    <col min="11018" max="11018" width="11.90625" customWidth="1"/>
    <col min="11019" max="11019" width="12.54296875" customWidth="1"/>
    <col min="11266" max="11266" width="23.453125" customWidth="1"/>
    <col min="11271" max="11271" width="11.6328125" customWidth="1"/>
    <col min="11272" max="11272" width="12.453125" customWidth="1"/>
    <col min="11273" max="11273" width="12" customWidth="1"/>
    <col min="11274" max="11274" width="11.90625" customWidth="1"/>
    <col min="11275" max="11275" width="12.54296875" customWidth="1"/>
    <col min="11522" max="11522" width="23.453125" customWidth="1"/>
    <col min="11527" max="11527" width="11.6328125" customWidth="1"/>
    <col min="11528" max="11528" width="12.453125" customWidth="1"/>
    <col min="11529" max="11529" width="12" customWidth="1"/>
    <col min="11530" max="11530" width="11.90625" customWidth="1"/>
    <col min="11531" max="11531" width="12.54296875" customWidth="1"/>
    <col min="11778" max="11778" width="23.453125" customWidth="1"/>
    <col min="11783" max="11783" width="11.6328125" customWidth="1"/>
    <col min="11784" max="11784" width="12.453125" customWidth="1"/>
    <col min="11785" max="11785" width="12" customWidth="1"/>
    <col min="11786" max="11786" width="11.90625" customWidth="1"/>
    <col min="11787" max="11787" width="12.54296875" customWidth="1"/>
    <col min="12034" max="12034" width="23.453125" customWidth="1"/>
    <col min="12039" max="12039" width="11.6328125" customWidth="1"/>
    <col min="12040" max="12040" width="12.453125" customWidth="1"/>
    <col min="12041" max="12041" width="12" customWidth="1"/>
    <col min="12042" max="12042" width="11.90625" customWidth="1"/>
    <col min="12043" max="12043" width="12.54296875" customWidth="1"/>
    <col min="12290" max="12290" width="23.453125" customWidth="1"/>
    <col min="12295" max="12295" width="11.6328125" customWidth="1"/>
    <col min="12296" max="12296" width="12.453125" customWidth="1"/>
    <col min="12297" max="12297" width="12" customWidth="1"/>
    <col min="12298" max="12298" width="11.90625" customWidth="1"/>
    <col min="12299" max="12299" width="12.54296875" customWidth="1"/>
    <col min="12546" max="12546" width="23.453125" customWidth="1"/>
    <col min="12551" max="12551" width="11.6328125" customWidth="1"/>
    <col min="12552" max="12552" width="12.453125" customWidth="1"/>
    <col min="12553" max="12553" width="12" customWidth="1"/>
    <col min="12554" max="12554" width="11.90625" customWidth="1"/>
    <col min="12555" max="12555" width="12.54296875" customWidth="1"/>
    <col min="12802" max="12802" width="23.453125" customWidth="1"/>
    <col min="12807" max="12807" width="11.6328125" customWidth="1"/>
    <col min="12808" max="12808" width="12.453125" customWidth="1"/>
    <col min="12809" max="12809" width="12" customWidth="1"/>
    <col min="12810" max="12810" width="11.90625" customWidth="1"/>
    <col min="12811" max="12811" width="12.54296875" customWidth="1"/>
    <col min="13058" max="13058" width="23.453125" customWidth="1"/>
    <col min="13063" max="13063" width="11.6328125" customWidth="1"/>
    <col min="13064" max="13064" width="12.453125" customWidth="1"/>
    <col min="13065" max="13065" width="12" customWidth="1"/>
    <col min="13066" max="13066" width="11.90625" customWidth="1"/>
    <col min="13067" max="13067" width="12.54296875" customWidth="1"/>
    <col min="13314" max="13314" width="23.453125" customWidth="1"/>
    <col min="13319" max="13319" width="11.6328125" customWidth="1"/>
    <col min="13320" max="13320" width="12.453125" customWidth="1"/>
    <col min="13321" max="13321" width="12" customWidth="1"/>
    <col min="13322" max="13322" width="11.90625" customWidth="1"/>
    <col min="13323" max="13323" width="12.54296875" customWidth="1"/>
    <col min="13570" max="13570" width="23.453125" customWidth="1"/>
    <col min="13575" max="13575" width="11.6328125" customWidth="1"/>
    <col min="13576" max="13576" width="12.453125" customWidth="1"/>
    <col min="13577" max="13577" width="12" customWidth="1"/>
    <col min="13578" max="13578" width="11.90625" customWidth="1"/>
    <col min="13579" max="13579" width="12.54296875" customWidth="1"/>
    <col min="13826" max="13826" width="23.453125" customWidth="1"/>
    <col min="13831" max="13831" width="11.6328125" customWidth="1"/>
    <col min="13832" max="13832" width="12.453125" customWidth="1"/>
    <col min="13833" max="13833" width="12" customWidth="1"/>
    <col min="13834" max="13834" width="11.90625" customWidth="1"/>
    <col min="13835" max="13835" width="12.54296875" customWidth="1"/>
    <col min="14082" max="14082" width="23.453125" customWidth="1"/>
    <col min="14087" max="14087" width="11.6328125" customWidth="1"/>
    <col min="14088" max="14088" width="12.453125" customWidth="1"/>
    <col min="14089" max="14089" width="12" customWidth="1"/>
    <col min="14090" max="14090" width="11.90625" customWidth="1"/>
    <col min="14091" max="14091" width="12.54296875" customWidth="1"/>
    <col min="14338" max="14338" width="23.453125" customWidth="1"/>
    <col min="14343" max="14343" width="11.6328125" customWidth="1"/>
    <col min="14344" max="14344" width="12.453125" customWidth="1"/>
    <col min="14345" max="14345" width="12" customWidth="1"/>
    <col min="14346" max="14346" width="11.90625" customWidth="1"/>
    <col min="14347" max="14347" width="12.54296875" customWidth="1"/>
    <col min="14594" max="14594" width="23.453125" customWidth="1"/>
    <col min="14599" max="14599" width="11.6328125" customWidth="1"/>
    <col min="14600" max="14600" width="12.453125" customWidth="1"/>
    <col min="14601" max="14601" width="12" customWidth="1"/>
    <col min="14602" max="14602" width="11.90625" customWidth="1"/>
    <col min="14603" max="14603" width="12.54296875" customWidth="1"/>
    <col min="14850" max="14850" width="23.453125" customWidth="1"/>
    <col min="14855" max="14855" width="11.6328125" customWidth="1"/>
    <col min="14856" max="14856" width="12.453125" customWidth="1"/>
    <col min="14857" max="14857" width="12" customWidth="1"/>
    <col min="14858" max="14858" width="11.90625" customWidth="1"/>
    <col min="14859" max="14859" width="12.54296875" customWidth="1"/>
    <col min="15106" max="15106" width="23.453125" customWidth="1"/>
    <col min="15111" max="15111" width="11.6328125" customWidth="1"/>
    <col min="15112" max="15112" width="12.453125" customWidth="1"/>
    <col min="15113" max="15113" width="12" customWidth="1"/>
    <col min="15114" max="15114" width="11.90625" customWidth="1"/>
    <col min="15115" max="15115" width="12.54296875" customWidth="1"/>
    <col min="15362" max="15362" width="23.453125" customWidth="1"/>
    <col min="15367" max="15367" width="11.6328125" customWidth="1"/>
    <col min="15368" max="15368" width="12.453125" customWidth="1"/>
    <col min="15369" max="15369" width="12" customWidth="1"/>
    <col min="15370" max="15370" width="11.90625" customWidth="1"/>
    <col min="15371" max="15371" width="12.54296875" customWidth="1"/>
    <col min="15618" max="15618" width="23.453125" customWidth="1"/>
    <col min="15623" max="15623" width="11.6328125" customWidth="1"/>
    <col min="15624" max="15624" width="12.453125" customWidth="1"/>
    <col min="15625" max="15625" width="12" customWidth="1"/>
    <col min="15626" max="15626" width="11.90625" customWidth="1"/>
    <col min="15627" max="15627" width="12.54296875" customWidth="1"/>
    <col min="15874" max="15874" width="23.453125" customWidth="1"/>
    <col min="15879" max="15879" width="11.6328125" customWidth="1"/>
    <col min="15880" max="15880" width="12.453125" customWidth="1"/>
    <col min="15881" max="15881" width="12" customWidth="1"/>
    <col min="15882" max="15882" width="11.90625" customWidth="1"/>
    <col min="15883" max="15883" width="12.54296875" customWidth="1"/>
    <col min="16130" max="16130" width="23.453125" customWidth="1"/>
    <col min="16135" max="16135" width="11.6328125" customWidth="1"/>
    <col min="16136" max="16136" width="12.453125" customWidth="1"/>
    <col min="16137" max="16137" width="12" customWidth="1"/>
    <col min="16138" max="16138" width="11.90625" customWidth="1"/>
    <col min="16139" max="16139" width="12.54296875" customWidth="1"/>
  </cols>
  <sheetData>
    <row r="1" spans="1:11" s="12" customFormat="1" ht="18" x14ac:dyDescent="0.4">
      <c r="A1" s="12" t="s">
        <v>77</v>
      </c>
      <c r="D1" s="13"/>
      <c r="K1" s="13"/>
    </row>
    <row r="2" spans="1:11" s="35" customFormat="1" ht="15" customHeight="1" x14ac:dyDescent="0.3">
      <c r="A2" s="106" t="s">
        <v>4</v>
      </c>
      <c r="B2" s="188" t="s">
        <v>23</v>
      </c>
      <c r="C2" s="188">
        <v>2019</v>
      </c>
      <c r="D2" s="193">
        <v>2020</v>
      </c>
      <c r="E2" s="188">
        <v>2021</v>
      </c>
      <c r="F2" s="173"/>
      <c r="G2" s="188">
        <v>2022</v>
      </c>
      <c r="H2" s="188"/>
      <c r="I2" s="188"/>
      <c r="J2" s="188"/>
      <c r="K2" s="188"/>
    </row>
    <row r="3" spans="1:11" s="35" customFormat="1" ht="14.25" customHeight="1" x14ac:dyDescent="0.35">
      <c r="A3" s="62" t="s">
        <v>24</v>
      </c>
      <c r="B3" s="188"/>
      <c r="C3" s="192"/>
      <c r="D3" s="194"/>
      <c r="E3" s="188"/>
      <c r="F3" s="173"/>
      <c r="G3" s="94" t="s">
        <v>25</v>
      </c>
      <c r="H3" s="94" t="s">
        <v>26</v>
      </c>
      <c r="I3" s="94" t="s">
        <v>27</v>
      </c>
      <c r="J3" s="94" t="s">
        <v>28</v>
      </c>
      <c r="K3" s="63" t="s">
        <v>8</v>
      </c>
    </row>
    <row r="4" spans="1:11" x14ac:dyDescent="0.35">
      <c r="A4" s="23" t="s">
        <v>29</v>
      </c>
      <c r="B4" s="97">
        <v>35781820</v>
      </c>
      <c r="C4" s="178">
        <v>113000</v>
      </c>
      <c r="D4" s="95">
        <v>2414461</v>
      </c>
      <c r="E4" s="96">
        <f>+'[1]SSA by Qrt'!R5</f>
        <v>4335880</v>
      </c>
      <c r="F4" s="145"/>
      <c r="G4" s="171">
        <f>+'[1]SSA by Qrt'!T5</f>
        <v>2996030</v>
      </c>
      <c r="H4" s="98">
        <f>+'[1]SSA by Qrt'!U5</f>
        <v>7500</v>
      </c>
      <c r="I4" s="98">
        <f>+'[1]SSA by Qrt'!V5</f>
        <v>250000</v>
      </c>
      <c r="J4" s="98">
        <f>+'[1]SSA by Qrt'!W5</f>
        <v>1063000</v>
      </c>
      <c r="K4" s="172">
        <f>SUM(G4:J4)</f>
        <v>4316530</v>
      </c>
    </row>
    <row r="5" spans="1:11" x14ac:dyDescent="0.35">
      <c r="A5" t="s">
        <v>34</v>
      </c>
      <c r="B5" s="136">
        <v>10933734</v>
      </c>
      <c r="C5" s="77">
        <v>232250</v>
      </c>
      <c r="D5" s="99">
        <v>847750</v>
      </c>
      <c r="E5" s="100">
        <f>+'[1]SSA by Qrt'!R10</f>
        <v>2476800</v>
      </c>
      <c r="F5" s="138"/>
      <c r="G5" s="136">
        <f>+'[1]SSA by Qrt'!T10</f>
        <v>91750</v>
      </c>
      <c r="H5" s="99">
        <f>+'[1]SSA by Qrt'!U10</f>
        <v>1855100</v>
      </c>
      <c r="I5" s="99">
        <f>+'[1]SSA by Qrt'!V10</f>
        <v>0</v>
      </c>
      <c r="J5" s="99">
        <f>+'[1]SSA by Qrt'!W10</f>
        <v>6000</v>
      </c>
      <c r="K5" s="100">
        <f t="shared" ref="K5:K55" si="0">SUM(G5:J5)</f>
        <v>1952850</v>
      </c>
    </row>
    <row r="6" spans="1:11" x14ac:dyDescent="0.35">
      <c r="A6" s="112" t="s">
        <v>35</v>
      </c>
      <c r="B6" s="136">
        <v>31187291</v>
      </c>
      <c r="C6" s="77">
        <v>7428232</v>
      </c>
      <c r="D6" s="99">
        <v>1022949</v>
      </c>
      <c r="E6" s="100">
        <f>+'[1]SSA by Qrt'!R11</f>
        <v>4872300</v>
      </c>
      <c r="F6" s="138"/>
      <c r="G6" s="136">
        <f>+'[1]SSA by Qrt'!T11</f>
        <v>4120748</v>
      </c>
      <c r="H6" s="99">
        <f>+'[1]SSA by Qrt'!U11</f>
        <v>5524202</v>
      </c>
      <c r="I6" s="99">
        <f>+'[1]SSA by Qrt'!V11</f>
        <v>289900</v>
      </c>
      <c r="J6" s="99">
        <f>+'[1]SSA by Qrt'!W11</f>
        <v>2304200</v>
      </c>
      <c r="K6" s="100">
        <f t="shared" si="0"/>
        <v>12239050</v>
      </c>
    </row>
    <row r="7" spans="1:11" x14ac:dyDescent="0.35">
      <c r="A7" s="112" t="s">
        <v>37</v>
      </c>
      <c r="B7" s="136">
        <v>21946642</v>
      </c>
      <c r="C7" s="77">
        <v>8296861</v>
      </c>
      <c r="D7" s="99">
        <v>3206240</v>
      </c>
      <c r="E7" s="100">
        <f>+'[1]SSA by Qrt'!R13</f>
        <v>388310</v>
      </c>
      <c r="F7" s="138"/>
      <c r="G7" s="136">
        <f>+'[1]SSA by Qrt'!T13</f>
        <v>0</v>
      </c>
      <c r="H7" s="99">
        <f>+'[1]SSA by Qrt'!U13</f>
        <v>3071300</v>
      </c>
      <c r="I7" s="99">
        <f>+'[1]SSA by Qrt'!V13</f>
        <v>7264000</v>
      </c>
      <c r="J7" s="99">
        <f>+'[1]SSA by Qrt'!W13</f>
        <v>1221700</v>
      </c>
      <c r="K7" s="100">
        <f t="shared" si="0"/>
        <v>11557000</v>
      </c>
    </row>
    <row r="8" spans="1:11" x14ac:dyDescent="0.35">
      <c r="A8" s="112" t="s">
        <v>39</v>
      </c>
      <c r="B8" s="136">
        <v>7552285</v>
      </c>
      <c r="C8" s="77">
        <v>30000</v>
      </c>
      <c r="D8" s="99">
        <v>94250</v>
      </c>
      <c r="E8" s="100">
        <f>+'[1]SSA by Qrt'!R15</f>
        <v>413923</v>
      </c>
      <c r="F8" s="138"/>
      <c r="G8" s="136">
        <f>+'[1]SSA by Qrt'!T15</f>
        <v>1747589</v>
      </c>
      <c r="H8" s="99">
        <f>+'[1]SSA by Qrt'!U15</f>
        <v>1523313</v>
      </c>
      <c r="I8" s="99">
        <f>+'[1]SSA by Qrt'!V15</f>
        <v>19800</v>
      </c>
      <c r="J8" s="99">
        <f>+'[1]SSA by Qrt'!W15</f>
        <v>1156494</v>
      </c>
      <c r="K8" s="100">
        <f t="shared" si="0"/>
        <v>4447196</v>
      </c>
    </row>
    <row r="9" spans="1:11" x14ac:dyDescent="0.35">
      <c r="A9" t="s">
        <v>42</v>
      </c>
      <c r="B9" s="136">
        <v>169417635</v>
      </c>
      <c r="C9" s="77">
        <v>28003755</v>
      </c>
      <c r="D9" s="99">
        <v>33446684</v>
      </c>
      <c r="E9" s="100">
        <f>+'[1]SSA by Qrt'!R18</f>
        <v>31612774</v>
      </c>
      <c r="F9" s="138"/>
      <c r="G9" s="136">
        <f>+'[1]SSA by Qrt'!T18</f>
        <v>5702796</v>
      </c>
      <c r="H9" s="99">
        <f>+'[1]SSA by Qrt'!U18</f>
        <v>6321023</v>
      </c>
      <c r="I9" s="99">
        <f>+'[1]SSA by Qrt'!V18</f>
        <v>12339899</v>
      </c>
      <c r="J9" s="99">
        <f>+'[1]SSA by Qrt'!W18</f>
        <v>9227600</v>
      </c>
      <c r="K9" s="100">
        <f t="shared" si="0"/>
        <v>33591318</v>
      </c>
    </row>
    <row r="10" spans="1:11" x14ac:dyDescent="0.35">
      <c r="A10" t="s">
        <v>78</v>
      </c>
      <c r="B10" s="136">
        <v>864480</v>
      </c>
      <c r="C10" s="77">
        <v>151000</v>
      </c>
      <c r="D10" s="99">
        <v>150000</v>
      </c>
      <c r="E10" s="100">
        <f>+'[1]SSA by Qrt'!R19</f>
        <v>0</v>
      </c>
      <c r="F10" s="138"/>
      <c r="G10" s="136">
        <f>+'[1]SSA by Qrt'!T19</f>
        <v>0</v>
      </c>
      <c r="H10" s="99">
        <f>+'[1]SSA by Qrt'!U19</f>
        <v>0</v>
      </c>
      <c r="I10" s="99">
        <f>+'[1]SSA by Qrt'!V19</f>
        <v>80000</v>
      </c>
      <c r="J10" s="99">
        <f>+'[1]SSA by Qrt'!W19</f>
        <v>0</v>
      </c>
      <c r="K10" s="100">
        <f t="shared" si="0"/>
        <v>80000</v>
      </c>
    </row>
    <row r="11" spans="1:11" x14ac:dyDescent="0.35">
      <c r="A11" s="112" t="s">
        <v>46</v>
      </c>
      <c r="B11" s="136">
        <v>712893</v>
      </c>
      <c r="C11" s="77">
        <v>109200</v>
      </c>
      <c r="D11" s="99">
        <v>40000</v>
      </c>
      <c r="E11" s="100">
        <f>+'[1]SSA by Qrt'!R22</f>
        <v>0</v>
      </c>
      <c r="F11" s="138"/>
      <c r="G11" s="136">
        <f>+'[1]SSA by Qrt'!T22</f>
        <v>0</v>
      </c>
      <c r="H11" s="99">
        <f>+'[1]SSA by Qrt'!U22</f>
        <v>0</v>
      </c>
      <c r="I11" s="99">
        <f>+'[1]SSA by Qrt'!V22</f>
        <v>40000</v>
      </c>
      <c r="J11" s="99">
        <f>+'[1]SSA by Qrt'!W22</f>
        <v>0</v>
      </c>
      <c r="K11" s="100">
        <f t="shared" si="0"/>
        <v>40000</v>
      </c>
    </row>
    <row r="12" spans="1:11" x14ac:dyDescent="0.35">
      <c r="A12" t="s">
        <v>66</v>
      </c>
      <c r="B12" s="136">
        <v>624996</v>
      </c>
      <c r="C12" s="77">
        <v>0</v>
      </c>
      <c r="D12" s="99">
        <v>4450</v>
      </c>
      <c r="E12" s="100">
        <f>+'[1]SSA by Qrt'!R42</f>
        <v>148299</v>
      </c>
      <c r="F12" s="138"/>
      <c r="G12" s="136">
        <f>+'[1]SSA by Qrt'!T42</f>
        <v>0</v>
      </c>
      <c r="H12" s="99">
        <f>+'[1]SSA by Qrt'!U42</f>
        <v>0</v>
      </c>
      <c r="I12" s="99">
        <f>+'[1]SSA by Qrt'!V42</f>
        <v>0</v>
      </c>
      <c r="J12" s="99">
        <f>+'[1]SSA by Qrt'!W42</f>
        <v>0</v>
      </c>
      <c r="K12" s="100">
        <f t="shared" si="0"/>
        <v>0</v>
      </c>
    </row>
    <row r="13" spans="1:11" s="35" customFormat="1" ht="13" x14ac:dyDescent="0.3">
      <c r="A13" s="113" t="s">
        <v>79</v>
      </c>
      <c r="B13" s="174">
        <f t="shared" ref="B13:J13" si="1">SUM(B4:B12)</f>
        <v>279021776</v>
      </c>
      <c r="C13" s="175">
        <f t="shared" si="1"/>
        <v>44364298</v>
      </c>
      <c r="D13" s="175">
        <f t="shared" si="1"/>
        <v>41226784</v>
      </c>
      <c r="E13" s="176">
        <f t="shared" si="1"/>
        <v>44248286</v>
      </c>
      <c r="F13" s="177"/>
      <c r="G13" s="174">
        <f t="shared" si="1"/>
        <v>14658913</v>
      </c>
      <c r="H13" s="175">
        <f t="shared" si="1"/>
        <v>18302438</v>
      </c>
      <c r="I13" s="175">
        <f t="shared" si="1"/>
        <v>20283599</v>
      </c>
      <c r="J13" s="175">
        <f t="shared" si="1"/>
        <v>14978994</v>
      </c>
      <c r="K13" s="176">
        <f t="shared" si="0"/>
        <v>68223944</v>
      </c>
    </row>
    <row r="14" spans="1:11" x14ac:dyDescent="0.35">
      <c r="A14" s="23" t="s">
        <v>33</v>
      </c>
      <c r="B14" s="136">
        <v>27902557</v>
      </c>
      <c r="C14" s="77">
        <v>6378826</v>
      </c>
      <c r="D14" s="99">
        <v>986400</v>
      </c>
      <c r="E14" s="100">
        <f>+'[1]SSA by Qrt'!R9</f>
        <v>7254899</v>
      </c>
      <c r="F14" s="138"/>
      <c r="G14" s="136">
        <f>+'[1]SSA by Qrt'!T9</f>
        <v>903432</v>
      </c>
      <c r="H14" s="99">
        <f>+'[1]SSA by Qrt'!U9</f>
        <v>248819</v>
      </c>
      <c r="I14" s="99">
        <f>+'[1]SSA by Qrt'!V9</f>
        <v>359398</v>
      </c>
      <c r="J14" s="99">
        <f>+'[1]SSA by Qrt'!W9</f>
        <v>167659</v>
      </c>
      <c r="K14" s="100">
        <f t="shared" si="0"/>
        <v>1679308</v>
      </c>
    </row>
    <row r="15" spans="1:11" x14ac:dyDescent="0.35">
      <c r="A15" s="23" t="s">
        <v>38</v>
      </c>
      <c r="B15" s="136">
        <v>1402843</v>
      </c>
      <c r="C15" s="77">
        <v>17000</v>
      </c>
      <c r="D15" s="99">
        <v>444750</v>
      </c>
      <c r="E15" s="100">
        <f>+'[1]SSA by Qrt'!R14</f>
        <v>0</v>
      </c>
      <c r="F15" s="138"/>
      <c r="G15" s="136">
        <f>+'[1]SSA by Qrt'!T14</f>
        <v>0</v>
      </c>
      <c r="H15" s="99">
        <f>+'[1]SSA by Qrt'!U14</f>
        <v>0</v>
      </c>
      <c r="I15" s="99">
        <f>+'[1]SSA by Qrt'!V14</f>
        <v>0</v>
      </c>
      <c r="J15" s="99">
        <f>+'[1]SSA by Qrt'!W14</f>
        <v>0</v>
      </c>
      <c r="K15" s="100">
        <f t="shared" si="0"/>
        <v>0</v>
      </c>
    </row>
    <row r="16" spans="1:11" x14ac:dyDescent="0.35">
      <c r="A16" s="23" t="s">
        <v>41</v>
      </c>
      <c r="B16" s="136">
        <v>1045898</v>
      </c>
      <c r="C16" s="77">
        <v>201304</v>
      </c>
      <c r="D16" s="99">
        <v>27000</v>
      </c>
      <c r="E16" s="100">
        <f>+'[1]SSA by Qrt'!R17</f>
        <v>52000</v>
      </c>
      <c r="F16" s="138"/>
      <c r="G16" s="136">
        <f>+'[1]SSA by Qrt'!T17</f>
        <v>230883</v>
      </c>
      <c r="H16" s="99">
        <f>+'[1]SSA by Qrt'!U17</f>
        <v>0</v>
      </c>
      <c r="I16" s="99">
        <f>+'[1]SSA by Qrt'!V17</f>
        <v>0</v>
      </c>
      <c r="J16" s="99">
        <f>+'[1]SSA by Qrt'!W17</f>
        <v>0</v>
      </c>
      <c r="K16" s="100">
        <f t="shared" si="0"/>
        <v>230883</v>
      </c>
    </row>
    <row r="17" spans="1:11" x14ac:dyDescent="0.35">
      <c r="A17" s="23" t="s">
        <v>44</v>
      </c>
      <c r="B17" s="136">
        <v>6062573</v>
      </c>
      <c r="C17" s="77">
        <v>184383</v>
      </c>
      <c r="D17" s="99">
        <v>1962249</v>
      </c>
      <c r="E17" s="100">
        <f>+'[1]SSA by Qrt'!R20</f>
        <v>0</v>
      </c>
      <c r="F17" s="138"/>
      <c r="G17" s="136">
        <f>+'[1]SSA by Qrt'!T20</f>
        <v>0</v>
      </c>
      <c r="H17" s="99">
        <f>+'[1]SSA by Qrt'!U20</f>
        <v>0</v>
      </c>
      <c r="I17" s="99">
        <f>+'[1]SSA by Qrt'!V20</f>
        <v>113081</v>
      </c>
      <c r="J17" s="99">
        <f>+'[1]SSA by Qrt'!W20</f>
        <v>0</v>
      </c>
      <c r="K17" s="100">
        <f t="shared" si="0"/>
        <v>113081</v>
      </c>
    </row>
    <row r="18" spans="1:11" x14ac:dyDescent="0.35">
      <c r="A18" s="23" t="s">
        <v>45</v>
      </c>
      <c r="B18" s="136">
        <v>106926545</v>
      </c>
      <c r="C18" s="77">
        <v>15130353</v>
      </c>
      <c r="D18" s="99">
        <v>5926490</v>
      </c>
      <c r="E18" s="100">
        <f>+'[1]SSA by Qrt'!R21</f>
        <v>8035229</v>
      </c>
      <c r="F18" s="138"/>
      <c r="G18" s="136">
        <f>+'[1]SSA by Qrt'!T21</f>
        <v>80000</v>
      </c>
      <c r="H18" s="99">
        <f>+'[1]SSA by Qrt'!U21</f>
        <v>3057684</v>
      </c>
      <c r="I18" s="99">
        <f>+'[1]SSA by Qrt'!V21</f>
        <v>8666621</v>
      </c>
      <c r="J18" s="99">
        <f>+'[1]SSA by Qrt'!W21</f>
        <v>9597171</v>
      </c>
      <c r="K18" s="100">
        <f t="shared" si="0"/>
        <v>21401476</v>
      </c>
    </row>
    <row r="19" spans="1:11" x14ac:dyDescent="0.35">
      <c r="A19" s="23" t="s">
        <v>51</v>
      </c>
      <c r="B19" s="136">
        <v>85320780</v>
      </c>
      <c r="C19" s="77">
        <v>421150</v>
      </c>
      <c r="D19" s="99">
        <v>10742190</v>
      </c>
      <c r="E19" s="100">
        <f>+'[1]SSA by Qrt'!R27</f>
        <v>11828562</v>
      </c>
      <c r="F19" s="138"/>
      <c r="G19" s="136">
        <f>+'[1]SSA by Qrt'!T27</f>
        <v>627950</v>
      </c>
      <c r="H19" s="99">
        <f>+'[1]SSA by Qrt'!U27</f>
        <v>683651</v>
      </c>
      <c r="I19" s="99">
        <f>+'[1]SSA by Qrt'!V27</f>
        <v>1766252</v>
      </c>
      <c r="J19" s="99">
        <f>+'[1]SSA by Qrt'!W27</f>
        <v>363750</v>
      </c>
      <c r="K19" s="100">
        <f t="shared" si="0"/>
        <v>3441603</v>
      </c>
    </row>
    <row r="20" spans="1:11" x14ac:dyDescent="0.35">
      <c r="A20" s="23" t="s">
        <v>61</v>
      </c>
      <c r="B20" s="136">
        <v>27087545</v>
      </c>
      <c r="C20" s="77">
        <v>6483000</v>
      </c>
      <c r="D20" s="99">
        <v>1530371</v>
      </c>
      <c r="E20" s="100">
        <f>+'[1]SSA by Qrt'!R37</f>
        <v>1227264</v>
      </c>
      <c r="F20" s="138"/>
      <c r="G20" s="136">
        <f>+'[1]SSA by Qrt'!T37</f>
        <v>896792</v>
      </c>
      <c r="H20" s="99">
        <f>+'[1]SSA by Qrt'!U37</f>
        <v>2993845</v>
      </c>
      <c r="I20" s="99">
        <f>+'[1]SSA by Qrt'!V37</f>
        <v>917838</v>
      </c>
      <c r="J20" s="99">
        <f>+'[1]SSA by Qrt'!W37</f>
        <v>0</v>
      </c>
      <c r="K20" s="100">
        <f t="shared" si="0"/>
        <v>4808475</v>
      </c>
    </row>
    <row r="21" spans="1:11" x14ac:dyDescent="0.35">
      <c r="A21" s="23" t="s">
        <v>64</v>
      </c>
      <c r="B21" s="136">
        <v>6546005</v>
      </c>
      <c r="C21" s="77">
        <v>2153542</v>
      </c>
      <c r="D21" s="99">
        <v>28006</v>
      </c>
      <c r="E21" s="100">
        <f>+'[1]SSA by Qrt'!R40</f>
        <v>2921039</v>
      </c>
      <c r="F21" s="138"/>
      <c r="G21" s="136">
        <f>+'[1]SSA by Qrt'!T40</f>
        <v>0</v>
      </c>
      <c r="H21" s="99">
        <f>+'[1]SSA by Qrt'!U40</f>
        <v>0</v>
      </c>
      <c r="I21" s="99">
        <f>+'[1]SSA by Qrt'!V40</f>
        <v>309451</v>
      </c>
      <c r="J21" s="99">
        <f>+'[1]SSA by Qrt'!W40</f>
        <v>10000</v>
      </c>
      <c r="K21" s="100">
        <f t="shared" si="0"/>
        <v>319451</v>
      </c>
    </row>
    <row r="22" spans="1:11" x14ac:dyDescent="0.35">
      <c r="A22" s="23" t="s">
        <v>67</v>
      </c>
      <c r="B22" s="136">
        <v>40527984</v>
      </c>
      <c r="C22" s="77">
        <v>10110197</v>
      </c>
      <c r="D22" s="99">
        <v>5895370</v>
      </c>
      <c r="E22" s="100">
        <f>+'[1]SSA by Qrt'!R43</f>
        <v>1014050</v>
      </c>
      <c r="F22" s="138"/>
      <c r="G22" s="136">
        <f>+'[1]SSA by Qrt'!T43</f>
        <v>6194948</v>
      </c>
      <c r="H22" s="99">
        <f>+'[1]SSA by Qrt'!U43</f>
        <v>4846444</v>
      </c>
      <c r="I22" s="99">
        <f>+'[1]SSA by Qrt'!V43</f>
        <v>7819967</v>
      </c>
      <c r="J22" s="99">
        <f>+'[1]SSA by Qrt'!W43</f>
        <v>37500</v>
      </c>
      <c r="K22" s="100">
        <f t="shared" si="0"/>
        <v>18898859</v>
      </c>
    </row>
    <row r="23" spans="1:11" x14ac:dyDescent="0.35">
      <c r="A23" t="s">
        <v>68</v>
      </c>
      <c r="B23" s="136">
        <v>28339424</v>
      </c>
      <c r="C23" s="77">
        <v>3731400</v>
      </c>
      <c r="D23" s="99">
        <v>2680955</v>
      </c>
      <c r="E23" s="100">
        <f>+'[1]SSA by Qrt'!R44</f>
        <v>2616817</v>
      </c>
      <c r="F23" s="138"/>
      <c r="G23" s="136">
        <f>+'[1]SSA by Qrt'!T44</f>
        <v>0</v>
      </c>
      <c r="H23" s="99">
        <f>+'[1]SSA by Qrt'!U44</f>
        <v>2102000</v>
      </c>
      <c r="I23" s="99">
        <f>+'[1]SSA by Qrt'!V44</f>
        <v>1030318</v>
      </c>
      <c r="J23" s="99">
        <f>+'[1]SSA by Qrt'!W44</f>
        <v>2736432</v>
      </c>
      <c r="K23" s="100">
        <f t="shared" si="0"/>
        <v>5868750</v>
      </c>
    </row>
    <row r="24" spans="1:11" x14ac:dyDescent="0.35">
      <c r="A24" t="s">
        <v>70</v>
      </c>
      <c r="B24" s="136">
        <v>74585580</v>
      </c>
      <c r="C24" s="77">
        <v>7403169</v>
      </c>
      <c r="D24" s="99">
        <v>13131076</v>
      </c>
      <c r="E24" s="100">
        <f>+'[1]SSA by Qrt'!R46</f>
        <v>11855589</v>
      </c>
      <c r="F24" s="138"/>
      <c r="G24" s="136">
        <f>+'[1]SSA by Qrt'!T46</f>
        <v>3508139</v>
      </c>
      <c r="H24" s="99">
        <f>+'[1]SSA by Qrt'!U46</f>
        <v>2454367</v>
      </c>
      <c r="I24" s="99">
        <f>+'[1]SSA by Qrt'!V46</f>
        <v>1717729</v>
      </c>
      <c r="J24" s="99">
        <f>+'[1]SSA by Qrt'!W46</f>
        <v>3066538</v>
      </c>
      <c r="K24" s="100">
        <f t="shared" si="0"/>
        <v>10746773</v>
      </c>
    </row>
    <row r="25" spans="1:11" x14ac:dyDescent="0.35">
      <c r="A25" s="112" t="s">
        <v>72</v>
      </c>
      <c r="B25" s="136">
        <v>81687677</v>
      </c>
      <c r="C25" s="77">
        <v>6832335</v>
      </c>
      <c r="D25" s="99">
        <v>22839478</v>
      </c>
      <c r="E25" s="100">
        <f>+'[1]SSA by Qrt'!R48</f>
        <v>2850557</v>
      </c>
      <c r="F25" s="138"/>
      <c r="G25" s="136">
        <f>+'[1]SSA by Qrt'!T48</f>
        <v>1114481</v>
      </c>
      <c r="H25" s="99">
        <f>+'[1]SSA by Qrt'!U48</f>
        <v>389699</v>
      </c>
      <c r="I25" s="99">
        <f>+'[1]SSA by Qrt'!V48</f>
        <v>7717627</v>
      </c>
      <c r="J25" s="99">
        <f>+'[1]SSA by Qrt'!W48</f>
        <v>4568616</v>
      </c>
      <c r="K25" s="100">
        <f t="shared" si="0"/>
        <v>13790423</v>
      </c>
    </row>
    <row r="26" spans="1:11" s="35" customFormat="1" ht="13" x14ac:dyDescent="0.3">
      <c r="A26" s="113" t="s">
        <v>80</v>
      </c>
      <c r="B26" s="174">
        <f t="shared" ref="B26:J26" si="2">SUM(B14:B25)</f>
        <v>487435411</v>
      </c>
      <c r="C26" s="175">
        <f t="shared" si="2"/>
        <v>59046659</v>
      </c>
      <c r="D26" s="175">
        <f t="shared" si="2"/>
        <v>66194335</v>
      </c>
      <c r="E26" s="176">
        <f t="shared" si="2"/>
        <v>49656006</v>
      </c>
      <c r="F26" s="177"/>
      <c r="G26" s="174">
        <f t="shared" si="2"/>
        <v>13556625</v>
      </c>
      <c r="H26" s="175">
        <f t="shared" si="2"/>
        <v>16776509</v>
      </c>
      <c r="I26" s="175">
        <f t="shared" si="2"/>
        <v>30418282</v>
      </c>
      <c r="J26" s="175">
        <f t="shared" si="2"/>
        <v>20547666</v>
      </c>
      <c r="K26" s="176">
        <f t="shared" si="0"/>
        <v>81299082</v>
      </c>
    </row>
    <row r="27" spans="1:11" x14ac:dyDescent="0.35">
      <c r="A27" s="23" t="s">
        <v>31</v>
      </c>
      <c r="B27" s="136">
        <v>483076</v>
      </c>
      <c r="C27" s="77">
        <v>0</v>
      </c>
      <c r="D27" s="99">
        <v>0</v>
      </c>
      <c r="E27" s="100">
        <f>+'[1]SSA by Qrt'!R7</f>
        <v>50000</v>
      </c>
      <c r="F27" s="138"/>
      <c r="G27" s="136">
        <f>+'[1]SSA by Qrt'!T7</f>
        <v>0</v>
      </c>
      <c r="H27" s="99">
        <f>+'[1]SSA by Qrt'!U7</f>
        <v>0</v>
      </c>
      <c r="I27" s="99">
        <f>+'[1]SSA by Qrt'!V7</f>
        <v>0</v>
      </c>
      <c r="J27" s="99">
        <f>+'[1]SSA by Qrt'!W7</f>
        <v>0</v>
      </c>
      <c r="K27" s="100">
        <f t="shared" si="0"/>
        <v>0</v>
      </c>
    </row>
    <row r="28" spans="1:11" x14ac:dyDescent="0.35">
      <c r="A28" s="23" t="s">
        <v>53</v>
      </c>
      <c r="B28" s="136">
        <v>58775527</v>
      </c>
      <c r="C28" s="77">
        <v>2451000</v>
      </c>
      <c r="D28" s="99">
        <v>9847800</v>
      </c>
      <c r="E28" s="100">
        <f>+'[1]SSA by Qrt'!R29</f>
        <v>5597700</v>
      </c>
      <c r="F28" s="138"/>
      <c r="G28" s="136">
        <f>+'[1]SSA by Qrt'!T29</f>
        <v>2669300</v>
      </c>
      <c r="H28" s="99">
        <f>+'[1]SSA by Qrt'!U29</f>
        <v>331000</v>
      </c>
      <c r="I28" s="99">
        <f>+'[1]SSA by Qrt'!V29</f>
        <v>1425850</v>
      </c>
      <c r="J28" s="99">
        <f>+'[1]SSA by Qrt'!W29</f>
        <v>1422150</v>
      </c>
      <c r="K28" s="100">
        <f t="shared" si="0"/>
        <v>5848300</v>
      </c>
    </row>
    <row r="29" spans="1:11" x14ac:dyDescent="0.35">
      <c r="A29" s="23" t="s">
        <v>54</v>
      </c>
      <c r="B29" s="136">
        <v>39927832</v>
      </c>
      <c r="C29" s="77">
        <v>1462840</v>
      </c>
      <c r="D29" s="99">
        <v>1426600</v>
      </c>
      <c r="E29" s="100">
        <f>+'[1]SSA by Qrt'!R30</f>
        <v>8613230</v>
      </c>
      <c r="F29" s="138"/>
      <c r="G29" s="136">
        <f>+'[1]SSA by Qrt'!T30</f>
        <v>0</v>
      </c>
      <c r="H29" s="99">
        <f>+'[1]SSA by Qrt'!U30</f>
        <v>2505415</v>
      </c>
      <c r="I29" s="99">
        <f>+'[1]SSA by Qrt'!V30</f>
        <v>349350</v>
      </c>
      <c r="J29" s="99">
        <f>+'[1]SSA by Qrt'!W30</f>
        <v>0</v>
      </c>
      <c r="K29" s="100">
        <f t="shared" si="0"/>
        <v>2854765</v>
      </c>
    </row>
    <row r="30" spans="1:11" x14ac:dyDescent="0.35">
      <c r="A30" s="23" t="s">
        <v>57</v>
      </c>
      <c r="B30" s="136">
        <v>52318828</v>
      </c>
      <c r="C30" s="77">
        <v>10190810</v>
      </c>
      <c r="D30" s="99">
        <v>11450252</v>
      </c>
      <c r="E30" s="100">
        <f>+'[1]SSA by Qrt'!R33</f>
        <v>5684460</v>
      </c>
      <c r="F30" s="138"/>
      <c r="G30" s="136">
        <f>+'[1]SSA by Qrt'!T33</f>
        <v>1266000</v>
      </c>
      <c r="H30" s="99">
        <f>+'[1]SSA by Qrt'!U33</f>
        <v>26550</v>
      </c>
      <c r="I30" s="99">
        <f>+'[1]SSA by Qrt'!V33</f>
        <v>4357300</v>
      </c>
      <c r="J30" s="99">
        <f>+'[1]SSA by Qrt'!W33</f>
        <v>2416900</v>
      </c>
      <c r="K30" s="100">
        <f t="shared" si="0"/>
        <v>8066750</v>
      </c>
    </row>
    <row r="31" spans="1:11" x14ac:dyDescent="0.35">
      <c r="A31" s="23" t="s">
        <v>58</v>
      </c>
      <c r="B31" s="136">
        <v>1625692</v>
      </c>
      <c r="C31" s="77">
        <v>0</v>
      </c>
      <c r="D31" s="99">
        <v>175000</v>
      </c>
      <c r="E31" s="100">
        <f>+'[1]SSA by Qrt'!R34</f>
        <v>0</v>
      </c>
      <c r="F31" s="138"/>
      <c r="G31" s="136">
        <f>+'[1]SSA by Qrt'!T34</f>
        <v>0</v>
      </c>
      <c r="H31" s="99">
        <f>+'[1]SSA by Qrt'!U34</f>
        <v>0</v>
      </c>
      <c r="I31" s="99">
        <f>+'[1]SSA by Qrt'!V34</f>
        <v>0</v>
      </c>
      <c r="J31" s="99">
        <f>+'[1]SSA by Qrt'!W34</f>
        <v>0</v>
      </c>
      <c r="K31" s="100">
        <f t="shared" si="0"/>
        <v>0</v>
      </c>
    </row>
    <row r="32" spans="1:11" x14ac:dyDescent="0.35">
      <c r="A32" s="23" t="s">
        <v>65</v>
      </c>
      <c r="B32" s="136">
        <v>339873</v>
      </c>
      <c r="C32" s="77">
        <v>1079</v>
      </c>
      <c r="D32" s="99">
        <v>0</v>
      </c>
      <c r="E32" s="100">
        <f>+'[1]SSA by Qrt'!R41</f>
        <v>0</v>
      </c>
      <c r="F32" s="138"/>
      <c r="G32" s="136">
        <f>+'[1]SSA by Qrt'!T41</f>
        <v>0</v>
      </c>
      <c r="H32" s="99">
        <f>+'[1]SSA by Qrt'!U41</f>
        <v>0</v>
      </c>
      <c r="I32" s="99">
        <f>+'[1]SSA by Qrt'!V41</f>
        <v>0</v>
      </c>
      <c r="J32" s="99">
        <f>+'[1]SSA by Qrt'!W41</f>
        <v>0</v>
      </c>
      <c r="K32" s="100">
        <f t="shared" si="0"/>
        <v>0</v>
      </c>
    </row>
    <row r="33" spans="1:11" x14ac:dyDescent="0.35">
      <c r="A33" s="23" t="s">
        <v>69</v>
      </c>
      <c r="B33" s="136">
        <v>213450</v>
      </c>
      <c r="C33" s="77">
        <v>0</v>
      </c>
      <c r="D33" s="99">
        <v>0</v>
      </c>
      <c r="E33" s="100">
        <f>+'[1]SSA by Qrt'!R45</f>
        <v>10000</v>
      </c>
      <c r="F33" s="138"/>
      <c r="G33" s="136">
        <f>+'[1]SSA by Qrt'!T45</f>
        <v>0</v>
      </c>
      <c r="H33" s="99">
        <f>+'[1]SSA by Qrt'!U45</f>
        <v>10000</v>
      </c>
      <c r="I33" s="99">
        <f>+'[1]SSA by Qrt'!V45</f>
        <v>0</v>
      </c>
      <c r="J33" s="99">
        <f>+'[1]SSA by Qrt'!W45</f>
        <v>0</v>
      </c>
      <c r="K33" s="100">
        <f t="shared" si="0"/>
        <v>10000</v>
      </c>
    </row>
    <row r="34" spans="1:11" x14ac:dyDescent="0.35">
      <c r="A34" s="23" t="s">
        <v>73</v>
      </c>
      <c r="B34" s="136">
        <v>41607505</v>
      </c>
      <c r="C34" s="77">
        <v>1055716</v>
      </c>
      <c r="D34" s="99">
        <v>7383962</v>
      </c>
      <c r="E34" s="100">
        <f>+'[1]SSA by Qrt'!R49</f>
        <v>643350</v>
      </c>
      <c r="F34" s="138"/>
      <c r="G34" s="136">
        <f>+'[1]SSA by Qrt'!T49</f>
        <v>0</v>
      </c>
      <c r="H34" s="99">
        <f>+'[1]SSA by Qrt'!U49</f>
        <v>0</v>
      </c>
      <c r="I34" s="99">
        <f>+'[1]SSA by Qrt'!V49</f>
        <v>1546341</v>
      </c>
      <c r="J34" s="99">
        <f>+'[1]SSA by Qrt'!W49</f>
        <v>0</v>
      </c>
      <c r="K34" s="100">
        <f t="shared" si="0"/>
        <v>1546341</v>
      </c>
    </row>
    <row r="35" spans="1:11" x14ac:dyDescent="0.35">
      <c r="A35" s="23" t="s">
        <v>74</v>
      </c>
      <c r="B35" s="136">
        <v>1075485</v>
      </c>
      <c r="C35" s="77">
        <v>619610</v>
      </c>
      <c r="D35" s="99">
        <v>0</v>
      </c>
      <c r="E35" s="100">
        <f>+'[1]SSA by Qrt'!R50</f>
        <v>1071376</v>
      </c>
      <c r="F35" s="138"/>
      <c r="G35" s="136">
        <f>+'[1]SSA by Qrt'!T50</f>
        <v>0</v>
      </c>
      <c r="H35" s="99">
        <f>+'[1]SSA by Qrt'!U50</f>
        <v>0</v>
      </c>
      <c r="I35" s="99">
        <f>+'[1]SSA by Qrt'!V50</f>
        <v>0</v>
      </c>
      <c r="J35" s="99">
        <f>+'[1]SSA by Qrt'!W50</f>
        <v>0</v>
      </c>
      <c r="K35" s="100">
        <f t="shared" si="0"/>
        <v>0</v>
      </c>
    </row>
    <row r="36" spans="1:11" x14ac:dyDescent="0.35">
      <c r="A36" s="23" t="s">
        <v>75</v>
      </c>
      <c r="B36" s="136">
        <v>10707767</v>
      </c>
      <c r="C36" s="77">
        <v>1215160</v>
      </c>
      <c r="D36" s="99">
        <v>1291242</v>
      </c>
      <c r="E36" s="100">
        <f>+'[1]SSA by Qrt'!R51</f>
        <v>2588652</v>
      </c>
      <c r="F36" s="138"/>
      <c r="G36" s="136">
        <f>+'[1]SSA by Qrt'!T51</f>
        <v>921058</v>
      </c>
      <c r="H36" s="99">
        <f>+'[1]SSA by Qrt'!U51</f>
        <v>925500</v>
      </c>
      <c r="I36" s="99">
        <f>+'[1]SSA by Qrt'!V51</f>
        <v>0</v>
      </c>
      <c r="J36" s="99">
        <f>+'[1]SSA by Qrt'!W51</f>
        <v>0</v>
      </c>
      <c r="K36" s="100">
        <f t="shared" si="0"/>
        <v>1846558</v>
      </c>
    </row>
    <row r="37" spans="1:11" s="35" customFormat="1" ht="13" x14ac:dyDescent="0.3">
      <c r="A37" s="113" t="s">
        <v>81</v>
      </c>
      <c r="B37" s="174">
        <f t="shared" ref="B37:J37" si="3">SUM(B27:B36)</f>
        <v>207075035</v>
      </c>
      <c r="C37" s="175">
        <f t="shared" si="3"/>
        <v>16996215</v>
      </c>
      <c r="D37" s="175">
        <f t="shared" si="3"/>
        <v>31574856</v>
      </c>
      <c r="E37" s="176">
        <f t="shared" si="3"/>
        <v>24258768</v>
      </c>
      <c r="F37" s="177"/>
      <c r="G37" s="174">
        <f t="shared" si="3"/>
        <v>4856358</v>
      </c>
      <c r="H37" s="175">
        <f t="shared" si="3"/>
        <v>3798465</v>
      </c>
      <c r="I37" s="175">
        <f t="shared" si="3"/>
        <v>7678841</v>
      </c>
      <c r="J37" s="175">
        <f t="shared" si="3"/>
        <v>3839050</v>
      </c>
      <c r="K37" s="176">
        <f t="shared" si="0"/>
        <v>20172714</v>
      </c>
    </row>
    <row r="38" spans="1:11" x14ac:dyDescent="0.35">
      <c r="A38" s="23" t="s">
        <v>30</v>
      </c>
      <c r="B38" s="136">
        <v>25457539</v>
      </c>
      <c r="C38" s="77">
        <v>9694973</v>
      </c>
      <c r="D38" s="99">
        <v>590200</v>
      </c>
      <c r="E38" s="100">
        <f>+'[1]SSA by Qrt'!R6</f>
        <v>738000</v>
      </c>
      <c r="F38" s="138"/>
      <c r="G38" s="136">
        <f>+'[1]SSA by Qrt'!T6</f>
        <v>0</v>
      </c>
      <c r="H38" s="99">
        <f>+'[1]SSA by Qrt'!U6</f>
        <v>0</v>
      </c>
      <c r="I38" s="99">
        <f>+'[1]SSA by Qrt'!V6</f>
        <v>3319897</v>
      </c>
      <c r="J38" s="99">
        <f>+'[1]SSA by Qrt'!W6</f>
        <v>5185877</v>
      </c>
      <c r="K38" s="100">
        <f t="shared" si="0"/>
        <v>8505774</v>
      </c>
    </row>
    <row r="39" spans="1:11" x14ac:dyDescent="0.35">
      <c r="A39" s="23" t="s">
        <v>32</v>
      </c>
      <c r="B39" s="136">
        <v>43358848</v>
      </c>
      <c r="C39" s="77">
        <v>6449196</v>
      </c>
      <c r="D39" s="99">
        <v>983084</v>
      </c>
      <c r="E39" s="100">
        <f>+'[1]SSA by Qrt'!R8</f>
        <v>11527799</v>
      </c>
      <c r="F39" s="138"/>
      <c r="G39" s="136">
        <f>+'[1]SSA by Qrt'!T8</f>
        <v>2508691</v>
      </c>
      <c r="H39" s="99">
        <f>+'[1]SSA by Qrt'!U8</f>
        <v>4584692</v>
      </c>
      <c r="I39" s="99">
        <f>+'[1]SSA by Qrt'!V8</f>
        <v>8000</v>
      </c>
      <c r="J39" s="99">
        <f>+'[1]SSA by Qrt'!W8</f>
        <v>12546</v>
      </c>
      <c r="K39" s="100">
        <f t="shared" si="0"/>
        <v>7113929</v>
      </c>
    </row>
    <row r="40" spans="1:11" x14ac:dyDescent="0.35">
      <c r="A40" s="23" t="s">
        <v>36</v>
      </c>
      <c r="B40" s="136">
        <v>0</v>
      </c>
      <c r="C40" s="77">
        <v>0</v>
      </c>
      <c r="D40" s="99">
        <v>0</v>
      </c>
      <c r="E40" s="100">
        <f>+'[1]SSA by Qrt'!R12</f>
        <v>5000</v>
      </c>
      <c r="F40" s="138"/>
      <c r="G40" s="136">
        <f>+'[1]SSA by Qrt'!T12</f>
        <v>5000</v>
      </c>
      <c r="H40" s="99">
        <f>+'[1]SSA by Qrt'!U12</f>
        <v>0</v>
      </c>
      <c r="I40" s="99">
        <f>+'[1]SSA by Qrt'!V12</f>
        <v>0</v>
      </c>
      <c r="J40" s="99">
        <f>+'[1]SSA by Qrt'!W12</f>
        <v>5000</v>
      </c>
      <c r="K40" s="100">
        <f t="shared" si="0"/>
        <v>10000</v>
      </c>
    </row>
    <row r="41" spans="1:11" x14ac:dyDescent="0.35">
      <c r="A41" s="23" t="s">
        <v>40</v>
      </c>
      <c r="B41" s="136">
        <v>50598162</v>
      </c>
      <c r="C41" s="77">
        <v>2603193</v>
      </c>
      <c r="D41" s="99">
        <v>19825155</v>
      </c>
      <c r="E41" s="100">
        <f>+'[1]SSA by Qrt'!R16</f>
        <v>2196265</v>
      </c>
      <c r="F41" s="138"/>
      <c r="G41" s="136">
        <f>+'[1]SSA by Qrt'!T16</f>
        <v>360374</v>
      </c>
      <c r="H41" s="99">
        <f>+'[1]SSA by Qrt'!U16</f>
        <v>94000</v>
      </c>
      <c r="I41" s="99">
        <f>+'[1]SSA by Qrt'!V16</f>
        <v>1577309</v>
      </c>
      <c r="J41" s="99">
        <f>+'[1]SSA by Qrt'!W16</f>
        <v>251395</v>
      </c>
      <c r="K41" s="100">
        <f t="shared" si="0"/>
        <v>2283078</v>
      </c>
    </row>
    <row r="42" spans="1:11" x14ac:dyDescent="0.35">
      <c r="A42" s="23" t="s">
        <v>47</v>
      </c>
      <c r="B42" s="136">
        <v>5659437</v>
      </c>
      <c r="C42" s="77">
        <v>0</v>
      </c>
      <c r="D42" s="99">
        <v>0</v>
      </c>
      <c r="E42" s="100">
        <f>+'[1]SSA by Qrt'!R23</f>
        <v>1886811</v>
      </c>
      <c r="F42" s="138"/>
      <c r="G42" s="136">
        <f>+'[1]SSA by Qrt'!T23</f>
        <v>0</v>
      </c>
      <c r="H42" s="99">
        <f>+'[1]SSA by Qrt'!U23</f>
        <v>0</v>
      </c>
      <c r="I42" s="99">
        <f>+'[1]SSA by Qrt'!V23</f>
        <v>215863</v>
      </c>
      <c r="J42" s="99">
        <f>+'[1]SSA by Qrt'!W23</f>
        <v>300</v>
      </c>
      <c r="K42" s="100">
        <f t="shared" si="0"/>
        <v>216163</v>
      </c>
    </row>
    <row r="43" spans="1:11" x14ac:dyDescent="0.35">
      <c r="A43" s="23" t="s">
        <v>48</v>
      </c>
      <c r="B43" s="136">
        <v>71808951</v>
      </c>
      <c r="C43" s="77">
        <v>3193066</v>
      </c>
      <c r="D43" s="99">
        <v>12222317</v>
      </c>
      <c r="E43" s="100">
        <f>+'[1]SSA by Qrt'!R24</f>
        <v>8743138</v>
      </c>
      <c r="F43" s="138"/>
      <c r="G43" s="136">
        <f>+'[1]SSA by Qrt'!T24</f>
        <v>1343040</v>
      </c>
      <c r="H43" s="99">
        <f>+'[1]SSA by Qrt'!U24</f>
        <v>1789380</v>
      </c>
      <c r="I43" s="99">
        <f>+'[1]SSA by Qrt'!V24</f>
        <v>18000</v>
      </c>
      <c r="J43" s="99">
        <f>+'[1]SSA by Qrt'!W24</f>
        <v>0</v>
      </c>
      <c r="K43" s="100">
        <f t="shared" si="0"/>
        <v>3150420</v>
      </c>
    </row>
    <row r="44" spans="1:11" x14ac:dyDescent="0.35">
      <c r="A44" s="23" t="s">
        <v>49</v>
      </c>
      <c r="B44" s="136">
        <v>17024514</v>
      </c>
      <c r="C44" s="77">
        <v>8119400</v>
      </c>
      <c r="D44" s="99">
        <v>723550</v>
      </c>
      <c r="E44" s="100">
        <f>+'[1]SSA by Qrt'!R25</f>
        <v>2012000</v>
      </c>
      <c r="F44" s="138"/>
      <c r="G44" s="136">
        <f>+'[1]SSA by Qrt'!T25</f>
        <v>5985755</v>
      </c>
      <c r="H44" s="99">
        <f>+'[1]SSA by Qrt'!U25</f>
        <v>2824800</v>
      </c>
      <c r="I44" s="99">
        <f>+'[1]SSA by Qrt'!V25</f>
        <v>0</v>
      </c>
      <c r="J44" s="99">
        <f>+'[1]SSA by Qrt'!W25</f>
        <v>1100000</v>
      </c>
      <c r="K44" s="100">
        <f t="shared" si="0"/>
        <v>9910555</v>
      </c>
    </row>
    <row r="45" spans="1:11" x14ac:dyDescent="0.35">
      <c r="A45" s="23" t="s">
        <v>50</v>
      </c>
      <c r="B45" s="136">
        <v>3441568</v>
      </c>
      <c r="C45" s="77">
        <v>1424000</v>
      </c>
      <c r="D45" s="99">
        <v>0</v>
      </c>
      <c r="E45" s="100">
        <f>+'[1]SSA by Qrt'!R26</f>
        <v>243553</v>
      </c>
      <c r="F45" s="138"/>
      <c r="G45" s="136">
        <f>+'[1]SSA by Qrt'!T26</f>
        <v>0</v>
      </c>
      <c r="H45" s="99">
        <f>+'[1]SSA by Qrt'!U26</f>
        <v>121776</v>
      </c>
      <c r="I45" s="99">
        <f>+'[1]SSA by Qrt'!V26</f>
        <v>1605580</v>
      </c>
      <c r="J45" s="99">
        <f>+'[1]SSA by Qrt'!W26</f>
        <v>0</v>
      </c>
      <c r="K45" s="100">
        <f t="shared" si="0"/>
        <v>1727356</v>
      </c>
    </row>
    <row r="46" spans="1:11" x14ac:dyDescent="0.35">
      <c r="A46" s="23" t="s">
        <v>52</v>
      </c>
      <c r="B46" s="136">
        <v>12858538</v>
      </c>
      <c r="C46" s="77">
        <v>0</v>
      </c>
      <c r="D46" s="99">
        <v>248400</v>
      </c>
      <c r="E46" s="100">
        <f>+'[1]SSA by Qrt'!R28</f>
        <v>2983264</v>
      </c>
      <c r="F46" s="138"/>
      <c r="G46" s="136">
        <f>+'[1]SSA by Qrt'!T28</f>
        <v>139500</v>
      </c>
      <c r="H46" s="99">
        <f>+'[1]SSA by Qrt'!U28</f>
        <v>139500</v>
      </c>
      <c r="I46" s="99">
        <f>+'[1]SSA by Qrt'!V28</f>
        <v>0</v>
      </c>
      <c r="J46" s="99">
        <f>+'[1]SSA by Qrt'!W28</f>
        <v>0</v>
      </c>
      <c r="K46" s="100">
        <f t="shared" si="0"/>
        <v>279000</v>
      </c>
    </row>
    <row r="47" spans="1:11" x14ac:dyDescent="0.35">
      <c r="A47" s="23" t="s">
        <v>55</v>
      </c>
      <c r="B47" s="136">
        <v>39104296</v>
      </c>
      <c r="C47" s="77">
        <v>10393950</v>
      </c>
      <c r="D47" s="99">
        <v>1293500</v>
      </c>
      <c r="E47" s="100">
        <f>+'[1]SSA by Qrt'!R31</f>
        <v>1926700</v>
      </c>
      <c r="F47" s="138"/>
      <c r="G47" s="136">
        <f>+'[1]SSA by Qrt'!T31</f>
        <v>455000</v>
      </c>
      <c r="H47" s="99">
        <f>+'[1]SSA by Qrt'!U31</f>
        <v>1444250</v>
      </c>
      <c r="I47" s="99">
        <f>+'[1]SSA by Qrt'!V31</f>
        <v>0</v>
      </c>
      <c r="J47" s="99">
        <f>+'[1]SSA by Qrt'!W31</f>
        <v>10592913</v>
      </c>
      <c r="K47" s="100">
        <f t="shared" si="0"/>
        <v>12492163</v>
      </c>
    </row>
    <row r="48" spans="1:11" x14ac:dyDescent="0.35">
      <c r="A48" s="23" t="s">
        <v>56</v>
      </c>
      <c r="B48" s="136">
        <v>2647184</v>
      </c>
      <c r="C48" s="77">
        <v>526240</v>
      </c>
      <c r="D48" s="99">
        <v>992696</v>
      </c>
      <c r="E48" s="100">
        <f>+'[1]SSA by Qrt'!R32</f>
        <v>0</v>
      </c>
      <c r="F48" s="138"/>
      <c r="G48" s="136">
        <f>+'[1]SSA by Qrt'!T32</f>
        <v>0</v>
      </c>
      <c r="H48" s="99">
        <f>+'[1]SSA by Qrt'!U32</f>
        <v>0</v>
      </c>
      <c r="I48" s="99">
        <f>+'[1]SSA by Qrt'!V32</f>
        <v>0</v>
      </c>
      <c r="J48" s="99">
        <f>+'[1]SSA by Qrt'!W32</f>
        <v>0</v>
      </c>
      <c r="K48" s="100">
        <f t="shared" si="0"/>
        <v>0</v>
      </c>
    </row>
    <row r="49" spans="1:11" x14ac:dyDescent="0.35">
      <c r="A49" s="23" t="s">
        <v>59</v>
      </c>
      <c r="B49" s="136">
        <v>30956556</v>
      </c>
      <c r="C49" s="77">
        <v>6498999</v>
      </c>
      <c r="D49" s="99">
        <v>3942358</v>
      </c>
      <c r="E49" s="100">
        <f>+'[1]SSA by Qrt'!R35</f>
        <v>10071730</v>
      </c>
      <c r="F49" s="138"/>
      <c r="G49" s="136">
        <f>+'[1]SSA by Qrt'!T35</f>
        <v>4676830</v>
      </c>
      <c r="H49" s="99">
        <f>+'[1]SSA by Qrt'!U35</f>
        <v>218450</v>
      </c>
      <c r="I49" s="99">
        <f>+'[1]SSA by Qrt'!V35</f>
        <v>363500</v>
      </c>
      <c r="J49" s="99">
        <f>+'[1]SSA by Qrt'!W35</f>
        <v>588500</v>
      </c>
      <c r="K49" s="100">
        <f t="shared" si="0"/>
        <v>5847280</v>
      </c>
    </row>
    <row r="50" spans="1:11" x14ac:dyDescent="0.35">
      <c r="A50" s="23" t="s">
        <v>60</v>
      </c>
      <c r="B50" s="136">
        <v>236793989</v>
      </c>
      <c r="C50" s="77">
        <v>33403024</v>
      </c>
      <c r="D50" s="99">
        <v>21734341</v>
      </c>
      <c r="E50" s="100">
        <f>+'[1]SSA by Qrt'!R36</f>
        <v>37315405</v>
      </c>
      <c r="F50" s="138"/>
      <c r="G50" s="136">
        <f>+'[1]SSA by Qrt'!T36</f>
        <v>7015347</v>
      </c>
      <c r="H50" s="99">
        <f>+'[1]SSA by Qrt'!U36</f>
        <v>14883274</v>
      </c>
      <c r="I50" s="99">
        <f>+'[1]SSA by Qrt'!V36</f>
        <v>6387120</v>
      </c>
      <c r="J50" s="99">
        <f>+'[1]SSA by Qrt'!W36</f>
        <v>136777</v>
      </c>
      <c r="K50" s="100">
        <f t="shared" si="0"/>
        <v>28422518</v>
      </c>
    </row>
    <row r="51" spans="1:11" x14ac:dyDescent="0.35">
      <c r="A51" s="23" t="s">
        <v>62</v>
      </c>
      <c r="B51" s="136">
        <v>41521402</v>
      </c>
      <c r="C51" s="77">
        <v>3914900</v>
      </c>
      <c r="D51" s="99">
        <v>1525000</v>
      </c>
      <c r="E51" s="100">
        <f>+'[1]SSA by Qrt'!R38</f>
        <v>6645200</v>
      </c>
      <c r="F51" s="138"/>
      <c r="G51" s="136">
        <f>+'[1]SSA by Qrt'!T38</f>
        <v>2069845</v>
      </c>
      <c r="H51" s="99">
        <f>+'[1]SSA by Qrt'!U38</f>
        <v>300000</v>
      </c>
      <c r="I51" s="99">
        <f>+'[1]SSA by Qrt'!V38</f>
        <v>30000</v>
      </c>
      <c r="J51" s="99">
        <f>+'[1]SSA by Qrt'!W38</f>
        <v>0</v>
      </c>
      <c r="K51" s="100">
        <f t="shared" si="0"/>
        <v>2399845</v>
      </c>
    </row>
    <row r="52" spans="1:11" x14ac:dyDescent="0.35">
      <c r="A52" s="23" t="s">
        <v>63</v>
      </c>
      <c r="B52" s="136">
        <v>17747645</v>
      </c>
      <c r="C52" s="77">
        <v>5086513</v>
      </c>
      <c r="D52" s="99">
        <v>511025</v>
      </c>
      <c r="E52" s="100">
        <f>+'[1]SSA by Qrt'!R39</f>
        <v>680631</v>
      </c>
      <c r="F52" s="138"/>
      <c r="G52" s="136">
        <f>+'[1]SSA by Qrt'!T39</f>
        <v>0</v>
      </c>
      <c r="H52" s="99">
        <f>+'[1]SSA by Qrt'!U39</f>
        <v>0</v>
      </c>
      <c r="I52" s="99">
        <f>+'[1]SSA by Qrt'!V39</f>
        <v>669500</v>
      </c>
      <c r="J52" s="99">
        <f>+'[1]SSA by Qrt'!W39</f>
        <v>20000</v>
      </c>
      <c r="K52" s="100">
        <f t="shared" si="0"/>
        <v>689500</v>
      </c>
    </row>
    <row r="53" spans="1:11" x14ac:dyDescent="0.35">
      <c r="A53" s="23" t="s">
        <v>71</v>
      </c>
      <c r="B53" s="136">
        <v>15910696</v>
      </c>
      <c r="C53" s="77">
        <v>1133070</v>
      </c>
      <c r="D53" s="99">
        <v>5622710</v>
      </c>
      <c r="E53" s="100">
        <f>+'[1]SSA by Qrt'!R47</f>
        <v>443850</v>
      </c>
      <c r="F53" s="138"/>
      <c r="G53" s="136">
        <f>+'[1]SSA by Qrt'!T47</f>
        <v>5350</v>
      </c>
      <c r="H53" s="99">
        <f>+'[1]SSA by Qrt'!U47</f>
        <v>163250</v>
      </c>
      <c r="I53" s="99">
        <f>+'[1]SSA by Qrt'!V47</f>
        <v>0</v>
      </c>
      <c r="J53" s="99">
        <f>+'[1]SSA by Qrt'!W47</f>
        <v>6547600</v>
      </c>
      <c r="K53" s="100">
        <f t="shared" si="0"/>
        <v>6716200</v>
      </c>
    </row>
    <row r="54" spans="1:11" s="35" customFormat="1" ht="13" x14ac:dyDescent="0.3">
      <c r="A54" s="113" t="s">
        <v>82</v>
      </c>
      <c r="B54" s="174">
        <f t="shared" ref="B54:J54" si="4">SUM(B38:B53)</f>
        <v>614889325</v>
      </c>
      <c r="C54" s="175">
        <f t="shared" si="4"/>
        <v>92440524</v>
      </c>
      <c r="D54" s="175">
        <f t="shared" si="4"/>
        <v>70214336</v>
      </c>
      <c r="E54" s="176">
        <f t="shared" si="4"/>
        <v>87419346</v>
      </c>
      <c r="F54" s="179"/>
      <c r="G54" s="174">
        <f t="shared" si="4"/>
        <v>24564732</v>
      </c>
      <c r="H54" s="175">
        <f t="shared" si="4"/>
        <v>26563372</v>
      </c>
      <c r="I54" s="175">
        <f t="shared" si="4"/>
        <v>14194769</v>
      </c>
      <c r="J54" s="175">
        <f t="shared" si="4"/>
        <v>24440908</v>
      </c>
      <c r="K54" s="176">
        <f t="shared" si="0"/>
        <v>89763781</v>
      </c>
    </row>
    <row r="55" spans="1:11" s="35" customFormat="1" ht="13" x14ac:dyDescent="0.3">
      <c r="A55" s="35" t="s">
        <v>83</v>
      </c>
      <c r="B55" s="165">
        <f t="shared" ref="B55:J55" si="5">+B54+B37+B26+B13</f>
        <v>1588421547</v>
      </c>
      <c r="C55" s="102">
        <f t="shared" si="5"/>
        <v>212847696</v>
      </c>
      <c r="D55" s="102">
        <f t="shared" si="5"/>
        <v>209210311</v>
      </c>
      <c r="E55" s="103">
        <f t="shared" si="5"/>
        <v>205582406</v>
      </c>
      <c r="F55" s="61"/>
      <c r="G55" s="165">
        <f t="shared" si="5"/>
        <v>57636628</v>
      </c>
      <c r="H55" s="102">
        <f t="shared" si="5"/>
        <v>65440784</v>
      </c>
      <c r="I55" s="102">
        <f t="shared" si="5"/>
        <v>72575491</v>
      </c>
      <c r="J55" s="102">
        <f t="shared" si="5"/>
        <v>63806618</v>
      </c>
      <c r="K55" s="103">
        <f t="shared" si="0"/>
        <v>259459521</v>
      </c>
    </row>
    <row r="56" spans="1:11" s="105" customFormat="1" ht="10" x14ac:dyDescent="0.2">
      <c r="D56" s="116"/>
      <c r="G56" s="116"/>
      <c r="K56" s="116"/>
    </row>
  </sheetData>
  <mergeCells count="5">
    <mergeCell ref="B2:B3"/>
    <mergeCell ref="C2:C3"/>
    <mergeCell ref="D2:D3"/>
    <mergeCell ref="E2:E3"/>
    <mergeCell ref="G2:K2"/>
  </mergeCells>
  <pageMargins left="0.7" right="0.7" top="0.75" bottom="0.75" header="0.3" footer="0.3"/>
  <pageSetup scale="63" orientation="landscape" r:id="rId1"/>
  <headerFooter>
    <oddFooter>&amp;L&amp;1#&amp;"Calibri"&amp;10&amp;K000000Internal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6F4F9-3E5D-492E-9563-17551B158FAD}">
  <sheetPr>
    <pageSetUpPr fitToPage="1"/>
  </sheetPr>
  <dimension ref="A1:X55"/>
  <sheetViews>
    <sheetView workbookViewId="0">
      <selection activeCell="I15" sqref="I15"/>
    </sheetView>
  </sheetViews>
  <sheetFormatPr defaultRowHeight="14.5" x14ac:dyDescent="0.35"/>
  <cols>
    <col min="1" max="1" width="19.36328125" customWidth="1"/>
    <col min="2" max="2" width="11" style="86" customWidth="1"/>
    <col min="3" max="3" width="8.90625" style="86"/>
    <col min="4" max="4" width="11.36328125" style="86" customWidth="1"/>
    <col min="5" max="5" width="1.6328125" style="86" customWidth="1"/>
    <col min="6" max="6" width="12.08984375" style="86" customWidth="1"/>
    <col min="7" max="7" width="11.453125" style="86" customWidth="1"/>
    <col min="8" max="8" width="8.90625" style="86"/>
    <col min="9" max="9" width="12.54296875" style="86" customWidth="1"/>
    <col min="10" max="10" width="1.36328125" style="86" customWidth="1"/>
    <col min="11" max="11" width="11.6328125" style="86" customWidth="1"/>
    <col min="12" max="12" width="11.08984375" style="86" customWidth="1"/>
    <col min="13" max="13" width="11" style="86" customWidth="1"/>
    <col min="14" max="14" width="10.90625" style="86" customWidth="1"/>
    <col min="15" max="15" width="0.90625" style="86" customWidth="1"/>
    <col min="16" max="16" width="10.08984375" style="86" bestFit="1" customWidth="1"/>
    <col min="17" max="17" width="10.6328125" style="86" customWidth="1"/>
    <col min="18" max="18" width="10.36328125" style="86" customWidth="1"/>
    <col min="19" max="19" width="11.08984375" style="86" customWidth="1"/>
    <col min="20" max="20" width="3.36328125" customWidth="1"/>
    <col min="21" max="22" width="11.08984375" style="86" bestFit="1" customWidth="1"/>
    <col min="23" max="23" width="10.08984375" style="86" bestFit="1" customWidth="1"/>
    <col min="24" max="24" width="11.08984375" style="86" customWidth="1"/>
    <col min="256" max="256" width="19.36328125" customWidth="1"/>
    <col min="257" max="257" width="2.08984375" customWidth="1"/>
    <col min="258" max="258" width="11" customWidth="1"/>
    <col min="260" max="260" width="11.36328125" customWidth="1"/>
    <col min="261" max="261" width="1.6328125" customWidth="1"/>
    <col min="262" max="262" width="12.08984375" customWidth="1"/>
    <col min="263" max="263" width="11.453125" customWidth="1"/>
    <col min="265" max="265" width="12.54296875" customWidth="1"/>
    <col min="266" max="266" width="1.36328125" customWidth="1"/>
    <col min="267" max="267" width="11.6328125" customWidth="1"/>
    <col min="268" max="268" width="11.08984375" customWidth="1"/>
    <col min="269" max="269" width="11" customWidth="1"/>
    <col min="270" max="270" width="10.90625" customWidth="1"/>
    <col min="271" max="271" width="0.90625" customWidth="1"/>
    <col min="272" max="272" width="10.08984375" bestFit="1" customWidth="1"/>
    <col min="273" max="273" width="10.6328125" customWidth="1"/>
    <col min="274" max="274" width="10.36328125" customWidth="1"/>
    <col min="275" max="275" width="11.08984375" customWidth="1"/>
    <col min="276" max="276" width="3.36328125" customWidth="1"/>
    <col min="277" max="277" width="10.08984375" bestFit="1" customWidth="1"/>
    <col min="278" max="278" width="10.6328125" customWidth="1"/>
    <col min="279" max="279" width="10.08984375" bestFit="1" customWidth="1"/>
    <col min="280" max="280" width="11.08984375" customWidth="1"/>
    <col min="512" max="512" width="19.36328125" customWidth="1"/>
    <col min="513" max="513" width="2.08984375" customWidth="1"/>
    <col min="514" max="514" width="11" customWidth="1"/>
    <col min="516" max="516" width="11.36328125" customWidth="1"/>
    <col min="517" max="517" width="1.6328125" customWidth="1"/>
    <col min="518" max="518" width="12.08984375" customWidth="1"/>
    <col min="519" max="519" width="11.453125" customWidth="1"/>
    <col min="521" max="521" width="12.54296875" customWidth="1"/>
    <col min="522" max="522" width="1.36328125" customWidth="1"/>
    <col min="523" max="523" width="11.6328125" customWidth="1"/>
    <col min="524" max="524" width="11.08984375" customWidth="1"/>
    <col min="525" max="525" width="11" customWidth="1"/>
    <col min="526" max="526" width="10.90625" customWidth="1"/>
    <col min="527" max="527" width="0.90625" customWidth="1"/>
    <col min="528" max="528" width="10.08984375" bestFit="1" customWidth="1"/>
    <col min="529" max="529" width="10.6328125" customWidth="1"/>
    <col min="530" max="530" width="10.36328125" customWidth="1"/>
    <col min="531" max="531" width="11.08984375" customWidth="1"/>
    <col min="532" max="532" width="3.36328125" customWidth="1"/>
    <col min="533" max="533" width="10.08984375" bestFit="1" customWidth="1"/>
    <col min="534" max="534" width="10.6328125" customWidth="1"/>
    <col min="535" max="535" width="10.08984375" bestFit="1" customWidth="1"/>
    <col min="536" max="536" width="11.08984375" customWidth="1"/>
    <col min="768" max="768" width="19.36328125" customWidth="1"/>
    <col min="769" max="769" width="2.08984375" customWidth="1"/>
    <col min="770" max="770" width="11" customWidth="1"/>
    <col min="772" max="772" width="11.36328125" customWidth="1"/>
    <col min="773" max="773" width="1.6328125" customWidth="1"/>
    <col min="774" max="774" width="12.08984375" customWidth="1"/>
    <col min="775" max="775" width="11.453125" customWidth="1"/>
    <col min="777" max="777" width="12.54296875" customWidth="1"/>
    <col min="778" max="778" width="1.36328125" customWidth="1"/>
    <col min="779" max="779" width="11.6328125" customWidth="1"/>
    <col min="780" max="780" width="11.08984375" customWidth="1"/>
    <col min="781" max="781" width="11" customWidth="1"/>
    <col min="782" max="782" width="10.90625" customWidth="1"/>
    <col min="783" max="783" width="0.90625" customWidth="1"/>
    <col min="784" max="784" width="10.08984375" bestFit="1" customWidth="1"/>
    <col min="785" max="785" width="10.6328125" customWidth="1"/>
    <col min="786" max="786" width="10.36328125" customWidth="1"/>
    <col min="787" max="787" width="11.08984375" customWidth="1"/>
    <col min="788" max="788" width="3.36328125" customWidth="1"/>
    <col min="789" max="789" width="10.08984375" bestFit="1" customWidth="1"/>
    <col min="790" max="790" width="10.6328125" customWidth="1"/>
    <col min="791" max="791" width="10.08984375" bestFit="1" customWidth="1"/>
    <col min="792" max="792" width="11.08984375" customWidth="1"/>
    <col min="1024" max="1024" width="19.36328125" customWidth="1"/>
    <col min="1025" max="1025" width="2.08984375" customWidth="1"/>
    <col min="1026" max="1026" width="11" customWidth="1"/>
    <col min="1028" max="1028" width="11.36328125" customWidth="1"/>
    <col min="1029" max="1029" width="1.6328125" customWidth="1"/>
    <col min="1030" max="1030" width="12.08984375" customWidth="1"/>
    <col min="1031" max="1031" width="11.453125" customWidth="1"/>
    <col min="1033" max="1033" width="12.54296875" customWidth="1"/>
    <col min="1034" max="1034" width="1.36328125" customWidth="1"/>
    <col min="1035" max="1035" width="11.6328125" customWidth="1"/>
    <col min="1036" max="1036" width="11.08984375" customWidth="1"/>
    <col min="1037" max="1037" width="11" customWidth="1"/>
    <col min="1038" max="1038" width="10.90625" customWidth="1"/>
    <col min="1039" max="1039" width="0.90625" customWidth="1"/>
    <col min="1040" max="1040" width="10.08984375" bestFit="1" customWidth="1"/>
    <col min="1041" max="1041" width="10.6328125" customWidth="1"/>
    <col min="1042" max="1042" width="10.36328125" customWidth="1"/>
    <col min="1043" max="1043" width="11.08984375" customWidth="1"/>
    <col min="1044" max="1044" width="3.36328125" customWidth="1"/>
    <col min="1045" max="1045" width="10.08984375" bestFit="1" customWidth="1"/>
    <col min="1046" max="1046" width="10.6328125" customWidth="1"/>
    <col min="1047" max="1047" width="10.08984375" bestFit="1" customWidth="1"/>
    <col min="1048" max="1048" width="11.08984375" customWidth="1"/>
    <col min="1280" max="1280" width="19.36328125" customWidth="1"/>
    <col min="1281" max="1281" width="2.08984375" customWidth="1"/>
    <col min="1282" max="1282" width="11" customWidth="1"/>
    <col min="1284" max="1284" width="11.36328125" customWidth="1"/>
    <col min="1285" max="1285" width="1.6328125" customWidth="1"/>
    <col min="1286" max="1286" width="12.08984375" customWidth="1"/>
    <col min="1287" max="1287" width="11.453125" customWidth="1"/>
    <col min="1289" max="1289" width="12.54296875" customWidth="1"/>
    <col min="1290" max="1290" width="1.36328125" customWidth="1"/>
    <col min="1291" max="1291" width="11.6328125" customWidth="1"/>
    <col min="1292" max="1292" width="11.08984375" customWidth="1"/>
    <col min="1293" max="1293" width="11" customWidth="1"/>
    <col min="1294" max="1294" width="10.90625" customWidth="1"/>
    <col min="1295" max="1295" width="0.90625" customWidth="1"/>
    <col min="1296" max="1296" width="10.08984375" bestFit="1" customWidth="1"/>
    <col min="1297" max="1297" width="10.6328125" customWidth="1"/>
    <col min="1298" max="1298" width="10.36328125" customWidth="1"/>
    <col min="1299" max="1299" width="11.08984375" customWidth="1"/>
    <col min="1300" max="1300" width="3.36328125" customWidth="1"/>
    <col min="1301" max="1301" width="10.08984375" bestFit="1" customWidth="1"/>
    <col min="1302" max="1302" width="10.6328125" customWidth="1"/>
    <col min="1303" max="1303" width="10.08984375" bestFit="1" customWidth="1"/>
    <col min="1304" max="1304" width="11.08984375" customWidth="1"/>
    <col min="1536" max="1536" width="19.36328125" customWidth="1"/>
    <col min="1537" max="1537" width="2.08984375" customWidth="1"/>
    <col min="1538" max="1538" width="11" customWidth="1"/>
    <col min="1540" max="1540" width="11.36328125" customWidth="1"/>
    <col min="1541" max="1541" width="1.6328125" customWidth="1"/>
    <col min="1542" max="1542" width="12.08984375" customWidth="1"/>
    <col min="1543" max="1543" width="11.453125" customWidth="1"/>
    <col min="1545" max="1545" width="12.54296875" customWidth="1"/>
    <col min="1546" max="1546" width="1.36328125" customWidth="1"/>
    <col min="1547" max="1547" width="11.6328125" customWidth="1"/>
    <col min="1548" max="1548" width="11.08984375" customWidth="1"/>
    <col min="1549" max="1549" width="11" customWidth="1"/>
    <col min="1550" max="1550" width="10.90625" customWidth="1"/>
    <col min="1551" max="1551" width="0.90625" customWidth="1"/>
    <col min="1552" max="1552" width="10.08984375" bestFit="1" customWidth="1"/>
    <col min="1553" max="1553" width="10.6328125" customWidth="1"/>
    <col min="1554" max="1554" width="10.36328125" customWidth="1"/>
    <col min="1555" max="1555" width="11.08984375" customWidth="1"/>
    <col min="1556" max="1556" width="3.36328125" customWidth="1"/>
    <col min="1557" max="1557" width="10.08984375" bestFit="1" customWidth="1"/>
    <col min="1558" max="1558" width="10.6328125" customWidth="1"/>
    <col min="1559" max="1559" width="10.08984375" bestFit="1" customWidth="1"/>
    <col min="1560" max="1560" width="11.08984375" customWidth="1"/>
    <col min="1792" max="1792" width="19.36328125" customWidth="1"/>
    <col min="1793" max="1793" width="2.08984375" customWidth="1"/>
    <col min="1794" max="1794" width="11" customWidth="1"/>
    <col min="1796" max="1796" width="11.36328125" customWidth="1"/>
    <col min="1797" max="1797" width="1.6328125" customWidth="1"/>
    <col min="1798" max="1798" width="12.08984375" customWidth="1"/>
    <col min="1799" max="1799" width="11.453125" customWidth="1"/>
    <col min="1801" max="1801" width="12.54296875" customWidth="1"/>
    <col min="1802" max="1802" width="1.36328125" customWidth="1"/>
    <col min="1803" max="1803" width="11.6328125" customWidth="1"/>
    <col min="1804" max="1804" width="11.08984375" customWidth="1"/>
    <col min="1805" max="1805" width="11" customWidth="1"/>
    <col min="1806" max="1806" width="10.90625" customWidth="1"/>
    <col min="1807" max="1807" width="0.90625" customWidth="1"/>
    <col min="1808" max="1808" width="10.08984375" bestFit="1" customWidth="1"/>
    <col min="1809" max="1809" width="10.6328125" customWidth="1"/>
    <col min="1810" max="1810" width="10.36328125" customWidth="1"/>
    <col min="1811" max="1811" width="11.08984375" customWidth="1"/>
    <col min="1812" max="1812" width="3.36328125" customWidth="1"/>
    <col min="1813" max="1813" width="10.08984375" bestFit="1" customWidth="1"/>
    <col min="1814" max="1814" width="10.6328125" customWidth="1"/>
    <col min="1815" max="1815" width="10.08984375" bestFit="1" customWidth="1"/>
    <col min="1816" max="1816" width="11.08984375" customWidth="1"/>
    <col min="2048" max="2048" width="19.36328125" customWidth="1"/>
    <col min="2049" max="2049" width="2.08984375" customWidth="1"/>
    <col min="2050" max="2050" width="11" customWidth="1"/>
    <col min="2052" max="2052" width="11.36328125" customWidth="1"/>
    <col min="2053" max="2053" width="1.6328125" customWidth="1"/>
    <col min="2054" max="2054" width="12.08984375" customWidth="1"/>
    <col min="2055" max="2055" width="11.453125" customWidth="1"/>
    <col min="2057" max="2057" width="12.54296875" customWidth="1"/>
    <col min="2058" max="2058" width="1.36328125" customWidth="1"/>
    <col min="2059" max="2059" width="11.6328125" customWidth="1"/>
    <col min="2060" max="2060" width="11.08984375" customWidth="1"/>
    <col min="2061" max="2061" width="11" customWidth="1"/>
    <col min="2062" max="2062" width="10.90625" customWidth="1"/>
    <col min="2063" max="2063" width="0.90625" customWidth="1"/>
    <col min="2064" max="2064" width="10.08984375" bestFit="1" customWidth="1"/>
    <col min="2065" max="2065" width="10.6328125" customWidth="1"/>
    <col min="2066" max="2066" width="10.36328125" customWidth="1"/>
    <col min="2067" max="2067" width="11.08984375" customWidth="1"/>
    <col min="2068" max="2068" width="3.36328125" customWidth="1"/>
    <col min="2069" max="2069" width="10.08984375" bestFit="1" customWidth="1"/>
    <col min="2070" max="2070" width="10.6328125" customWidth="1"/>
    <col min="2071" max="2071" width="10.08984375" bestFit="1" customWidth="1"/>
    <col min="2072" max="2072" width="11.08984375" customWidth="1"/>
    <col min="2304" max="2304" width="19.36328125" customWidth="1"/>
    <col min="2305" max="2305" width="2.08984375" customWidth="1"/>
    <col min="2306" max="2306" width="11" customWidth="1"/>
    <col min="2308" max="2308" width="11.36328125" customWidth="1"/>
    <col min="2309" max="2309" width="1.6328125" customWidth="1"/>
    <col min="2310" max="2310" width="12.08984375" customWidth="1"/>
    <col min="2311" max="2311" width="11.453125" customWidth="1"/>
    <col min="2313" max="2313" width="12.54296875" customWidth="1"/>
    <col min="2314" max="2314" width="1.36328125" customWidth="1"/>
    <col min="2315" max="2315" width="11.6328125" customWidth="1"/>
    <col min="2316" max="2316" width="11.08984375" customWidth="1"/>
    <col min="2317" max="2317" width="11" customWidth="1"/>
    <col min="2318" max="2318" width="10.90625" customWidth="1"/>
    <col min="2319" max="2319" width="0.90625" customWidth="1"/>
    <col min="2320" max="2320" width="10.08984375" bestFit="1" customWidth="1"/>
    <col min="2321" max="2321" width="10.6328125" customWidth="1"/>
    <col min="2322" max="2322" width="10.36328125" customWidth="1"/>
    <col min="2323" max="2323" width="11.08984375" customWidth="1"/>
    <col min="2324" max="2324" width="3.36328125" customWidth="1"/>
    <col min="2325" max="2325" width="10.08984375" bestFit="1" customWidth="1"/>
    <col min="2326" max="2326" width="10.6328125" customWidth="1"/>
    <col min="2327" max="2327" width="10.08984375" bestFit="1" customWidth="1"/>
    <col min="2328" max="2328" width="11.08984375" customWidth="1"/>
    <col min="2560" max="2560" width="19.36328125" customWidth="1"/>
    <col min="2561" max="2561" width="2.08984375" customWidth="1"/>
    <col min="2562" max="2562" width="11" customWidth="1"/>
    <col min="2564" max="2564" width="11.36328125" customWidth="1"/>
    <col min="2565" max="2565" width="1.6328125" customWidth="1"/>
    <col min="2566" max="2566" width="12.08984375" customWidth="1"/>
    <col min="2567" max="2567" width="11.453125" customWidth="1"/>
    <col min="2569" max="2569" width="12.54296875" customWidth="1"/>
    <col min="2570" max="2570" width="1.36328125" customWidth="1"/>
    <col min="2571" max="2571" width="11.6328125" customWidth="1"/>
    <col min="2572" max="2572" width="11.08984375" customWidth="1"/>
    <col min="2573" max="2573" width="11" customWidth="1"/>
    <col min="2574" max="2574" width="10.90625" customWidth="1"/>
    <col min="2575" max="2575" width="0.90625" customWidth="1"/>
    <col min="2576" max="2576" width="10.08984375" bestFit="1" customWidth="1"/>
    <col min="2577" max="2577" width="10.6328125" customWidth="1"/>
    <col min="2578" max="2578" width="10.36328125" customWidth="1"/>
    <col min="2579" max="2579" width="11.08984375" customWidth="1"/>
    <col min="2580" max="2580" width="3.36328125" customWidth="1"/>
    <col min="2581" max="2581" width="10.08984375" bestFit="1" customWidth="1"/>
    <col min="2582" max="2582" width="10.6328125" customWidth="1"/>
    <col min="2583" max="2583" width="10.08984375" bestFit="1" customWidth="1"/>
    <col min="2584" max="2584" width="11.08984375" customWidth="1"/>
    <col min="2816" max="2816" width="19.36328125" customWidth="1"/>
    <col min="2817" max="2817" width="2.08984375" customWidth="1"/>
    <col min="2818" max="2818" width="11" customWidth="1"/>
    <col min="2820" max="2820" width="11.36328125" customWidth="1"/>
    <col min="2821" max="2821" width="1.6328125" customWidth="1"/>
    <col min="2822" max="2822" width="12.08984375" customWidth="1"/>
    <col min="2823" max="2823" width="11.453125" customWidth="1"/>
    <col min="2825" max="2825" width="12.54296875" customWidth="1"/>
    <col min="2826" max="2826" width="1.36328125" customWidth="1"/>
    <col min="2827" max="2827" width="11.6328125" customWidth="1"/>
    <col min="2828" max="2828" width="11.08984375" customWidth="1"/>
    <col min="2829" max="2829" width="11" customWidth="1"/>
    <col min="2830" max="2830" width="10.90625" customWidth="1"/>
    <col min="2831" max="2831" width="0.90625" customWidth="1"/>
    <col min="2832" max="2832" width="10.08984375" bestFit="1" customWidth="1"/>
    <col min="2833" max="2833" width="10.6328125" customWidth="1"/>
    <col min="2834" max="2834" width="10.36328125" customWidth="1"/>
    <col min="2835" max="2835" width="11.08984375" customWidth="1"/>
    <col min="2836" max="2836" width="3.36328125" customWidth="1"/>
    <col min="2837" max="2837" width="10.08984375" bestFit="1" customWidth="1"/>
    <col min="2838" max="2838" width="10.6328125" customWidth="1"/>
    <col min="2839" max="2839" width="10.08984375" bestFit="1" customWidth="1"/>
    <col min="2840" max="2840" width="11.08984375" customWidth="1"/>
    <col min="3072" max="3072" width="19.36328125" customWidth="1"/>
    <col min="3073" max="3073" width="2.08984375" customWidth="1"/>
    <col min="3074" max="3074" width="11" customWidth="1"/>
    <col min="3076" max="3076" width="11.36328125" customWidth="1"/>
    <col min="3077" max="3077" width="1.6328125" customWidth="1"/>
    <col min="3078" max="3078" width="12.08984375" customWidth="1"/>
    <col min="3079" max="3079" width="11.453125" customWidth="1"/>
    <col min="3081" max="3081" width="12.54296875" customWidth="1"/>
    <col min="3082" max="3082" width="1.36328125" customWidth="1"/>
    <col min="3083" max="3083" width="11.6328125" customWidth="1"/>
    <col min="3084" max="3084" width="11.08984375" customWidth="1"/>
    <col min="3085" max="3085" width="11" customWidth="1"/>
    <col min="3086" max="3086" width="10.90625" customWidth="1"/>
    <col min="3087" max="3087" width="0.90625" customWidth="1"/>
    <col min="3088" max="3088" width="10.08984375" bestFit="1" customWidth="1"/>
    <col min="3089" max="3089" width="10.6328125" customWidth="1"/>
    <col min="3090" max="3090" width="10.36328125" customWidth="1"/>
    <col min="3091" max="3091" width="11.08984375" customWidth="1"/>
    <col min="3092" max="3092" width="3.36328125" customWidth="1"/>
    <col min="3093" max="3093" width="10.08984375" bestFit="1" customWidth="1"/>
    <col min="3094" max="3094" width="10.6328125" customWidth="1"/>
    <col min="3095" max="3095" width="10.08984375" bestFit="1" customWidth="1"/>
    <col min="3096" max="3096" width="11.08984375" customWidth="1"/>
    <col min="3328" max="3328" width="19.36328125" customWidth="1"/>
    <col min="3329" max="3329" width="2.08984375" customWidth="1"/>
    <col min="3330" max="3330" width="11" customWidth="1"/>
    <col min="3332" max="3332" width="11.36328125" customWidth="1"/>
    <col min="3333" max="3333" width="1.6328125" customWidth="1"/>
    <col min="3334" max="3334" width="12.08984375" customWidth="1"/>
    <col min="3335" max="3335" width="11.453125" customWidth="1"/>
    <col min="3337" max="3337" width="12.54296875" customWidth="1"/>
    <col min="3338" max="3338" width="1.36328125" customWidth="1"/>
    <col min="3339" max="3339" width="11.6328125" customWidth="1"/>
    <col min="3340" max="3340" width="11.08984375" customWidth="1"/>
    <col min="3341" max="3341" width="11" customWidth="1"/>
    <col min="3342" max="3342" width="10.90625" customWidth="1"/>
    <col min="3343" max="3343" width="0.90625" customWidth="1"/>
    <col min="3344" max="3344" width="10.08984375" bestFit="1" customWidth="1"/>
    <col min="3345" max="3345" width="10.6328125" customWidth="1"/>
    <col min="3346" max="3346" width="10.36328125" customWidth="1"/>
    <col min="3347" max="3347" width="11.08984375" customWidth="1"/>
    <col min="3348" max="3348" width="3.36328125" customWidth="1"/>
    <col min="3349" max="3349" width="10.08984375" bestFit="1" customWidth="1"/>
    <col min="3350" max="3350" width="10.6328125" customWidth="1"/>
    <col min="3351" max="3351" width="10.08984375" bestFit="1" customWidth="1"/>
    <col min="3352" max="3352" width="11.08984375" customWidth="1"/>
    <col min="3584" max="3584" width="19.36328125" customWidth="1"/>
    <col min="3585" max="3585" width="2.08984375" customWidth="1"/>
    <col min="3586" max="3586" width="11" customWidth="1"/>
    <col min="3588" max="3588" width="11.36328125" customWidth="1"/>
    <col min="3589" max="3589" width="1.6328125" customWidth="1"/>
    <col min="3590" max="3590" width="12.08984375" customWidth="1"/>
    <col min="3591" max="3591" width="11.453125" customWidth="1"/>
    <col min="3593" max="3593" width="12.54296875" customWidth="1"/>
    <col min="3594" max="3594" width="1.36328125" customWidth="1"/>
    <col min="3595" max="3595" width="11.6328125" customWidth="1"/>
    <col min="3596" max="3596" width="11.08984375" customWidth="1"/>
    <col min="3597" max="3597" width="11" customWidth="1"/>
    <col min="3598" max="3598" width="10.90625" customWidth="1"/>
    <col min="3599" max="3599" width="0.90625" customWidth="1"/>
    <col min="3600" max="3600" width="10.08984375" bestFit="1" customWidth="1"/>
    <col min="3601" max="3601" width="10.6328125" customWidth="1"/>
    <col min="3602" max="3602" width="10.36328125" customWidth="1"/>
    <col min="3603" max="3603" width="11.08984375" customWidth="1"/>
    <col min="3604" max="3604" width="3.36328125" customWidth="1"/>
    <col min="3605" max="3605" width="10.08984375" bestFit="1" customWidth="1"/>
    <col min="3606" max="3606" width="10.6328125" customWidth="1"/>
    <col min="3607" max="3607" width="10.08984375" bestFit="1" customWidth="1"/>
    <col min="3608" max="3608" width="11.08984375" customWidth="1"/>
    <col min="3840" max="3840" width="19.36328125" customWidth="1"/>
    <col min="3841" max="3841" width="2.08984375" customWidth="1"/>
    <col min="3842" max="3842" width="11" customWidth="1"/>
    <col min="3844" max="3844" width="11.36328125" customWidth="1"/>
    <col min="3845" max="3845" width="1.6328125" customWidth="1"/>
    <col min="3846" max="3846" width="12.08984375" customWidth="1"/>
    <col min="3847" max="3847" width="11.453125" customWidth="1"/>
    <col min="3849" max="3849" width="12.54296875" customWidth="1"/>
    <col min="3850" max="3850" width="1.36328125" customWidth="1"/>
    <col min="3851" max="3851" width="11.6328125" customWidth="1"/>
    <col min="3852" max="3852" width="11.08984375" customWidth="1"/>
    <col min="3853" max="3853" width="11" customWidth="1"/>
    <col min="3854" max="3854" width="10.90625" customWidth="1"/>
    <col min="3855" max="3855" width="0.90625" customWidth="1"/>
    <col min="3856" max="3856" width="10.08984375" bestFit="1" customWidth="1"/>
    <col min="3857" max="3857" width="10.6328125" customWidth="1"/>
    <col min="3858" max="3858" width="10.36328125" customWidth="1"/>
    <col min="3859" max="3859" width="11.08984375" customWidth="1"/>
    <col min="3860" max="3860" width="3.36328125" customWidth="1"/>
    <col min="3861" max="3861" width="10.08984375" bestFit="1" customWidth="1"/>
    <col min="3862" max="3862" width="10.6328125" customWidth="1"/>
    <col min="3863" max="3863" width="10.08984375" bestFit="1" customWidth="1"/>
    <col min="3864" max="3864" width="11.08984375" customWidth="1"/>
    <col min="4096" max="4096" width="19.36328125" customWidth="1"/>
    <col min="4097" max="4097" width="2.08984375" customWidth="1"/>
    <col min="4098" max="4098" width="11" customWidth="1"/>
    <col min="4100" max="4100" width="11.36328125" customWidth="1"/>
    <col min="4101" max="4101" width="1.6328125" customWidth="1"/>
    <col min="4102" max="4102" width="12.08984375" customWidth="1"/>
    <col min="4103" max="4103" width="11.453125" customWidth="1"/>
    <col min="4105" max="4105" width="12.54296875" customWidth="1"/>
    <col min="4106" max="4106" width="1.36328125" customWidth="1"/>
    <col min="4107" max="4107" width="11.6328125" customWidth="1"/>
    <col min="4108" max="4108" width="11.08984375" customWidth="1"/>
    <col min="4109" max="4109" width="11" customWidth="1"/>
    <col min="4110" max="4110" width="10.90625" customWidth="1"/>
    <col min="4111" max="4111" width="0.90625" customWidth="1"/>
    <col min="4112" max="4112" width="10.08984375" bestFit="1" customWidth="1"/>
    <col min="4113" max="4113" width="10.6328125" customWidth="1"/>
    <col min="4114" max="4114" width="10.36328125" customWidth="1"/>
    <col min="4115" max="4115" width="11.08984375" customWidth="1"/>
    <col min="4116" max="4116" width="3.36328125" customWidth="1"/>
    <col min="4117" max="4117" width="10.08984375" bestFit="1" customWidth="1"/>
    <col min="4118" max="4118" width="10.6328125" customWidth="1"/>
    <col min="4119" max="4119" width="10.08984375" bestFit="1" customWidth="1"/>
    <col min="4120" max="4120" width="11.08984375" customWidth="1"/>
    <col min="4352" max="4352" width="19.36328125" customWidth="1"/>
    <col min="4353" max="4353" width="2.08984375" customWidth="1"/>
    <col min="4354" max="4354" width="11" customWidth="1"/>
    <col min="4356" max="4356" width="11.36328125" customWidth="1"/>
    <col min="4357" max="4357" width="1.6328125" customWidth="1"/>
    <col min="4358" max="4358" width="12.08984375" customWidth="1"/>
    <col min="4359" max="4359" width="11.453125" customWidth="1"/>
    <col min="4361" max="4361" width="12.54296875" customWidth="1"/>
    <col min="4362" max="4362" width="1.36328125" customWidth="1"/>
    <col min="4363" max="4363" width="11.6328125" customWidth="1"/>
    <col min="4364" max="4364" width="11.08984375" customWidth="1"/>
    <col min="4365" max="4365" width="11" customWidth="1"/>
    <col min="4366" max="4366" width="10.90625" customWidth="1"/>
    <col min="4367" max="4367" width="0.90625" customWidth="1"/>
    <col min="4368" max="4368" width="10.08984375" bestFit="1" customWidth="1"/>
    <col min="4369" max="4369" width="10.6328125" customWidth="1"/>
    <col min="4370" max="4370" width="10.36328125" customWidth="1"/>
    <col min="4371" max="4371" width="11.08984375" customWidth="1"/>
    <col min="4372" max="4372" width="3.36328125" customWidth="1"/>
    <col min="4373" max="4373" width="10.08984375" bestFit="1" customWidth="1"/>
    <col min="4374" max="4374" width="10.6328125" customWidth="1"/>
    <col min="4375" max="4375" width="10.08984375" bestFit="1" customWidth="1"/>
    <col min="4376" max="4376" width="11.08984375" customWidth="1"/>
    <col min="4608" max="4608" width="19.36328125" customWidth="1"/>
    <col min="4609" max="4609" width="2.08984375" customWidth="1"/>
    <col min="4610" max="4610" width="11" customWidth="1"/>
    <col min="4612" max="4612" width="11.36328125" customWidth="1"/>
    <col min="4613" max="4613" width="1.6328125" customWidth="1"/>
    <col min="4614" max="4614" width="12.08984375" customWidth="1"/>
    <col min="4615" max="4615" width="11.453125" customWidth="1"/>
    <col min="4617" max="4617" width="12.54296875" customWidth="1"/>
    <col min="4618" max="4618" width="1.36328125" customWidth="1"/>
    <col min="4619" max="4619" width="11.6328125" customWidth="1"/>
    <col min="4620" max="4620" width="11.08984375" customWidth="1"/>
    <col min="4621" max="4621" width="11" customWidth="1"/>
    <col min="4622" max="4622" width="10.90625" customWidth="1"/>
    <col min="4623" max="4623" width="0.90625" customWidth="1"/>
    <col min="4624" max="4624" width="10.08984375" bestFit="1" customWidth="1"/>
    <col min="4625" max="4625" width="10.6328125" customWidth="1"/>
    <col min="4626" max="4626" width="10.36328125" customWidth="1"/>
    <col min="4627" max="4627" width="11.08984375" customWidth="1"/>
    <col min="4628" max="4628" width="3.36328125" customWidth="1"/>
    <col min="4629" max="4629" width="10.08984375" bestFit="1" customWidth="1"/>
    <col min="4630" max="4630" width="10.6328125" customWidth="1"/>
    <col min="4631" max="4631" width="10.08984375" bestFit="1" customWidth="1"/>
    <col min="4632" max="4632" width="11.08984375" customWidth="1"/>
    <col min="4864" max="4864" width="19.36328125" customWidth="1"/>
    <col min="4865" max="4865" width="2.08984375" customWidth="1"/>
    <col min="4866" max="4866" width="11" customWidth="1"/>
    <col min="4868" max="4868" width="11.36328125" customWidth="1"/>
    <col min="4869" max="4869" width="1.6328125" customWidth="1"/>
    <col min="4870" max="4870" width="12.08984375" customWidth="1"/>
    <col min="4871" max="4871" width="11.453125" customWidth="1"/>
    <col min="4873" max="4873" width="12.54296875" customWidth="1"/>
    <col min="4874" max="4874" width="1.36328125" customWidth="1"/>
    <col min="4875" max="4875" width="11.6328125" customWidth="1"/>
    <col min="4876" max="4876" width="11.08984375" customWidth="1"/>
    <col min="4877" max="4877" width="11" customWidth="1"/>
    <col min="4878" max="4878" width="10.90625" customWidth="1"/>
    <col min="4879" max="4879" width="0.90625" customWidth="1"/>
    <col min="4880" max="4880" width="10.08984375" bestFit="1" customWidth="1"/>
    <col min="4881" max="4881" width="10.6328125" customWidth="1"/>
    <col min="4882" max="4882" width="10.36328125" customWidth="1"/>
    <col min="4883" max="4883" width="11.08984375" customWidth="1"/>
    <col min="4884" max="4884" width="3.36328125" customWidth="1"/>
    <col min="4885" max="4885" width="10.08984375" bestFit="1" customWidth="1"/>
    <col min="4886" max="4886" width="10.6328125" customWidth="1"/>
    <col min="4887" max="4887" width="10.08984375" bestFit="1" customWidth="1"/>
    <col min="4888" max="4888" width="11.08984375" customWidth="1"/>
    <col min="5120" max="5120" width="19.36328125" customWidth="1"/>
    <col min="5121" max="5121" width="2.08984375" customWidth="1"/>
    <col min="5122" max="5122" width="11" customWidth="1"/>
    <col min="5124" max="5124" width="11.36328125" customWidth="1"/>
    <col min="5125" max="5125" width="1.6328125" customWidth="1"/>
    <col min="5126" max="5126" width="12.08984375" customWidth="1"/>
    <col min="5127" max="5127" width="11.453125" customWidth="1"/>
    <col min="5129" max="5129" width="12.54296875" customWidth="1"/>
    <col min="5130" max="5130" width="1.36328125" customWidth="1"/>
    <col min="5131" max="5131" width="11.6328125" customWidth="1"/>
    <col min="5132" max="5132" width="11.08984375" customWidth="1"/>
    <col min="5133" max="5133" width="11" customWidth="1"/>
    <col min="5134" max="5134" width="10.90625" customWidth="1"/>
    <col min="5135" max="5135" width="0.90625" customWidth="1"/>
    <col min="5136" max="5136" width="10.08984375" bestFit="1" customWidth="1"/>
    <col min="5137" max="5137" width="10.6328125" customWidth="1"/>
    <col min="5138" max="5138" width="10.36328125" customWidth="1"/>
    <col min="5139" max="5139" width="11.08984375" customWidth="1"/>
    <col min="5140" max="5140" width="3.36328125" customWidth="1"/>
    <col min="5141" max="5141" width="10.08984375" bestFit="1" customWidth="1"/>
    <col min="5142" max="5142" width="10.6328125" customWidth="1"/>
    <col min="5143" max="5143" width="10.08984375" bestFit="1" customWidth="1"/>
    <col min="5144" max="5144" width="11.08984375" customWidth="1"/>
    <col min="5376" max="5376" width="19.36328125" customWidth="1"/>
    <col min="5377" max="5377" width="2.08984375" customWidth="1"/>
    <col min="5378" max="5378" width="11" customWidth="1"/>
    <col min="5380" max="5380" width="11.36328125" customWidth="1"/>
    <col min="5381" max="5381" width="1.6328125" customWidth="1"/>
    <col min="5382" max="5382" width="12.08984375" customWidth="1"/>
    <col min="5383" max="5383" width="11.453125" customWidth="1"/>
    <col min="5385" max="5385" width="12.54296875" customWidth="1"/>
    <col min="5386" max="5386" width="1.36328125" customWidth="1"/>
    <col min="5387" max="5387" width="11.6328125" customWidth="1"/>
    <col min="5388" max="5388" width="11.08984375" customWidth="1"/>
    <col min="5389" max="5389" width="11" customWidth="1"/>
    <col min="5390" max="5390" width="10.90625" customWidth="1"/>
    <col min="5391" max="5391" width="0.90625" customWidth="1"/>
    <col min="5392" max="5392" width="10.08984375" bestFit="1" customWidth="1"/>
    <col min="5393" max="5393" width="10.6328125" customWidth="1"/>
    <col min="5394" max="5394" width="10.36328125" customWidth="1"/>
    <col min="5395" max="5395" width="11.08984375" customWidth="1"/>
    <col min="5396" max="5396" width="3.36328125" customWidth="1"/>
    <col min="5397" max="5397" width="10.08984375" bestFit="1" customWidth="1"/>
    <col min="5398" max="5398" width="10.6328125" customWidth="1"/>
    <col min="5399" max="5399" width="10.08984375" bestFit="1" customWidth="1"/>
    <col min="5400" max="5400" width="11.08984375" customWidth="1"/>
    <col min="5632" max="5632" width="19.36328125" customWidth="1"/>
    <col min="5633" max="5633" width="2.08984375" customWidth="1"/>
    <col min="5634" max="5634" width="11" customWidth="1"/>
    <col min="5636" max="5636" width="11.36328125" customWidth="1"/>
    <col min="5637" max="5637" width="1.6328125" customWidth="1"/>
    <col min="5638" max="5638" width="12.08984375" customWidth="1"/>
    <col min="5639" max="5639" width="11.453125" customWidth="1"/>
    <col min="5641" max="5641" width="12.54296875" customWidth="1"/>
    <col min="5642" max="5642" width="1.36328125" customWidth="1"/>
    <col min="5643" max="5643" width="11.6328125" customWidth="1"/>
    <col min="5644" max="5644" width="11.08984375" customWidth="1"/>
    <col min="5645" max="5645" width="11" customWidth="1"/>
    <col min="5646" max="5646" width="10.90625" customWidth="1"/>
    <col min="5647" max="5647" width="0.90625" customWidth="1"/>
    <col min="5648" max="5648" width="10.08984375" bestFit="1" customWidth="1"/>
    <col min="5649" max="5649" width="10.6328125" customWidth="1"/>
    <col min="5650" max="5650" width="10.36328125" customWidth="1"/>
    <col min="5651" max="5651" width="11.08984375" customWidth="1"/>
    <col min="5652" max="5652" width="3.36328125" customWidth="1"/>
    <col min="5653" max="5653" width="10.08984375" bestFit="1" customWidth="1"/>
    <col min="5654" max="5654" width="10.6328125" customWidth="1"/>
    <col min="5655" max="5655" width="10.08984375" bestFit="1" customWidth="1"/>
    <col min="5656" max="5656" width="11.08984375" customWidth="1"/>
    <col min="5888" max="5888" width="19.36328125" customWidth="1"/>
    <col min="5889" max="5889" width="2.08984375" customWidth="1"/>
    <col min="5890" max="5890" width="11" customWidth="1"/>
    <col min="5892" max="5892" width="11.36328125" customWidth="1"/>
    <col min="5893" max="5893" width="1.6328125" customWidth="1"/>
    <col min="5894" max="5894" width="12.08984375" customWidth="1"/>
    <col min="5895" max="5895" width="11.453125" customWidth="1"/>
    <col min="5897" max="5897" width="12.54296875" customWidth="1"/>
    <col min="5898" max="5898" width="1.36328125" customWidth="1"/>
    <col min="5899" max="5899" width="11.6328125" customWidth="1"/>
    <col min="5900" max="5900" width="11.08984375" customWidth="1"/>
    <col min="5901" max="5901" width="11" customWidth="1"/>
    <col min="5902" max="5902" width="10.90625" customWidth="1"/>
    <col min="5903" max="5903" width="0.90625" customWidth="1"/>
    <col min="5904" max="5904" width="10.08984375" bestFit="1" customWidth="1"/>
    <col min="5905" max="5905" width="10.6328125" customWidth="1"/>
    <col min="5906" max="5906" width="10.36328125" customWidth="1"/>
    <col min="5907" max="5907" width="11.08984375" customWidth="1"/>
    <col min="5908" max="5908" width="3.36328125" customWidth="1"/>
    <col min="5909" max="5909" width="10.08984375" bestFit="1" customWidth="1"/>
    <col min="5910" max="5910" width="10.6328125" customWidth="1"/>
    <col min="5911" max="5911" width="10.08984375" bestFit="1" customWidth="1"/>
    <col min="5912" max="5912" width="11.08984375" customWidth="1"/>
    <col min="6144" max="6144" width="19.36328125" customWidth="1"/>
    <col min="6145" max="6145" width="2.08984375" customWidth="1"/>
    <col min="6146" max="6146" width="11" customWidth="1"/>
    <col min="6148" max="6148" width="11.36328125" customWidth="1"/>
    <col min="6149" max="6149" width="1.6328125" customWidth="1"/>
    <col min="6150" max="6150" width="12.08984375" customWidth="1"/>
    <col min="6151" max="6151" width="11.453125" customWidth="1"/>
    <col min="6153" max="6153" width="12.54296875" customWidth="1"/>
    <col min="6154" max="6154" width="1.36328125" customWidth="1"/>
    <col min="6155" max="6155" width="11.6328125" customWidth="1"/>
    <col min="6156" max="6156" width="11.08984375" customWidth="1"/>
    <col min="6157" max="6157" width="11" customWidth="1"/>
    <col min="6158" max="6158" width="10.90625" customWidth="1"/>
    <col min="6159" max="6159" width="0.90625" customWidth="1"/>
    <col min="6160" max="6160" width="10.08984375" bestFit="1" customWidth="1"/>
    <col min="6161" max="6161" width="10.6328125" customWidth="1"/>
    <col min="6162" max="6162" width="10.36328125" customWidth="1"/>
    <col min="6163" max="6163" width="11.08984375" customWidth="1"/>
    <col min="6164" max="6164" width="3.36328125" customWidth="1"/>
    <col min="6165" max="6165" width="10.08984375" bestFit="1" customWidth="1"/>
    <col min="6166" max="6166" width="10.6328125" customWidth="1"/>
    <col min="6167" max="6167" width="10.08984375" bestFit="1" customWidth="1"/>
    <col min="6168" max="6168" width="11.08984375" customWidth="1"/>
    <col min="6400" max="6400" width="19.36328125" customWidth="1"/>
    <col min="6401" max="6401" width="2.08984375" customWidth="1"/>
    <col min="6402" max="6402" width="11" customWidth="1"/>
    <col min="6404" max="6404" width="11.36328125" customWidth="1"/>
    <col min="6405" max="6405" width="1.6328125" customWidth="1"/>
    <col min="6406" max="6406" width="12.08984375" customWidth="1"/>
    <col min="6407" max="6407" width="11.453125" customWidth="1"/>
    <col min="6409" max="6409" width="12.54296875" customWidth="1"/>
    <col min="6410" max="6410" width="1.36328125" customWidth="1"/>
    <col min="6411" max="6411" width="11.6328125" customWidth="1"/>
    <col min="6412" max="6412" width="11.08984375" customWidth="1"/>
    <col min="6413" max="6413" width="11" customWidth="1"/>
    <col min="6414" max="6414" width="10.90625" customWidth="1"/>
    <col min="6415" max="6415" width="0.90625" customWidth="1"/>
    <col min="6416" max="6416" width="10.08984375" bestFit="1" customWidth="1"/>
    <col min="6417" max="6417" width="10.6328125" customWidth="1"/>
    <col min="6418" max="6418" width="10.36328125" customWidth="1"/>
    <col min="6419" max="6419" width="11.08984375" customWidth="1"/>
    <col min="6420" max="6420" width="3.36328125" customWidth="1"/>
    <col min="6421" max="6421" width="10.08984375" bestFit="1" customWidth="1"/>
    <col min="6422" max="6422" width="10.6328125" customWidth="1"/>
    <col min="6423" max="6423" width="10.08984375" bestFit="1" customWidth="1"/>
    <col min="6424" max="6424" width="11.08984375" customWidth="1"/>
    <col min="6656" max="6656" width="19.36328125" customWidth="1"/>
    <col min="6657" max="6657" width="2.08984375" customWidth="1"/>
    <col min="6658" max="6658" width="11" customWidth="1"/>
    <col min="6660" max="6660" width="11.36328125" customWidth="1"/>
    <col min="6661" max="6661" width="1.6328125" customWidth="1"/>
    <col min="6662" max="6662" width="12.08984375" customWidth="1"/>
    <col min="6663" max="6663" width="11.453125" customWidth="1"/>
    <col min="6665" max="6665" width="12.54296875" customWidth="1"/>
    <col min="6666" max="6666" width="1.36328125" customWidth="1"/>
    <col min="6667" max="6667" width="11.6328125" customWidth="1"/>
    <col min="6668" max="6668" width="11.08984375" customWidth="1"/>
    <col min="6669" max="6669" width="11" customWidth="1"/>
    <col min="6670" max="6670" width="10.90625" customWidth="1"/>
    <col min="6671" max="6671" width="0.90625" customWidth="1"/>
    <col min="6672" max="6672" width="10.08984375" bestFit="1" customWidth="1"/>
    <col min="6673" max="6673" width="10.6328125" customWidth="1"/>
    <col min="6674" max="6674" width="10.36328125" customWidth="1"/>
    <col min="6675" max="6675" width="11.08984375" customWidth="1"/>
    <col min="6676" max="6676" width="3.36328125" customWidth="1"/>
    <col min="6677" max="6677" width="10.08984375" bestFit="1" customWidth="1"/>
    <col min="6678" max="6678" width="10.6328125" customWidth="1"/>
    <col min="6679" max="6679" width="10.08984375" bestFit="1" customWidth="1"/>
    <col min="6680" max="6680" width="11.08984375" customWidth="1"/>
    <col min="6912" max="6912" width="19.36328125" customWidth="1"/>
    <col min="6913" max="6913" width="2.08984375" customWidth="1"/>
    <col min="6914" max="6914" width="11" customWidth="1"/>
    <col min="6916" max="6916" width="11.36328125" customWidth="1"/>
    <col min="6917" max="6917" width="1.6328125" customWidth="1"/>
    <col min="6918" max="6918" width="12.08984375" customWidth="1"/>
    <col min="6919" max="6919" width="11.453125" customWidth="1"/>
    <col min="6921" max="6921" width="12.54296875" customWidth="1"/>
    <col min="6922" max="6922" width="1.36328125" customWidth="1"/>
    <col min="6923" max="6923" width="11.6328125" customWidth="1"/>
    <col min="6924" max="6924" width="11.08984375" customWidth="1"/>
    <col min="6925" max="6925" width="11" customWidth="1"/>
    <col min="6926" max="6926" width="10.90625" customWidth="1"/>
    <col min="6927" max="6927" width="0.90625" customWidth="1"/>
    <col min="6928" max="6928" width="10.08984375" bestFit="1" customWidth="1"/>
    <col min="6929" max="6929" width="10.6328125" customWidth="1"/>
    <col min="6930" max="6930" width="10.36328125" customWidth="1"/>
    <col min="6931" max="6931" width="11.08984375" customWidth="1"/>
    <col min="6932" max="6932" width="3.36328125" customWidth="1"/>
    <col min="6933" max="6933" width="10.08984375" bestFit="1" customWidth="1"/>
    <col min="6934" max="6934" width="10.6328125" customWidth="1"/>
    <col min="6935" max="6935" width="10.08984375" bestFit="1" customWidth="1"/>
    <col min="6936" max="6936" width="11.08984375" customWidth="1"/>
    <col min="7168" max="7168" width="19.36328125" customWidth="1"/>
    <col min="7169" max="7169" width="2.08984375" customWidth="1"/>
    <col min="7170" max="7170" width="11" customWidth="1"/>
    <col min="7172" max="7172" width="11.36328125" customWidth="1"/>
    <col min="7173" max="7173" width="1.6328125" customWidth="1"/>
    <col min="7174" max="7174" width="12.08984375" customWidth="1"/>
    <col min="7175" max="7175" width="11.453125" customWidth="1"/>
    <col min="7177" max="7177" width="12.54296875" customWidth="1"/>
    <col min="7178" max="7178" width="1.36328125" customWidth="1"/>
    <col min="7179" max="7179" width="11.6328125" customWidth="1"/>
    <col min="7180" max="7180" width="11.08984375" customWidth="1"/>
    <col min="7181" max="7181" width="11" customWidth="1"/>
    <col min="7182" max="7182" width="10.90625" customWidth="1"/>
    <col min="7183" max="7183" width="0.90625" customWidth="1"/>
    <col min="7184" max="7184" width="10.08984375" bestFit="1" customWidth="1"/>
    <col min="7185" max="7185" width="10.6328125" customWidth="1"/>
    <col min="7186" max="7186" width="10.36328125" customWidth="1"/>
    <col min="7187" max="7187" width="11.08984375" customWidth="1"/>
    <col min="7188" max="7188" width="3.36328125" customWidth="1"/>
    <col min="7189" max="7189" width="10.08984375" bestFit="1" customWidth="1"/>
    <col min="7190" max="7190" width="10.6328125" customWidth="1"/>
    <col min="7191" max="7191" width="10.08984375" bestFit="1" customWidth="1"/>
    <col min="7192" max="7192" width="11.08984375" customWidth="1"/>
    <col min="7424" max="7424" width="19.36328125" customWidth="1"/>
    <col min="7425" max="7425" width="2.08984375" customWidth="1"/>
    <col min="7426" max="7426" width="11" customWidth="1"/>
    <col min="7428" max="7428" width="11.36328125" customWidth="1"/>
    <col min="7429" max="7429" width="1.6328125" customWidth="1"/>
    <col min="7430" max="7430" width="12.08984375" customWidth="1"/>
    <col min="7431" max="7431" width="11.453125" customWidth="1"/>
    <col min="7433" max="7433" width="12.54296875" customWidth="1"/>
    <col min="7434" max="7434" width="1.36328125" customWidth="1"/>
    <col min="7435" max="7435" width="11.6328125" customWidth="1"/>
    <col min="7436" max="7436" width="11.08984375" customWidth="1"/>
    <col min="7437" max="7437" width="11" customWidth="1"/>
    <col min="7438" max="7438" width="10.90625" customWidth="1"/>
    <col min="7439" max="7439" width="0.90625" customWidth="1"/>
    <col min="7440" max="7440" width="10.08984375" bestFit="1" customWidth="1"/>
    <col min="7441" max="7441" width="10.6328125" customWidth="1"/>
    <col min="7442" max="7442" width="10.36328125" customWidth="1"/>
    <col min="7443" max="7443" width="11.08984375" customWidth="1"/>
    <col min="7444" max="7444" width="3.36328125" customWidth="1"/>
    <col min="7445" max="7445" width="10.08984375" bestFit="1" customWidth="1"/>
    <col min="7446" max="7446" width="10.6328125" customWidth="1"/>
    <col min="7447" max="7447" width="10.08984375" bestFit="1" customWidth="1"/>
    <col min="7448" max="7448" width="11.08984375" customWidth="1"/>
    <col min="7680" max="7680" width="19.36328125" customWidth="1"/>
    <col min="7681" max="7681" width="2.08984375" customWidth="1"/>
    <col min="7682" max="7682" width="11" customWidth="1"/>
    <col min="7684" max="7684" width="11.36328125" customWidth="1"/>
    <col min="7685" max="7685" width="1.6328125" customWidth="1"/>
    <col min="7686" max="7686" width="12.08984375" customWidth="1"/>
    <col min="7687" max="7687" width="11.453125" customWidth="1"/>
    <col min="7689" max="7689" width="12.54296875" customWidth="1"/>
    <col min="7690" max="7690" width="1.36328125" customWidth="1"/>
    <col min="7691" max="7691" width="11.6328125" customWidth="1"/>
    <col min="7692" max="7692" width="11.08984375" customWidth="1"/>
    <col min="7693" max="7693" width="11" customWidth="1"/>
    <col min="7694" max="7694" width="10.90625" customWidth="1"/>
    <col min="7695" max="7695" width="0.90625" customWidth="1"/>
    <col min="7696" max="7696" width="10.08984375" bestFit="1" customWidth="1"/>
    <col min="7697" max="7697" width="10.6328125" customWidth="1"/>
    <col min="7698" max="7698" width="10.36328125" customWidth="1"/>
    <col min="7699" max="7699" width="11.08984375" customWidth="1"/>
    <col min="7700" max="7700" width="3.36328125" customWidth="1"/>
    <col min="7701" max="7701" width="10.08984375" bestFit="1" customWidth="1"/>
    <col min="7702" max="7702" width="10.6328125" customWidth="1"/>
    <col min="7703" max="7703" width="10.08984375" bestFit="1" customWidth="1"/>
    <col min="7704" max="7704" width="11.08984375" customWidth="1"/>
    <col min="7936" max="7936" width="19.36328125" customWidth="1"/>
    <col min="7937" max="7937" width="2.08984375" customWidth="1"/>
    <col min="7938" max="7938" width="11" customWidth="1"/>
    <col min="7940" max="7940" width="11.36328125" customWidth="1"/>
    <col min="7941" max="7941" width="1.6328125" customWidth="1"/>
    <col min="7942" max="7942" width="12.08984375" customWidth="1"/>
    <col min="7943" max="7943" width="11.453125" customWidth="1"/>
    <col min="7945" max="7945" width="12.54296875" customWidth="1"/>
    <col min="7946" max="7946" width="1.36328125" customWidth="1"/>
    <col min="7947" max="7947" width="11.6328125" customWidth="1"/>
    <col min="7948" max="7948" width="11.08984375" customWidth="1"/>
    <col min="7949" max="7949" width="11" customWidth="1"/>
    <col min="7950" max="7950" width="10.90625" customWidth="1"/>
    <col min="7951" max="7951" width="0.90625" customWidth="1"/>
    <col min="7952" max="7952" width="10.08984375" bestFit="1" customWidth="1"/>
    <col min="7953" max="7953" width="10.6328125" customWidth="1"/>
    <col min="7954" max="7954" width="10.36328125" customWidth="1"/>
    <col min="7955" max="7955" width="11.08984375" customWidth="1"/>
    <col min="7956" max="7956" width="3.36328125" customWidth="1"/>
    <col min="7957" max="7957" width="10.08984375" bestFit="1" customWidth="1"/>
    <col min="7958" max="7958" width="10.6328125" customWidth="1"/>
    <col min="7959" max="7959" width="10.08984375" bestFit="1" customWidth="1"/>
    <col min="7960" max="7960" width="11.08984375" customWidth="1"/>
    <col min="8192" max="8192" width="19.36328125" customWidth="1"/>
    <col min="8193" max="8193" width="2.08984375" customWidth="1"/>
    <col min="8194" max="8194" width="11" customWidth="1"/>
    <col min="8196" max="8196" width="11.36328125" customWidth="1"/>
    <col min="8197" max="8197" width="1.6328125" customWidth="1"/>
    <col min="8198" max="8198" width="12.08984375" customWidth="1"/>
    <col min="8199" max="8199" width="11.453125" customWidth="1"/>
    <col min="8201" max="8201" width="12.54296875" customWidth="1"/>
    <col min="8202" max="8202" width="1.36328125" customWidth="1"/>
    <col min="8203" max="8203" width="11.6328125" customWidth="1"/>
    <col min="8204" max="8204" width="11.08984375" customWidth="1"/>
    <col min="8205" max="8205" width="11" customWidth="1"/>
    <col min="8206" max="8206" width="10.90625" customWidth="1"/>
    <col min="8207" max="8207" width="0.90625" customWidth="1"/>
    <col min="8208" max="8208" width="10.08984375" bestFit="1" customWidth="1"/>
    <col min="8209" max="8209" width="10.6328125" customWidth="1"/>
    <col min="8210" max="8210" width="10.36328125" customWidth="1"/>
    <col min="8211" max="8211" width="11.08984375" customWidth="1"/>
    <col min="8212" max="8212" width="3.36328125" customWidth="1"/>
    <col min="8213" max="8213" width="10.08984375" bestFit="1" customWidth="1"/>
    <col min="8214" max="8214" width="10.6328125" customWidth="1"/>
    <col min="8215" max="8215" width="10.08984375" bestFit="1" customWidth="1"/>
    <col min="8216" max="8216" width="11.08984375" customWidth="1"/>
    <col min="8448" max="8448" width="19.36328125" customWidth="1"/>
    <col min="8449" max="8449" width="2.08984375" customWidth="1"/>
    <col min="8450" max="8450" width="11" customWidth="1"/>
    <col min="8452" max="8452" width="11.36328125" customWidth="1"/>
    <col min="8453" max="8453" width="1.6328125" customWidth="1"/>
    <col min="8454" max="8454" width="12.08984375" customWidth="1"/>
    <col min="8455" max="8455" width="11.453125" customWidth="1"/>
    <col min="8457" max="8457" width="12.54296875" customWidth="1"/>
    <col min="8458" max="8458" width="1.36328125" customWidth="1"/>
    <col min="8459" max="8459" width="11.6328125" customWidth="1"/>
    <col min="8460" max="8460" width="11.08984375" customWidth="1"/>
    <col min="8461" max="8461" width="11" customWidth="1"/>
    <col min="8462" max="8462" width="10.90625" customWidth="1"/>
    <col min="8463" max="8463" width="0.90625" customWidth="1"/>
    <col min="8464" max="8464" width="10.08984375" bestFit="1" customWidth="1"/>
    <col min="8465" max="8465" width="10.6328125" customWidth="1"/>
    <col min="8466" max="8466" width="10.36328125" customWidth="1"/>
    <col min="8467" max="8467" width="11.08984375" customWidth="1"/>
    <col min="8468" max="8468" width="3.36328125" customWidth="1"/>
    <col min="8469" max="8469" width="10.08984375" bestFit="1" customWidth="1"/>
    <col min="8470" max="8470" width="10.6328125" customWidth="1"/>
    <col min="8471" max="8471" width="10.08984375" bestFit="1" customWidth="1"/>
    <col min="8472" max="8472" width="11.08984375" customWidth="1"/>
    <col min="8704" max="8704" width="19.36328125" customWidth="1"/>
    <col min="8705" max="8705" width="2.08984375" customWidth="1"/>
    <col min="8706" max="8706" width="11" customWidth="1"/>
    <col min="8708" max="8708" width="11.36328125" customWidth="1"/>
    <col min="8709" max="8709" width="1.6328125" customWidth="1"/>
    <col min="8710" max="8710" width="12.08984375" customWidth="1"/>
    <col min="8711" max="8711" width="11.453125" customWidth="1"/>
    <col min="8713" max="8713" width="12.54296875" customWidth="1"/>
    <col min="8714" max="8714" width="1.36328125" customWidth="1"/>
    <col min="8715" max="8715" width="11.6328125" customWidth="1"/>
    <col min="8716" max="8716" width="11.08984375" customWidth="1"/>
    <col min="8717" max="8717" width="11" customWidth="1"/>
    <col min="8718" max="8718" width="10.90625" customWidth="1"/>
    <col min="8719" max="8719" width="0.90625" customWidth="1"/>
    <col min="8720" max="8720" width="10.08984375" bestFit="1" customWidth="1"/>
    <col min="8721" max="8721" width="10.6328125" customWidth="1"/>
    <col min="8722" max="8722" width="10.36328125" customWidth="1"/>
    <col min="8723" max="8723" width="11.08984375" customWidth="1"/>
    <col min="8724" max="8724" width="3.36328125" customWidth="1"/>
    <col min="8725" max="8725" width="10.08984375" bestFit="1" customWidth="1"/>
    <col min="8726" max="8726" width="10.6328125" customWidth="1"/>
    <col min="8727" max="8727" width="10.08984375" bestFit="1" customWidth="1"/>
    <col min="8728" max="8728" width="11.08984375" customWidth="1"/>
    <col min="8960" max="8960" width="19.36328125" customWidth="1"/>
    <col min="8961" max="8961" width="2.08984375" customWidth="1"/>
    <col min="8962" max="8962" width="11" customWidth="1"/>
    <col min="8964" max="8964" width="11.36328125" customWidth="1"/>
    <col min="8965" max="8965" width="1.6328125" customWidth="1"/>
    <col min="8966" max="8966" width="12.08984375" customWidth="1"/>
    <col min="8967" max="8967" width="11.453125" customWidth="1"/>
    <col min="8969" max="8969" width="12.54296875" customWidth="1"/>
    <col min="8970" max="8970" width="1.36328125" customWidth="1"/>
    <col min="8971" max="8971" width="11.6328125" customWidth="1"/>
    <col min="8972" max="8972" width="11.08984375" customWidth="1"/>
    <col min="8973" max="8973" width="11" customWidth="1"/>
    <col min="8974" max="8974" width="10.90625" customWidth="1"/>
    <col min="8975" max="8975" width="0.90625" customWidth="1"/>
    <col min="8976" max="8976" width="10.08984375" bestFit="1" customWidth="1"/>
    <col min="8977" max="8977" width="10.6328125" customWidth="1"/>
    <col min="8978" max="8978" width="10.36328125" customWidth="1"/>
    <col min="8979" max="8979" width="11.08984375" customWidth="1"/>
    <col min="8980" max="8980" width="3.36328125" customWidth="1"/>
    <col min="8981" max="8981" width="10.08984375" bestFit="1" customWidth="1"/>
    <col min="8982" max="8982" width="10.6328125" customWidth="1"/>
    <col min="8983" max="8983" width="10.08984375" bestFit="1" customWidth="1"/>
    <col min="8984" max="8984" width="11.08984375" customWidth="1"/>
    <col min="9216" max="9216" width="19.36328125" customWidth="1"/>
    <col min="9217" max="9217" width="2.08984375" customWidth="1"/>
    <col min="9218" max="9218" width="11" customWidth="1"/>
    <col min="9220" max="9220" width="11.36328125" customWidth="1"/>
    <col min="9221" max="9221" width="1.6328125" customWidth="1"/>
    <col min="9222" max="9222" width="12.08984375" customWidth="1"/>
    <col min="9223" max="9223" width="11.453125" customWidth="1"/>
    <col min="9225" max="9225" width="12.54296875" customWidth="1"/>
    <col min="9226" max="9226" width="1.36328125" customWidth="1"/>
    <col min="9227" max="9227" width="11.6328125" customWidth="1"/>
    <col min="9228" max="9228" width="11.08984375" customWidth="1"/>
    <col min="9229" max="9229" width="11" customWidth="1"/>
    <col min="9230" max="9230" width="10.90625" customWidth="1"/>
    <col min="9231" max="9231" width="0.90625" customWidth="1"/>
    <col min="9232" max="9232" width="10.08984375" bestFit="1" customWidth="1"/>
    <col min="9233" max="9233" width="10.6328125" customWidth="1"/>
    <col min="9234" max="9234" width="10.36328125" customWidth="1"/>
    <col min="9235" max="9235" width="11.08984375" customWidth="1"/>
    <col min="9236" max="9236" width="3.36328125" customWidth="1"/>
    <col min="9237" max="9237" width="10.08984375" bestFit="1" customWidth="1"/>
    <col min="9238" max="9238" width="10.6328125" customWidth="1"/>
    <col min="9239" max="9239" width="10.08984375" bestFit="1" customWidth="1"/>
    <col min="9240" max="9240" width="11.08984375" customWidth="1"/>
    <col min="9472" max="9472" width="19.36328125" customWidth="1"/>
    <col min="9473" max="9473" width="2.08984375" customWidth="1"/>
    <col min="9474" max="9474" width="11" customWidth="1"/>
    <col min="9476" max="9476" width="11.36328125" customWidth="1"/>
    <col min="9477" max="9477" width="1.6328125" customWidth="1"/>
    <col min="9478" max="9478" width="12.08984375" customWidth="1"/>
    <col min="9479" max="9479" width="11.453125" customWidth="1"/>
    <col min="9481" max="9481" width="12.54296875" customWidth="1"/>
    <col min="9482" max="9482" width="1.36328125" customWidth="1"/>
    <col min="9483" max="9483" width="11.6328125" customWidth="1"/>
    <col min="9484" max="9484" width="11.08984375" customWidth="1"/>
    <col min="9485" max="9485" width="11" customWidth="1"/>
    <col min="9486" max="9486" width="10.90625" customWidth="1"/>
    <col min="9487" max="9487" width="0.90625" customWidth="1"/>
    <col min="9488" max="9488" width="10.08984375" bestFit="1" customWidth="1"/>
    <col min="9489" max="9489" width="10.6328125" customWidth="1"/>
    <col min="9490" max="9490" width="10.36328125" customWidth="1"/>
    <col min="9491" max="9491" width="11.08984375" customWidth="1"/>
    <col min="9492" max="9492" width="3.36328125" customWidth="1"/>
    <col min="9493" max="9493" width="10.08984375" bestFit="1" customWidth="1"/>
    <col min="9494" max="9494" width="10.6328125" customWidth="1"/>
    <col min="9495" max="9495" width="10.08984375" bestFit="1" customWidth="1"/>
    <col min="9496" max="9496" width="11.08984375" customWidth="1"/>
    <col min="9728" max="9728" width="19.36328125" customWidth="1"/>
    <col min="9729" max="9729" width="2.08984375" customWidth="1"/>
    <col min="9730" max="9730" width="11" customWidth="1"/>
    <col min="9732" max="9732" width="11.36328125" customWidth="1"/>
    <col min="9733" max="9733" width="1.6328125" customWidth="1"/>
    <col min="9734" max="9734" width="12.08984375" customWidth="1"/>
    <col min="9735" max="9735" width="11.453125" customWidth="1"/>
    <col min="9737" max="9737" width="12.54296875" customWidth="1"/>
    <col min="9738" max="9738" width="1.36328125" customWidth="1"/>
    <col min="9739" max="9739" width="11.6328125" customWidth="1"/>
    <col min="9740" max="9740" width="11.08984375" customWidth="1"/>
    <col min="9741" max="9741" width="11" customWidth="1"/>
    <col min="9742" max="9742" width="10.90625" customWidth="1"/>
    <col min="9743" max="9743" width="0.90625" customWidth="1"/>
    <col min="9744" max="9744" width="10.08984375" bestFit="1" customWidth="1"/>
    <col min="9745" max="9745" width="10.6328125" customWidth="1"/>
    <col min="9746" max="9746" width="10.36328125" customWidth="1"/>
    <col min="9747" max="9747" width="11.08984375" customWidth="1"/>
    <col min="9748" max="9748" width="3.36328125" customWidth="1"/>
    <col min="9749" max="9749" width="10.08984375" bestFit="1" customWidth="1"/>
    <col min="9750" max="9750" width="10.6328125" customWidth="1"/>
    <col min="9751" max="9751" width="10.08984375" bestFit="1" customWidth="1"/>
    <col min="9752" max="9752" width="11.08984375" customWidth="1"/>
    <col min="9984" max="9984" width="19.36328125" customWidth="1"/>
    <col min="9985" max="9985" width="2.08984375" customWidth="1"/>
    <col min="9986" max="9986" width="11" customWidth="1"/>
    <col min="9988" max="9988" width="11.36328125" customWidth="1"/>
    <col min="9989" max="9989" width="1.6328125" customWidth="1"/>
    <col min="9990" max="9990" width="12.08984375" customWidth="1"/>
    <col min="9991" max="9991" width="11.453125" customWidth="1"/>
    <col min="9993" max="9993" width="12.54296875" customWidth="1"/>
    <col min="9994" max="9994" width="1.36328125" customWidth="1"/>
    <col min="9995" max="9995" width="11.6328125" customWidth="1"/>
    <col min="9996" max="9996" width="11.08984375" customWidth="1"/>
    <col min="9997" max="9997" width="11" customWidth="1"/>
    <col min="9998" max="9998" width="10.90625" customWidth="1"/>
    <col min="9999" max="9999" width="0.90625" customWidth="1"/>
    <col min="10000" max="10000" width="10.08984375" bestFit="1" customWidth="1"/>
    <col min="10001" max="10001" width="10.6328125" customWidth="1"/>
    <col min="10002" max="10002" width="10.36328125" customWidth="1"/>
    <col min="10003" max="10003" width="11.08984375" customWidth="1"/>
    <col min="10004" max="10004" width="3.36328125" customWidth="1"/>
    <col min="10005" max="10005" width="10.08984375" bestFit="1" customWidth="1"/>
    <col min="10006" max="10006" width="10.6328125" customWidth="1"/>
    <col min="10007" max="10007" width="10.08984375" bestFit="1" customWidth="1"/>
    <col min="10008" max="10008" width="11.08984375" customWidth="1"/>
    <col min="10240" max="10240" width="19.36328125" customWidth="1"/>
    <col min="10241" max="10241" width="2.08984375" customWidth="1"/>
    <col min="10242" max="10242" width="11" customWidth="1"/>
    <col min="10244" max="10244" width="11.36328125" customWidth="1"/>
    <col min="10245" max="10245" width="1.6328125" customWidth="1"/>
    <col min="10246" max="10246" width="12.08984375" customWidth="1"/>
    <col min="10247" max="10247" width="11.453125" customWidth="1"/>
    <col min="10249" max="10249" width="12.54296875" customWidth="1"/>
    <col min="10250" max="10250" width="1.36328125" customWidth="1"/>
    <col min="10251" max="10251" width="11.6328125" customWidth="1"/>
    <col min="10252" max="10252" width="11.08984375" customWidth="1"/>
    <col min="10253" max="10253" width="11" customWidth="1"/>
    <col min="10254" max="10254" width="10.90625" customWidth="1"/>
    <col min="10255" max="10255" width="0.90625" customWidth="1"/>
    <col min="10256" max="10256" width="10.08984375" bestFit="1" customWidth="1"/>
    <col min="10257" max="10257" width="10.6328125" customWidth="1"/>
    <col min="10258" max="10258" width="10.36328125" customWidth="1"/>
    <col min="10259" max="10259" width="11.08984375" customWidth="1"/>
    <col min="10260" max="10260" width="3.36328125" customWidth="1"/>
    <col min="10261" max="10261" width="10.08984375" bestFit="1" customWidth="1"/>
    <col min="10262" max="10262" width="10.6328125" customWidth="1"/>
    <col min="10263" max="10263" width="10.08984375" bestFit="1" customWidth="1"/>
    <col min="10264" max="10264" width="11.08984375" customWidth="1"/>
    <col min="10496" max="10496" width="19.36328125" customWidth="1"/>
    <col min="10497" max="10497" width="2.08984375" customWidth="1"/>
    <col min="10498" max="10498" width="11" customWidth="1"/>
    <col min="10500" max="10500" width="11.36328125" customWidth="1"/>
    <col min="10501" max="10501" width="1.6328125" customWidth="1"/>
    <col min="10502" max="10502" width="12.08984375" customWidth="1"/>
    <col min="10503" max="10503" width="11.453125" customWidth="1"/>
    <col min="10505" max="10505" width="12.54296875" customWidth="1"/>
    <col min="10506" max="10506" width="1.36328125" customWidth="1"/>
    <col min="10507" max="10507" width="11.6328125" customWidth="1"/>
    <col min="10508" max="10508" width="11.08984375" customWidth="1"/>
    <col min="10509" max="10509" width="11" customWidth="1"/>
    <col min="10510" max="10510" width="10.90625" customWidth="1"/>
    <col min="10511" max="10511" width="0.90625" customWidth="1"/>
    <col min="10512" max="10512" width="10.08984375" bestFit="1" customWidth="1"/>
    <col min="10513" max="10513" width="10.6328125" customWidth="1"/>
    <col min="10514" max="10514" width="10.36328125" customWidth="1"/>
    <col min="10515" max="10515" width="11.08984375" customWidth="1"/>
    <col min="10516" max="10516" width="3.36328125" customWidth="1"/>
    <col min="10517" max="10517" width="10.08984375" bestFit="1" customWidth="1"/>
    <col min="10518" max="10518" width="10.6328125" customWidth="1"/>
    <col min="10519" max="10519" width="10.08984375" bestFit="1" customWidth="1"/>
    <col min="10520" max="10520" width="11.08984375" customWidth="1"/>
    <col min="10752" max="10752" width="19.36328125" customWidth="1"/>
    <col min="10753" max="10753" width="2.08984375" customWidth="1"/>
    <col min="10754" max="10754" width="11" customWidth="1"/>
    <col min="10756" max="10756" width="11.36328125" customWidth="1"/>
    <col min="10757" max="10757" width="1.6328125" customWidth="1"/>
    <col min="10758" max="10758" width="12.08984375" customWidth="1"/>
    <col min="10759" max="10759" width="11.453125" customWidth="1"/>
    <col min="10761" max="10761" width="12.54296875" customWidth="1"/>
    <col min="10762" max="10762" width="1.36328125" customWidth="1"/>
    <col min="10763" max="10763" width="11.6328125" customWidth="1"/>
    <col min="10764" max="10764" width="11.08984375" customWidth="1"/>
    <col min="10765" max="10765" width="11" customWidth="1"/>
    <col min="10766" max="10766" width="10.90625" customWidth="1"/>
    <col min="10767" max="10767" width="0.90625" customWidth="1"/>
    <col min="10768" max="10768" width="10.08984375" bestFit="1" customWidth="1"/>
    <col min="10769" max="10769" width="10.6328125" customWidth="1"/>
    <col min="10770" max="10770" width="10.36328125" customWidth="1"/>
    <col min="10771" max="10771" width="11.08984375" customWidth="1"/>
    <col min="10772" max="10772" width="3.36328125" customWidth="1"/>
    <col min="10773" max="10773" width="10.08984375" bestFit="1" customWidth="1"/>
    <col min="10774" max="10774" width="10.6328125" customWidth="1"/>
    <col min="10775" max="10775" width="10.08984375" bestFit="1" customWidth="1"/>
    <col min="10776" max="10776" width="11.08984375" customWidth="1"/>
    <col min="11008" max="11008" width="19.36328125" customWidth="1"/>
    <col min="11009" max="11009" width="2.08984375" customWidth="1"/>
    <col min="11010" max="11010" width="11" customWidth="1"/>
    <col min="11012" max="11012" width="11.36328125" customWidth="1"/>
    <col min="11013" max="11013" width="1.6328125" customWidth="1"/>
    <col min="11014" max="11014" width="12.08984375" customWidth="1"/>
    <col min="11015" max="11015" width="11.453125" customWidth="1"/>
    <col min="11017" max="11017" width="12.54296875" customWidth="1"/>
    <col min="11018" max="11018" width="1.36328125" customWidth="1"/>
    <col min="11019" max="11019" width="11.6328125" customWidth="1"/>
    <col min="11020" max="11020" width="11.08984375" customWidth="1"/>
    <col min="11021" max="11021" width="11" customWidth="1"/>
    <col min="11022" max="11022" width="10.90625" customWidth="1"/>
    <col min="11023" max="11023" width="0.90625" customWidth="1"/>
    <col min="11024" max="11024" width="10.08984375" bestFit="1" customWidth="1"/>
    <col min="11025" max="11025" width="10.6328125" customWidth="1"/>
    <col min="11026" max="11026" width="10.36328125" customWidth="1"/>
    <col min="11027" max="11027" width="11.08984375" customWidth="1"/>
    <col min="11028" max="11028" width="3.36328125" customWidth="1"/>
    <col min="11029" max="11029" width="10.08984375" bestFit="1" customWidth="1"/>
    <col min="11030" max="11030" width="10.6328125" customWidth="1"/>
    <col min="11031" max="11031" width="10.08984375" bestFit="1" customWidth="1"/>
    <col min="11032" max="11032" width="11.08984375" customWidth="1"/>
    <col min="11264" max="11264" width="19.36328125" customWidth="1"/>
    <col min="11265" max="11265" width="2.08984375" customWidth="1"/>
    <col min="11266" max="11266" width="11" customWidth="1"/>
    <col min="11268" max="11268" width="11.36328125" customWidth="1"/>
    <col min="11269" max="11269" width="1.6328125" customWidth="1"/>
    <col min="11270" max="11270" width="12.08984375" customWidth="1"/>
    <col min="11271" max="11271" width="11.453125" customWidth="1"/>
    <col min="11273" max="11273" width="12.54296875" customWidth="1"/>
    <col min="11274" max="11274" width="1.36328125" customWidth="1"/>
    <col min="11275" max="11275" width="11.6328125" customWidth="1"/>
    <col min="11276" max="11276" width="11.08984375" customWidth="1"/>
    <col min="11277" max="11277" width="11" customWidth="1"/>
    <col min="11278" max="11278" width="10.90625" customWidth="1"/>
    <col min="11279" max="11279" width="0.90625" customWidth="1"/>
    <col min="11280" max="11280" width="10.08984375" bestFit="1" customWidth="1"/>
    <col min="11281" max="11281" width="10.6328125" customWidth="1"/>
    <col min="11282" max="11282" width="10.36328125" customWidth="1"/>
    <col min="11283" max="11283" width="11.08984375" customWidth="1"/>
    <col min="11284" max="11284" width="3.36328125" customWidth="1"/>
    <col min="11285" max="11285" width="10.08984375" bestFit="1" customWidth="1"/>
    <col min="11286" max="11286" width="10.6328125" customWidth="1"/>
    <col min="11287" max="11287" width="10.08984375" bestFit="1" customWidth="1"/>
    <col min="11288" max="11288" width="11.08984375" customWidth="1"/>
    <col min="11520" max="11520" width="19.36328125" customWidth="1"/>
    <col min="11521" max="11521" width="2.08984375" customWidth="1"/>
    <col min="11522" max="11522" width="11" customWidth="1"/>
    <col min="11524" max="11524" width="11.36328125" customWidth="1"/>
    <col min="11525" max="11525" width="1.6328125" customWidth="1"/>
    <col min="11526" max="11526" width="12.08984375" customWidth="1"/>
    <col min="11527" max="11527" width="11.453125" customWidth="1"/>
    <col min="11529" max="11529" width="12.54296875" customWidth="1"/>
    <col min="11530" max="11530" width="1.36328125" customWidth="1"/>
    <col min="11531" max="11531" width="11.6328125" customWidth="1"/>
    <col min="11532" max="11532" width="11.08984375" customWidth="1"/>
    <col min="11533" max="11533" width="11" customWidth="1"/>
    <col min="11534" max="11534" width="10.90625" customWidth="1"/>
    <col min="11535" max="11535" width="0.90625" customWidth="1"/>
    <col min="11536" max="11536" width="10.08984375" bestFit="1" customWidth="1"/>
    <col min="11537" max="11537" width="10.6328125" customWidth="1"/>
    <col min="11538" max="11538" width="10.36328125" customWidth="1"/>
    <col min="11539" max="11539" width="11.08984375" customWidth="1"/>
    <col min="11540" max="11540" width="3.36328125" customWidth="1"/>
    <col min="11541" max="11541" width="10.08984375" bestFit="1" customWidth="1"/>
    <col min="11542" max="11542" width="10.6328125" customWidth="1"/>
    <col min="11543" max="11543" width="10.08984375" bestFit="1" customWidth="1"/>
    <col min="11544" max="11544" width="11.08984375" customWidth="1"/>
    <col min="11776" max="11776" width="19.36328125" customWidth="1"/>
    <col min="11777" max="11777" width="2.08984375" customWidth="1"/>
    <col min="11778" max="11778" width="11" customWidth="1"/>
    <col min="11780" max="11780" width="11.36328125" customWidth="1"/>
    <col min="11781" max="11781" width="1.6328125" customWidth="1"/>
    <col min="11782" max="11782" width="12.08984375" customWidth="1"/>
    <col min="11783" max="11783" width="11.453125" customWidth="1"/>
    <col min="11785" max="11785" width="12.54296875" customWidth="1"/>
    <col min="11786" max="11786" width="1.36328125" customWidth="1"/>
    <col min="11787" max="11787" width="11.6328125" customWidth="1"/>
    <col min="11788" max="11788" width="11.08984375" customWidth="1"/>
    <col min="11789" max="11789" width="11" customWidth="1"/>
    <col min="11790" max="11790" width="10.90625" customWidth="1"/>
    <col min="11791" max="11791" width="0.90625" customWidth="1"/>
    <col min="11792" max="11792" width="10.08984375" bestFit="1" customWidth="1"/>
    <col min="11793" max="11793" width="10.6328125" customWidth="1"/>
    <col min="11794" max="11794" width="10.36328125" customWidth="1"/>
    <col min="11795" max="11795" width="11.08984375" customWidth="1"/>
    <col min="11796" max="11796" width="3.36328125" customWidth="1"/>
    <col min="11797" max="11797" width="10.08984375" bestFit="1" customWidth="1"/>
    <col min="11798" max="11798" width="10.6328125" customWidth="1"/>
    <col min="11799" max="11799" width="10.08984375" bestFit="1" customWidth="1"/>
    <col min="11800" max="11800" width="11.08984375" customWidth="1"/>
    <col min="12032" max="12032" width="19.36328125" customWidth="1"/>
    <col min="12033" max="12033" width="2.08984375" customWidth="1"/>
    <col min="12034" max="12034" width="11" customWidth="1"/>
    <col min="12036" max="12036" width="11.36328125" customWidth="1"/>
    <col min="12037" max="12037" width="1.6328125" customWidth="1"/>
    <col min="12038" max="12038" width="12.08984375" customWidth="1"/>
    <col min="12039" max="12039" width="11.453125" customWidth="1"/>
    <col min="12041" max="12041" width="12.54296875" customWidth="1"/>
    <col min="12042" max="12042" width="1.36328125" customWidth="1"/>
    <col min="12043" max="12043" width="11.6328125" customWidth="1"/>
    <col min="12044" max="12044" width="11.08984375" customWidth="1"/>
    <col min="12045" max="12045" width="11" customWidth="1"/>
    <col min="12046" max="12046" width="10.90625" customWidth="1"/>
    <col min="12047" max="12047" width="0.90625" customWidth="1"/>
    <col min="12048" max="12048" width="10.08984375" bestFit="1" customWidth="1"/>
    <col min="12049" max="12049" width="10.6328125" customWidth="1"/>
    <col min="12050" max="12050" width="10.36328125" customWidth="1"/>
    <col min="12051" max="12051" width="11.08984375" customWidth="1"/>
    <col min="12052" max="12052" width="3.36328125" customWidth="1"/>
    <col min="12053" max="12053" width="10.08984375" bestFit="1" customWidth="1"/>
    <col min="12054" max="12054" width="10.6328125" customWidth="1"/>
    <col min="12055" max="12055" width="10.08984375" bestFit="1" customWidth="1"/>
    <col min="12056" max="12056" width="11.08984375" customWidth="1"/>
    <col min="12288" max="12288" width="19.36328125" customWidth="1"/>
    <col min="12289" max="12289" width="2.08984375" customWidth="1"/>
    <col min="12290" max="12290" width="11" customWidth="1"/>
    <col min="12292" max="12292" width="11.36328125" customWidth="1"/>
    <col min="12293" max="12293" width="1.6328125" customWidth="1"/>
    <col min="12294" max="12294" width="12.08984375" customWidth="1"/>
    <col min="12295" max="12295" width="11.453125" customWidth="1"/>
    <col min="12297" max="12297" width="12.54296875" customWidth="1"/>
    <col min="12298" max="12298" width="1.36328125" customWidth="1"/>
    <col min="12299" max="12299" width="11.6328125" customWidth="1"/>
    <col min="12300" max="12300" width="11.08984375" customWidth="1"/>
    <col min="12301" max="12301" width="11" customWidth="1"/>
    <col min="12302" max="12302" width="10.90625" customWidth="1"/>
    <col min="12303" max="12303" width="0.90625" customWidth="1"/>
    <col min="12304" max="12304" width="10.08984375" bestFit="1" customWidth="1"/>
    <col min="12305" max="12305" width="10.6328125" customWidth="1"/>
    <col min="12306" max="12306" width="10.36328125" customWidth="1"/>
    <col min="12307" max="12307" width="11.08984375" customWidth="1"/>
    <col min="12308" max="12308" width="3.36328125" customWidth="1"/>
    <col min="12309" max="12309" width="10.08984375" bestFit="1" customWidth="1"/>
    <col min="12310" max="12310" width="10.6328125" customWidth="1"/>
    <col min="12311" max="12311" width="10.08984375" bestFit="1" customWidth="1"/>
    <col min="12312" max="12312" width="11.08984375" customWidth="1"/>
    <col min="12544" max="12544" width="19.36328125" customWidth="1"/>
    <col min="12545" max="12545" width="2.08984375" customWidth="1"/>
    <col min="12546" max="12546" width="11" customWidth="1"/>
    <col min="12548" max="12548" width="11.36328125" customWidth="1"/>
    <col min="12549" max="12549" width="1.6328125" customWidth="1"/>
    <col min="12550" max="12550" width="12.08984375" customWidth="1"/>
    <col min="12551" max="12551" width="11.453125" customWidth="1"/>
    <col min="12553" max="12553" width="12.54296875" customWidth="1"/>
    <col min="12554" max="12554" width="1.36328125" customWidth="1"/>
    <col min="12555" max="12555" width="11.6328125" customWidth="1"/>
    <col min="12556" max="12556" width="11.08984375" customWidth="1"/>
    <col min="12557" max="12557" width="11" customWidth="1"/>
    <col min="12558" max="12558" width="10.90625" customWidth="1"/>
    <col min="12559" max="12559" width="0.90625" customWidth="1"/>
    <col min="12560" max="12560" width="10.08984375" bestFit="1" customWidth="1"/>
    <col min="12561" max="12561" width="10.6328125" customWidth="1"/>
    <col min="12562" max="12562" width="10.36328125" customWidth="1"/>
    <col min="12563" max="12563" width="11.08984375" customWidth="1"/>
    <col min="12564" max="12564" width="3.36328125" customWidth="1"/>
    <col min="12565" max="12565" width="10.08984375" bestFit="1" customWidth="1"/>
    <col min="12566" max="12566" width="10.6328125" customWidth="1"/>
    <col min="12567" max="12567" width="10.08984375" bestFit="1" customWidth="1"/>
    <col min="12568" max="12568" width="11.08984375" customWidth="1"/>
    <col min="12800" max="12800" width="19.36328125" customWidth="1"/>
    <col min="12801" max="12801" width="2.08984375" customWidth="1"/>
    <col min="12802" max="12802" width="11" customWidth="1"/>
    <col min="12804" max="12804" width="11.36328125" customWidth="1"/>
    <col min="12805" max="12805" width="1.6328125" customWidth="1"/>
    <col min="12806" max="12806" width="12.08984375" customWidth="1"/>
    <col min="12807" max="12807" width="11.453125" customWidth="1"/>
    <col min="12809" max="12809" width="12.54296875" customWidth="1"/>
    <col min="12810" max="12810" width="1.36328125" customWidth="1"/>
    <col min="12811" max="12811" width="11.6328125" customWidth="1"/>
    <col min="12812" max="12812" width="11.08984375" customWidth="1"/>
    <col min="12813" max="12813" width="11" customWidth="1"/>
    <col min="12814" max="12814" width="10.90625" customWidth="1"/>
    <col min="12815" max="12815" width="0.90625" customWidth="1"/>
    <col min="12816" max="12816" width="10.08984375" bestFit="1" customWidth="1"/>
    <col min="12817" max="12817" width="10.6328125" customWidth="1"/>
    <col min="12818" max="12818" width="10.36328125" customWidth="1"/>
    <col min="12819" max="12819" width="11.08984375" customWidth="1"/>
    <col min="12820" max="12820" width="3.36328125" customWidth="1"/>
    <col min="12821" max="12821" width="10.08984375" bestFit="1" customWidth="1"/>
    <col min="12822" max="12822" width="10.6328125" customWidth="1"/>
    <col min="12823" max="12823" width="10.08984375" bestFit="1" customWidth="1"/>
    <col min="12824" max="12824" width="11.08984375" customWidth="1"/>
    <col min="13056" max="13056" width="19.36328125" customWidth="1"/>
    <col min="13057" max="13057" width="2.08984375" customWidth="1"/>
    <col min="13058" max="13058" width="11" customWidth="1"/>
    <col min="13060" max="13060" width="11.36328125" customWidth="1"/>
    <col min="13061" max="13061" width="1.6328125" customWidth="1"/>
    <col min="13062" max="13062" width="12.08984375" customWidth="1"/>
    <col min="13063" max="13063" width="11.453125" customWidth="1"/>
    <col min="13065" max="13065" width="12.54296875" customWidth="1"/>
    <col min="13066" max="13066" width="1.36328125" customWidth="1"/>
    <col min="13067" max="13067" width="11.6328125" customWidth="1"/>
    <col min="13068" max="13068" width="11.08984375" customWidth="1"/>
    <col min="13069" max="13069" width="11" customWidth="1"/>
    <col min="13070" max="13070" width="10.90625" customWidth="1"/>
    <col min="13071" max="13071" width="0.90625" customWidth="1"/>
    <col min="13072" max="13072" width="10.08984375" bestFit="1" customWidth="1"/>
    <col min="13073" max="13073" width="10.6328125" customWidth="1"/>
    <col min="13074" max="13074" width="10.36328125" customWidth="1"/>
    <col min="13075" max="13075" width="11.08984375" customWidth="1"/>
    <col min="13076" max="13076" width="3.36328125" customWidth="1"/>
    <col min="13077" max="13077" width="10.08984375" bestFit="1" customWidth="1"/>
    <col min="13078" max="13078" width="10.6328125" customWidth="1"/>
    <col min="13079" max="13079" width="10.08984375" bestFit="1" customWidth="1"/>
    <col min="13080" max="13080" width="11.08984375" customWidth="1"/>
    <col min="13312" max="13312" width="19.36328125" customWidth="1"/>
    <col min="13313" max="13313" width="2.08984375" customWidth="1"/>
    <col min="13314" max="13314" width="11" customWidth="1"/>
    <col min="13316" max="13316" width="11.36328125" customWidth="1"/>
    <col min="13317" max="13317" width="1.6328125" customWidth="1"/>
    <col min="13318" max="13318" width="12.08984375" customWidth="1"/>
    <col min="13319" max="13319" width="11.453125" customWidth="1"/>
    <col min="13321" max="13321" width="12.54296875" customWidth="1"/>
    <col min="13322" max="13322" width="1.36328125" customWidth="1"/>
    <col min="13323" max="13323" width="11.6328125" customWidth="1"/>
    <col min="13324" max="13324" width="11.08984375" customWidth="1"/>
    <col min="13325" max="13325" width="11" customWidth="1"/>
    <col min="13326" max="13326" width="10.90625" customWidth="1"/>
    <col min="13327" max="13327" width="0.90625" customWidth="1"/>
    <col min="13328" max="13328" width="10.08984375" bestFit="1" customWidth="1"/>
    <col min="13329" max="13329" width="10.6328125" customWidth="1"/>
    <col min="13330" max="13330" width="10.36328125" customWidth="1"/>
    <col min="13331" max="13331" width="11.08984375" customWidth="1"/>
    <col min="13332" max="13332" width="3.36328125" customWidth="1"/>
    <col min="13333" max="13333" width="10.08984375" bestFit="1" customWidth="1"/>
    <col min="13334" max="13334" width="10.6328125" customWidth="1"/>
    <col min="13335" max="13335" width="10.08984375" bestFit="1" customWidth="1"/>
    <col min="13336" max="13336" width="11.08984375" customWidth="1"/>
    <col min="13568" max="13568" width="19.36328125" customWidth="1"/>
    <col min="13569" max="13569" width="2.08984375" customWidth="1"/>
    <col min="13570" max="13570" width="11" customWidth="1"/>
    <col min="13572" max="13572" width="11.36328125" customWidth="1"/>
    <col min="13573" max="13573" width="1.6328125" customWidth="1"/>
    <col min="13574" max="13574" width="12.08984375" customWidth="1"/>
    <col min="13575" max="13575" width="11.453125" customWidth="1"/>
    <col min="13577" max="13577" width="12.54296875" customWidth="1"/>
    <col min="13578" max="13578" width="1.36328125" customWidth="1"/>
    <col min="13579" max="13579" width="11.6328125" customWidth="1"/>
    <col min="13580" max="13580" width="11.08984375" customWidth="1"/>
    <col min="13581" max="13581" width="11" customWidth="1"/>
    <col min="13582" max="13582" width="10.90625" customWidth="1"/>
    <col min="13583" max="13583" width="0.90625" customWidth="1"/>
    <col min="13584" max="13584" width="10.08984375" bestFit="1" customWidth="1"/>
    <col min="13585" max="13585" width="10.6328125" customWidth="1"/>
    <col min="13586" max="13586" width="10.36328125" customWidth="1"/>
    <col min="13587" max="13587" width="11.08984375" customWidth="1"/>
    <col min="13588" max="13588" width="3.36328125" customWidth="1"/>
    <col min="13589" max="13589" width="10.08984375" bestFit="1" customWidth="1"/>
    <col min="13590" max="13590" width="10.6328125" customWidth="1"/>
    <col min="13591" max="13591" width="10.08984375" bestFit="1" customWidth="1"/>
    <col min="13592" max="13592" width="11.08984375" customWidth="1"/>
    <col min="13824" max="13824" width="19.36328125" customWidth="1"/>
    <col min="13825" max="13825" width="2.08984375" customWidth="1"/>
    <col min="13826" max="13826" width="11" customWidth="1"/>
    <col min="13828" max="13828" width="11.36328125" customWidth="1"/>
    <col min="13829" max="13829" width="1.6328125" customWidth="1"/>
    <col min="13830" max="13830" width="12.08984375" customWidth="1"/>
    <col min="13831" max="13831" width="11.453125" customWidth="1"/>
    <col min="13833" max="13833" width="12.54296875" customWidth="1"/>
    <col min="13834" max="13834" width="1.36328125" customWidth="1"/>
    <col min="13835" max="13835" width="11.6328125" customWidth="1"/>
    <col min="13836" max="13836" width="11.08984375" customWidth="1"/>
    <col min="13837" max="13837" width="11" customWidth="1"/>
    <col min="13838" max="13838" width="10.90625" customWidth="1"/>
    <col min="13839" max="13839" width="0.90625" customWidth="1"/>
    <col min="13840" max="13840" width="10.08984375" bestFit="1" customWidth="1"/>
    <col min="13841" max="13841" width="10.6328125" customWidth="1"/>
    <col min="13842" max="13842" width="10.36328125" customWidth="1"/>
    <col min="13843" max="13843" width="11.08984375" customWidth="1"/>
    <col min="13844" max="13844" width="3.36328125" customWidth="1"/>
    <col min="13845" max="13845" width="10.08984375" bestFit="1" customWidth="1"/>
    <col min="13846" max="13846" width="10.6328125" customWidth="1"/>
    <col min="13847" max="13847" width="10.08984375" bestFit="1" customWidth="1"/>
    <col min="13848" max="13848" width="11.08984375" customWidth="1"/>
    <col min="14080" max="14080" width="19.36328125" customWidth="1"/>
    <col min="14081" max="14081" width="2.08984375" customWidth="1"/>
    <col min="14082" max="14082" width="11" customWidth="1"/>
    <col min="14084" max="14084" width="11.36328125" customWidth="1"/>
    <col min="14085" max="14085" width="1.6328125" customWidth="1"/>
    <col min="14086" max="14086" width="12.08984375" customWidth="1"/>
    <col min="14087" max="14087" width="11.453125" customWidth="1"/>
    <col min="14089" max="14089" width="12.54296875" customWidth="1"/>
    <col min="14090" max="14090" width="1.36328125" customWidth="1"/>
    <col min="14091" max="14091" width="11.6328125" customWidth="1"/>
    <col min="14092" max="14092" width="11.08984375" customWidth="1"/>
    <col min="14093" max="14093" width="11" customWidth="1"/>
    <col min="14094" max="14094" width="10.90625" customWidth="1"/>
    <col min="14095" max="14095" width="0.90625" customWidth="1"/>
    <col min="14096" max="14096" width="10.08984375" bestFit="1" customWidth="1"/>
    <col min="14097" max="14097" width="10.6328125" customWidth="1"/>
    <col min="14098" max="14098" width="10.36328125" customWidth="1"/>
    <col min="14099" max="14099" width="11.08984375" customWidth="1"/>
    <col min="14100" max="14100" width="3.36328125" customWidth="1"/>
    <col min="14101" max="14101" width="10.08984375" bestFit="1" customWidth="1"/>
    <col min="14102" max="14102" width="10.6328125" customWidth="1"/>
    <col min="14103" max="14103" width="10.08984375" bestFit="1" customWidth="1"/>
    <col min="14104" max="14104" width="11.08984375" customWidth="1"/>
    <col min="14336" max="14336" width="19.36328125" customWidth="1"/>
    <col min="14337" max="14337" width="2.08984375" customWidth="1"/>
    <col min="14338" max="14338" width="11" customWidth="1"/>
    <col min="14340" max="14340" width="11.36328125" customWidth="1"/>
    <col min="14341" max="14341" width="1.6328125" customWidth="1"/>
    <col min="14342" max="14342" width="12.08984375" customWidth="1"/>
    <col min="14343" max="14343" width="11.453125" customWidth="1"/>
    <col min="14345" max="14345" width="12.54296875" customWidth="1"/>
    <col min="14346" max="14346" width="1.36328125" customWidth="1"/>
    <col min="14347" max="14347" width="11.6328125" customWidth="1"/>
    <col min="14348" max="14348" width="11.08984375" customWidth="1"/>
    <col min="14349" max="14349" width="11" customWidth="1"/>
    <col min="14350" max="14350" width="10.90625" customWidth="1"/>
    <col min="14351" max="14351" width="0.90625" customWidth="1"/>
    <col min="14352" max="14352" width="10.08984375" bestFit="1" customWidth="1"/>
    <col min="14353" max="14353" width="10.6328125" customWidth="1"/>
    <col min="14354" max="14354" width="10.36328125" customWidth="1"/>
    <col min="14355" max="14355" width="11.08984375" customWidth="1"/>
    <col min="14356" max="14356" width="3.36328125" customWidth="1"/>
    <col min="14357" max="14357" width="10.08984375" bestFit="1" customWidth="1"/>
    <col min="14358" max="14358" width="10.6328125" customWidth="1"/>
    <col min="14359" max="14359" width="10.08984375" bestFit="1" customWidth="1"/>
    <col min="14360" max="14360" width="11.08984375" customWidth="1"/>
    <col min="14592" max="14592" width="19.36328125" customWidth="1"/>
    <col min="14593" max="14593" width="2.08984375" customWidth="1"/>
    <col min="14594" max="14594" width="11" customWidth="1"/>
    <col min="14596" max="14596" width="11.36328125" customWidth="1"/>
    <col min="14597" max="14597" width="1.6328125" customWidth="1"/>
    <col min="14598" max="14598" width="12.08984375" customWidth="1"/>
    <col min="14599" max="14599" width="11.453125" customWidth="1"/>
    <col min="14601" max="14601" width="12.54296875" customWidth="1"/>
    <col min="14602" max="14602" width="1.36328125" customWidth="1"/>
    <col min="14603" max="14603" width="11.6328125" customWidth="1"/>
    <col min="14604" max="14604" width="11.08984375" customWidth="1"/>
    <col min="14605" max="14605" width="11" customWidth="1"/>
    <col min="14606" max="14606" width="10.90625" customWidth="1"/>
    <col min="14607" max="14607" width="0.90625" customWidth="1"/>
    <col min="14608" max="14608" width="10.08984375" bestFit="1" customWidth="1"/>
    <col min="14609" max="14609" width="10.6328125" customWidth="1"/>
    <col min="14610" max="14610" width="10.36328125" customWidth="1"/>
    <col min="14611" max="14611" width="11.08984375" customWidth="1"/>
    <col min="14612" max="14612" width="3.36328125" customWidth="1"/>
    <col min="14613" max="14613" width="10.08984375" bestFit="1" customWidth="1"/>
    <col min="14614" max="14614" width="10.6328125" customWidth="1"/>
    <col min="14615" max="14615" width="10.08984375" bestFit="1" customWidth="1"/>
    <col min="14616" max="14616" width="11.08984375" customWidth="1"/>
    <col min="14848" max="14848" width="19.36328125" customWidth="1"/>
    <col min="14849" max="14849" width="2.08984375" customWidth="1"/>
    <col min="14850" max="14850" width="11" customWidth="1"/>
    <col min="14852" max="14852" width="11.36328125" customWidth="1"/>
    <col min="14853" max="14853" width="1.6328125" customWidth="1"/>
    <col min="14854" max="14854" width="12.08984375" customWidth="1"/>
    <col min="14855" max="14855" width="11.453125" customWidth="1"/>
    <col min="14857" max="14857" width="12.54296875" customWidth="1"/>
    <col min="14858" max="14858" width="1.36328125" customWidth="1"/>
    <col min="14859" max="14859" width="11.6328125" customWidth="1"/>
    <col min="14860" max="14860" width="11.08984375" customWidth="1"/>
    <col min="14861" max="14861" width="11" customWidth="1"/>
    <col min="14862" max="14862" width="10.90625" customWidth="1"/>
    <col min="14863" max="14863" width="0.90625" customWidth="1"/>
    <col min="14864" max="14864" width="10.08984375" bestFit="1" customWidth="1"/>
    <col min="14865" max="14865" width="10.6328125" customWidth="1"/>
    <col min="14866" max="14866" width="10.36328125" customWidth="1"/>
    <col min="14867" max="14867" width="11.08984375" customWidth="1"/>
    <col min="14868" max="14868" width="3.36328125" customWidth="1"/>
    <col min="14869" max="14869" width="10.08984375" bestFit="1" customWidth="1"/>
    <col min="14870" max="14870" width="10.6328125" customWidth="1"/>
    <col min="14871" max="14871" width="10.08984375" bestFit="1" customWidth="1"/>
    <col min="14872" max="14872" width="11.08984375" customWidth="1"/>
    <col min="15104" max="15104" width="19.36328125" customWidth="1"/>
    <col min="15105" max="15105" width="2.08984375" customWidth="1"/>
    <col min="15106" max="15106" width="11" customWidth="1"/>
    <col min="15108" max="15108" width="11.36328125" customWidth="1"/>
    <col min="15109" max="15109" width="1.6328125" customWidth="1"/>
    <col min="15110" max="15110" width="12.08984375" customWidth="1"/>
    <col min="15111" max="15111" width="11.453125" customWidth="1"/>
    <col min="15113" max="15113" width="12.54296875" customWidth="1"/>
    <col min="15114" max="15114" width="1.36328125" customWidth="1"/>
    <col min="15115" max="15115" width="11.6328125" customWidth="1"/>
    <col min="15116" max="15116" width="11.08984375" customWidth="1"/>
    <col min="15117" max="15117" width="11" customWidth="1"/>
    <col min="15118" max="15118" width="10.90625" customWidth="1"/>
    <col min="15119" max="15119" width="0.90625" customWidth="1"/>
    <col min="15120" max="15120" width="10.08984375" bestFit="1" customWidth="1"/>
    <col min="15121" max="15121" width="10.6328125" customWidth="1"/>
    <col min="15122" max="15122" width="10.36328125" customWidth="1"/>
    <col min="15123" max="15123" width="11.08984375" customWidth="1"/>
    <col min="15124" max="15124" width="3.36328125" customWidth="1"/>
    <col min="15125" max="15125" width="10.08984375" bestFit="1" customWidth="1"/>
    <col min="15126" max="15126" width="10.6328125" customWidth="1"/>
    <col min="15127" max="15127" width="10.08984375" bestFit="1" customWidth="1"/>
    <col min="15128" max="15128" width="11.08984375" customWidth="1"/>
    <col min="15360" max="15360" width="19.36328125" customWidth="1"/>
    <col min="15361" max="15361" width="2.08984375" customWidth="1"/>
    <col min="15362" max="15362" width="11" customWidth="1"/>
    <col min="15364" max="15364" width="11.36328125" customWidth="1"/>
    <col min="15365" max="15365" width="1.6328125" customWidth="1"/>
    <col min="15366" max="15366" width="12.08984375" customWidth="1"/>
    <col min="15367" max="15367" width="11.453125" customWidth="1"/>
    <col min="15369" max="15369" width="12.54296875" customWidth="1"/>
    <col min="15370" max="15370" width="1.36328125" customWidth="1"/>
    <col min="15371" max="15371" width="11.6328125" customWidth="1"/>
    <col min="15372" max="15372" width="11.08984375" customWidth="1"/>
    <col min="15373" max="15373" width="11" customWidth="1"/>
    <col min="15374" max="15374" width="10.90625" customWidth="1"/>
    <col min="15375" max="15375" width="0.90625" customWidth="1"/>
    <col min="15376" max="15376" width="10.08984375" bestFit="1" customWidth="1"/>
    <col min="15377" max="15377" width="10.6328125" customWidth="1"/>
    <col min="15378" max="15378" width="10.36328125" customWidth="1"/>
    <col min="15379" max="15379" width="11.08984375" customWidth="1"/>
    <col min="15380" max="15380" width="3.36328125" customWidth="1"/>
    <col min="15381" max="15381" width="10.08984375" bestFit="1" customWidth="1"/>
    <col min="15382" max="15382" width="10.6328125" customWidth="1"/>
    <col min="15383" max="15383" width="10.08984375" bestFit="1" customWidth="1"/>
    <col min="15384" max="15384" width="11.08984375" customWidth="1"/>
    <col min="15616" max="15616" width="19.36328125" customWidth="1"/>
    <col min="15617" max="15617" width="2.08984375" customWidth="1"/>
    <col min="15618" max="15618" width="11" customWidth="1"/>
    <col min="15620" max="15620" width="11.36328125" customWidth="1"/>
    <col min="15621" max="15621" width="1.6328125" customWidth="1"/>
    <col min="15622" max="15622" width="12.08984375" customWidth="1"/>
    <col min="15623" max="15623" width="11.453125" customWidth="1"/>
    <col min="15625" max="15625" width="12.54296875" customWidth="1"/>
    <col min="15626" max="15626" width="1.36328125" customWidth="1"/>
    <col min="15627" max="15627" width="11.6328125" customWidth="1"/>
    <col min="15628" max="15628" width="11.08984375" customWidth="1"/>
    <col min="15629" max="15629" width="11" customWidth="1"/>
    <col min="15630" max="15630" width="10.90625" customWidth="1"/>
    <col min="15631" max="15631" width="0.90625" customWidth="1"/>
    <col min="15632" max="15632" width="10.08984375" bestFit="1" customWidth="1"/>
    <col min="15633" max="15633" width="10.6328125" customWidth="1"/>
    <col min="15634" max="15634" width="10.36328125" customWidth="1"/>
    <col min="15635" max="15635" width="11.08984375" customWidth="1"/>
    <col min="15636" max="15636" width="3.36328125" customWidth="1"/>
    <col min="15637" max="15637" width="10.08984375" bestFit="1" customWidth="1"/>
    <col min="15638" max="15638" width="10.6328125" customWidth="1"/>
    <col min="15639" max="15639" width="10.08984375" bestFit="1" customWidth="1"/>
    <col min="15640" max="15640" width="11.08984375" customWidth="1"/>
    <col min="15872" max="15872" width="19.36328125" customWidth="1"/>
    <col min="15873" max="15873" width="2.08984375" customWidth="1"/>
    <col min="15874" max="15874" width="11" customWidth="1"/>
    <col min="15876" max="15876" width="11.36328125" customWidth="1"/>
    <col min="15877" max="15877" width="1.6328125" customWidth="1"/>
    <col min="15878" max="15878" width="12.08984375" customWidth="1"/>
    <col min="15879" max="15879" width="11.453125" customWidth="1"/>
    <col min="15881" max="15881" width="12.54296875" customWidth="1"/>
    <col min="15882" max="15882" width="1.36328125" customWidth="1"/>
    <col min="15883" max="15883" width="11.6328125" customWidth="1"/>
    <col min="15884" max="15884" width="11.08984375" customWidth="1"/>
    <col min="15885" max="15885" width="11" customWidth="1"/>
    <col min="15886" max="15886" width="10.90625" customWidth="1"/>
    <col min="15887" max="15887" width="0.90625" customWidth="1"/>
    <col min="15888" max="15888" width="10.08984375" bestFit="1" customWidth="1"/>
    <col min="15889" max="15889" width="10.6328125" customWidth="1"/>
    <col min="15890" max="15890" width="10.36328125" customWidth="1"/>
    <col min="15891" max="15891" width="11.08984375" customWidth="1"/>
    <col min="15892" max="15892" width="3.36328125" customWidth="1"/>
    <col min="15893" max="15893" width="10.08984375" bestFit="1" customWidth="1"/>
    <col min="15894" max="15894" width="10.6328125" customWidth="1"/>
    <col min="15895" max="15895" width="10.08984375" bestFit="1" customWidth="1"/>
    <col min="15896" max="15896" width="11.08984375" customWidth="1"/>
    <col min="16128" max="16128" width="19.36328125" customWidth="1"/>
    <col min="16129" max="16129" width="2.08984375" customWidth="1"/>
    <col min="16130" max="16130" width="11" customWidth="1"/>
    <col min="16132" max="16132" width="11.36328125" customWidth="1"/>
    <col min="16133" max="16133" width="1.6328125" customWidth="1"/>
    <col min="16134" max="16134" width="12.08984375" customWidth="1"/>
    <col min="16135" max="16135" width="11.453125" customWidth="1"/>
    <col min="16137" max="16137" width="12.54296875" customWidth="1"/>
    <col min="16138" max="16138" width="1.36328125" customWidth="1"/>
    <col min="16139" max="16139" width="11.6328125" customWidth="1"/>
    <col min="16140" max="16140" width="11.08984375" customWidth="1"/>
    <col min="16141" max="16141" width="11" customWidth="1"/>
    <col min="16142" max="16142" width="10.90625" customWidth="1"/>
    <col min="16143" max="16143" width="0.90625" customWidth="1"/>
    <col min="16144" max="16144" width="10.08984375" bestFit="1" customWidth="1"/>
    <col min="16145" max="16145" width="10.6328125" customWidth="1"/>
    <col min="16146" max="16146" width="10.36328125" customWidth="1"/>
    <col min="16147" max="16147" width="11.08984375" customWidth="1"/>
    <col min="16148" max="16148" width="3.36328125" customWidth="1"/>
    <col min="16149" max="16149" width="10.08984375" bestFit="1" customWidth="1"/>
    <col min="16150" max="16150" width="10.6328125" customWidth="1"/>
    <col min="16151" max="16151" width="10.08984375" bestFit="1" customWidth="1"/>
    <col min="16152" max="16152" width="11.08984375" customWidth="1"/>
  </cols>
  <sheetData>
    <row r="1" spans="1:24" s="12" customFormat="1" ht="18" x14ac:dyDescent="0.4">
      <c r="A1" s="36" t="s">
        <v>84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/>
      <c r="V1" s="13"/>
      <c r="W1" s="13"/>
      <c r="X1" s="13"/>
    </row>
    <row r="2" spans="1:24" s="62" customFormat="1" ht="15.5" x14ac:dyDescent="0.35">
      <c r="A2" s="124" t="s">
        <v>4</v>
      </c>
      <c r="B2" s="195">
        <v>2018</v>
      </c>
      <c r="C2" s="196"/>
      <c r="D2" s="197"/>
      <c r="E2" s="39"/>
      <c r="F2" s="187">
        <v>2019</v>
      </c>
      <c r="G2" s="187"/>
      <c r="H2" s="187"/>
      <c r="I2" s="187"/>
      <c r="J2" s="39"/>
      <c r="K2" s="187">
        <v>2020</v>
      </c>
      <c r="L2" s="187"/>
      <c r="M2" s="187"/>
      <c r="N2" s="187"/>
      <c r="O2" s="39"/>
      <c r="P2" s="187">
        <v>2021</v>
      </c>
      <c r="Q2" s="187"/>
      <c r="R2" s="187"/>
      <c r="S2" s="187"/>
      <c r="U2" s="187">
        <v>2022</v>
      </c>
      <c r="V2" s="187"/>
      <c r="W2" s="187"/>
      <c r="X2" s="187"/>
    </row>
    <row r="3" spans="1:24" s="35" customFormat="1" ht="13" x14ac:dyDescent="0.3">
      <c r="B3" s="42" t="s">
        <v>14</v>
      </c>
      <c r="C3" s="42" t="s">
        <v>15</v>
      </c>
      <c r="D3" s="42" t="s">
        <v>8</v>
      </c>
      <c r="E3" s="44"/>
      <c r="F3" s="42" t="s">
        <v>14</v>
      </c>
      <c r="G3" s="42" t="s">
        <v>15</v>
      </c>
      <c r="H3" s="42" t="s">
        <v>16</v>
      </c>
      <c r="I3" s="42" t="s">
        <v>8</v>
      </c>
      <c r="J3" s="44"/>
      <c r="K3" s="42" t="s">
        <v>14</v>
      </c>
      <c r="L3" s="42" t="s">
        <v>15</v>
      </c>
      <c r="M3" s="42" t="s">
        <v>16</v>
      </c>
      <c r="N3" s="42" t="s">
        <v>8</v>
      </c>
      <c r="O3" s="44"/>
      <c r="P3" s="42" t="s">
        <v>14</v>
      </c>
      <c r="Q3" s="42" t="s">
        <v>15</v>
      </c>
      <c r="R3" s="42" t="s">
        <v>16</v>
      </c>
      <c r="S3" s="42" t="s">
        <v>8</v>
      </c>
      <c r="U3" s="42" t="s">
        <v>14</v>
      </c>
      <c r="V3" s="42" t="s">
        <v>15</v>
      </c>
      <c r="W3" s="42" t="s">
        <v>16</v>
      </c>
      <c r="X3" s="42" t="s">
        <v>8</v>
      </c>
    </row>
    <row r="4" spans="1:24" ht="15.5" x14ac:dyDescent="0.35">
      <c r="A4" s="62" t="s">
        <v>85</v>
      </c>
      <c r="B4" s="117"/>
      <c r="D4" s="118"/>
      <c r="F4" s="117"/>
      <c r="I4" s="118"/>
      <c r="K4" s="117"/>
      <c r="N4" s="118"/>
      <c r="P4" s="117"/>
      <c r="S4" s="118"/>
      <c r="U4" s="117"/>
      <c r="X4" s="118"/>
    </row>
    <row r="5" spans="1:24" x14ac:dyDescent="0.35">
      <c r="A5" s="35" t="s">
        <v>24</v>
      </c>
      <c r="B5" s="117"/>
      <c r="D5" s="118"/>
      <c r="F5" s="117"/>
      <c r="I5" s="118"/>
      <c r="K5" s="117"/>
      <c r="N5" s="118"/>
      <c r="P5" s="117"/>
      <c r="S5" s="118"/>
      <c r="U5" s="117"/>
      <c r="X5" s="118"/>
    </row>
    <row r="6" spans="1:24" x14ac:dyDescent="0.35">
      <c r="A6" s="23" t="s">
        <v>29</v>
      </c>
      <c r="B6" s="119">
        <v>3312321</v>
      </c>
      <c r="C6" s="87">
        <v>1000</v>
      </c>
      <c r="D6" s="110">
        <v>3313321</v>
      </c>
      <c r="F6" s="119">
        <v>100000</v>
      </c>
      <c r="G6" s="87">
        <v>13000</v>
      </c>
      <c r="H6" s="87">
        <v>0</v>
      </c>
      <c r="I6" s="110">
        <v>113000</v>
      </c>
      <c r="K6" s="119">
        <v>2414461</v>
      </c>
      <c r="L6" s="87">
        <v>0</v>
      </c>
      <c r="M6" s="87">
        <v>0</v>
      </c>
      <c r="N6" s="110">
        <v>2414461</v>
      </c>
      <c r="P6" s="119">
        <f>+[1]Totals!BY34</f>
        <v>3865044</v>
      </c>
      <c r="Q6" s="87">
        <f>+[1]Totals!CE34</f>
        <v>470836</v>
      </c>
      <c r="R6" s="87">
        <f>+[1]Totals!CK34</f>
        <v>0</v>
      </c>
      <c r="S6" s="110">
        <f>SUM(P6:R6)</f>
        <v>4335880</v>
      </c>
      <c r="U6" s="119">
        <f>+[1]Totals!CW34</f>
        <v>4316530</v>
      </c>
      <c r="V6" s="87">
        <f>+[1]Totals!DC34</f>
        <v>0</v>
      </c>
      <c r="W6" s="87">
        <f>+[1]Totals!DI34</f>
        <v>0</v>
      </c>
      <c r="X6" s="110">
        <f>SUM(U6:W6)</f>
        <v>4316530</v>
      </c>
    </row>
    <row r="7" spans="1:24" x14ac:dyDescent="0.35">
      <c r="A7" s="23" t="s">
        <v>30</v>
      </c>
      <c r="B7" s="119">
        <v>800000</v>
      </c>
      <c r="C7" s="87">
        <v>0</v>
      </c>
      <c r="D7" s="110">
        <v>800000</v>
      </c>
      <c r="F7" s="119">
        <v>8148232</v>
      </c>
      <c r="G7" s="87">
        <v>1501641</v>
      </c>
      <c r="H7" s="87">
        <v>45100</v>
      </c>
      <c r="I7" s="110">
        <v>9694973</v>
      </c>
      <c r="K7" s="119">
        <v>245100</v>
      </c>
      <c r="L7" s="87">
        <v>300000</v>
      </c>
      <c r="M7" s="87">
        <v>45100</v>
      </c>
      <c r="N7" s="110">
        <v>590200</v>
      </c>
      <c r="P7" s="119">
        <f>+[1]Totals!BY35</f>
        <v>188000</v>
      </c>
      <c r="Q7" s="87">
        <f>+[1]Totals!CE35</f>
        <v>550000</v>
      </c>
      <c r="R7" s="87">
        <f>+[1]Totals!CK35</f>
        <v>0</v>
      </c>
      <c r="S7" s="110">
        <f t="shared" ref="S7:S52" si="0">SUM(P7:R7)</f>
        <v>738000</v>
      </c>
      <c r="U7" s="119">
        <f>+[1]Totals!CW35</f>
        <v>1960385</v>
      </c>
      <c r="V7" s="87">
        <f>+[1]Totals!DC35</f>
        <v>2299389</v>
      </c>
      <c r="W7" s="87">
        <f>+[1]Totals!DI35</f>
        <v>4246000</v>
      </c>
      <c r="X7" s="110">
        <f t="shared" ref="X7:X52" si="1">SUM(U7:W7)</f>
        <v>8505774</v>
      </c>
    </row>
    <row r="8" spans="1:24" x14ac:dyDescent="0.35">
      <c r="A8" s="23" t="s">
        <v>31</v>
      </c>
      <c r="B8" s="119">
        <v>125036</v>
      </c>
      <c r="C8" s="87">
        <v>0</v>
      </c>
      <c r="D8" s="110">
        <v>125036</v>
      </c>
      <c r="F8" s="119">
        <v>0</v>
      </c>
      <c r="G8" s="87">
        <v>0</v>
      </c>
      <c r="H8" s="87">
        <v>0</v>
      </c>
      <c r="I8" s="110">
        <v>0</v>
      </c>
      <c r="K8" s="119">
        <v>0</v>
      </c>
      <c r="L8" s="87">
        <v>0</v>
      </c>
      <c r="M8" s="87">
        <v>0</v>
      </c>
      <c r="N8" s="110">
        <v>0</v>
      </c>
      <c r="P8" s="119">
        <f>+[1]Totals!BY36</f>
        <v>50000</v>
      </c>
      <c r="Q8" s="87">
        <f>+[1]Totals!CE36</f>
        <v>0</v>
      </c>
      <c r="R8" s="87">
        <f>+[1]Totals!CK36</f>
        <v>0</v>
      </c>
      <c r="S8" s="110">
        <f t="shared" si="0"/>
        <v>50000</v>
      </c>
      <c r="U8" s="119">
        <f>+[1]Totals!CW36</f>
        <v>0</v>
      </c>
      <c r="V8" s="87">
        <f>+[1]Totals!DC36</f>
        <v>0</v>
      </c>
      <c r="W8" s="87">
        <f>+[1]Totals!DI36</f>
        <v>0</v>
      </c>
      <c r="X8" s="110">
        <f t="shared" si="1"/>
        <v>0</v>
      </c>
    </row>
    <row r="9" spans="1:24" x14ac:dyDescent="0.35">
      <c r="A9" s="23" t="s">
        <v>32</v>
      </c>
      <c r="B9" s="119">
        <v>5903965</v>
      </c>
      <c r="C9" s="87">
        <v>1635660</v>
      </c>
      <c r="D9" s="110">
        <v>7539625</v>
      </c>
      <c r="F9" s="119">
        <v>4415196</v>
      </c>
      <c r="G9" s="87">
        <v>34000</v>
      </c>
      <c r="H9" s="87">
        <v>2000000</v>
      </c>
      <c r="I9" s="110">
        <v>6449196</v>
      </c>
      <c r="K9" s="119">
        <v>515750</v>
      </c>
      <c r="L9" s="87">
        <v>213494</v>
      </c>
      <c r="M9" s="87">
        <v>253840</v>
      </c>
      <c r="N9" s="110">
        <v>983084</v>
      </c>
      <c r="P9" s="119">
        <f>+[1]Totals!BY37</f>
        <v>1023226</v>
      </c>
      <c r="Q9" s="87">
        <f>+[1]Totals!CE37</f>
        <v>10504573</v>
      </c>
      <c r="R9" s="87">
        <f>+[1]Totals!CK37</f>
        <v>0</v>
      </c>
      <c r="S9" s="110">
        <f t="shared" si="0"/>
        <v>11527799</v>
      </c>
      <c r="U9" s="119">
        <f>+[1]Totals!CW37</f>
        <v>12546</v>
      </c>
      <c r="V9" s="87">
        <f>+[1]Totals!DC37</f>
        <v>5077890</v>
      </c>
      <c r="W9" s="87">
        <f>+[1]Totals!DI37</f>
        <v>2023493</v>
      </c>
      <c r="X9" s="110">
        <f t="shared" si="1"/>
        <v>7113929</v>
      </c>
    </row>
    <row r="10" spans="1:24" x14ac:dyDescent="0.35">
      <c r="A10" s="23" t="s">
        <v>33</v>
      </c>
      <c r="B10" s="119">
        <v>1053000</v>
      </c>
      <c r="C10" s="87">
        <v>0</v>
      </c>
      <c r="D10" s="110">
        <v>1053000</v>
      </c>
      <c r="F10" s="119">
        <v>5825561</v>
      </c>
      <c r="G10" s="87">
        <v>553265</v>
      </c>
      <c r="H10" s="87">
        <v>0</v>
      </c>
      <c r="I10" s="110">
        <v>6378826</v>
      </c>
      <c r="K10" s="119">
        <v>931400</v>
      </c>
      <c r="L10" s="87">
        <v>55000</v>
      </c>
      <c r="M10" s="87">
        <v>0</v>
      </c>
      <c r="N10" s="110">
        <v>986400</v>
      </c>
      <c r="P10" s="119">
        <f>+[1]Totals!BY38</f>
        <v>3038784</v>
      </c>
      <c r="Q10" s="87">
        <f>+[1]Totals!CE38</f>
        <v>1510098</v>
      </c>
      <c r="R10" s="87">
        <f>+[1]Totals!CK38</f>
        <v>2706017</v>
      </c>
      <c r="S10" s="110">
        <f t="shared" si="0"/>
        <v>7254899</v>
      </c>
      <c r="U10" s="119">
        <f>+[1]Totals!CW38</f>
        <v>891599</v>
      </c>
      <c r="V10" s="87">
        <f>+[1]Totals!DC38</f>
        <v>78219</v>
      </c>
      <c r="W10" s="87">
        <f>+[1]Totals!DI38</f>
        <v>709490</v>
      </c>
      <c r="X10" s="110">
        <f t="shared" si="1"/>
        <v>1679308</v>
      </c>
    </row>
    <row r="11" spans="1:24" x14ac:dyDescent="0.35">
      <c r="A11" s="23" t="s">
        <v>86</v>
      </c>
      <c r="B11" s="119">
        <v>2094500</v>
      </c>
      <c r="C11" s="87">
        <v>11000</v>
      </c>
      <c r="D11" s="110">
        <v>2105500</v>
      </c>
      <c r="F11" s="119">
        <v>201350</v>
      </c>
      <c r="G11" s="87">
        <v>30900</v>
      </c>
      <c r="H11" s="87">
        <v>0</v>
      </c>
      <c r="I11" s="110">
        <v>232250</v>
      </c>
      <c r="K11" s="119">
        <v>832300</v>
      </c>
      <c r="L11" s="87">
        <v>15450</v>
      </c>
      <c r="M11" s="87">
        <v>0</v>
      </c>
      <c r="N11" s="110">
        <v>847750</v>
      </c>
      <c r="P11" s="119">
        <f>+[1]Totals!BY39</f>
        <v>64000</v>
      </c>
      <c r="Q11" s="87">
        <f>+[1]Totals!CE39</f>
        <v>2412800</v>
      </c>
      <c r="R11" s="87">
        <f>+[1]Totals!CK39</f>
        <v>0</v>
      </c>
      <c r="S11" s="110">
        <f t="shared" si="0"/>
        <v>2476800</v>
      </c>
      <c r="U11" s="119">
        <f>+[1]Totals!CW39</f>
        <v>70000</v>
      </c>
      <c r="V11" s="87">
        <f>+[1]Totals!DC39</f>
        <v>1882850</v>
      </c>
      <c r="W11" s="87">
        <f>+[1]Totals!DI39</f>
        <v>0</v>
      </c>
      <c r="X11" s="110">
        <f t="shared" si="1"/>
        <v>1952850</v>
      </c>
    </row>
    <row r="12" spans="1:24" x14ac:dyDescent="0.35">
      <c r="A12" s="23" t="s">
        <v>35</v>
      </c>
      <c r="B12" s="119">
        <v>4606319</v>
      </c>
      <c r="C12" s="87">
        <v>824309</v>
      </c>
      <c r="D12" s="110">
        <v>5430628</v>
      </c>
      <c r="F12" s="119">
        <v>7428232</v>
      </c>
      <c r="G12" s="87">
        <v>0</v>
      </c>
      <c r="H12" s="87">
        <v>0</v>
      </c>
      <c r="I12" s="110">
        <v>7428232</v>
      </c>
      <c r="K12" s="119">
        <v>742949</v>
      </c>
      <c r="L12" s="87">
        <v>280000</v>
      </c>
      <c r="M12" s="87">
        <v>0</v>
      </c>
      <c r="N12" s="110">
        <v>1022949</v>
      </c>
      <c r="P12" s="119">
        <f>+[1]Totals!BY40</f>
        <v>1347949</v>
      </c>
      <c r="Q12" s="87">
        <f>+[1]Totals!CE40</f>
        <v>3177309</v>
      </c>
      <c r="R12" s="87">
        <f>+[1]Totals!CK40</f>
        <v>347042</v>
      </c>
      <c r="S12" s="110">
        <f t="shared" si="0"/>
        <v>4872300</v>
      </c>
      <c r="U12" s="119">
        <f>+[1]Totals!CW40</f>
        <v>2808850</v>
      </c>
      <c r="V12" s="87">
        <f>+[1]Totals!DC40</f>
        <v>3147448</v>
      </c>
      <c r="W12" s="87">
        <f>+[1]Totals!DI40</f>
        <v>6282752</v>
      </c>
      <c r="X12" s="110">
        <f t="shared" si="1"/>
        <v>12239050</v>
      </c>
    </row>
    <row r="13" spans="1:24" x14ac:dyDescent="0.35">
      <c r="A13" t="s">
        <v>36</v>
      </c>
      <c r="B13" s="119">
        <v>0</v>
      </c>
      <c r="C13" s="87">
        <v>0</v>
      </c>
      <c r="D13" s="110">
        <v>0</v>
      </c>
      <c r="F13" s="119">
        <v>0</v>
      </c>
      <c r="G13" s="87">
        <v>0</v>
      </c>
      <c r="H13" s="87">
        <v>0</v>
      </c>
      <c r="I13" s="110">
        <v>0</v>
      </c>
      <c r="K13" s="119">
        <v>0</v>
      </c>
      <c r="L13" s="87">
        <v>0</v>
      </c>
      <c r="M13" s="87">
        <v>0</v>
      </c>
      <c r="N13" s="110">
        <v>0</v>
      </c>
      <c r="P13" s="119">
        <f>+[1]Totals!BY41</f>
        <v>0</v>
      </c>
      <c r="Q13" s="87">
        <f>+[1]Totals!CE41</f>
        <v>5000</v>
      </c>
      <c r="R13" s="87">
        <f>+[1]Totals!CK41</f>
        <v>0</v>
      </c>
      <c r="S13" s="110">
        <f t="shared" si="0"/>
        <v>5000</v>
      </c>
      <c r="U13" s="119">
        <f>+[1]Totals!CW41</f>
        <v>0</v>
      </c>
      <c r="V13" s="87">
        <f>+[1]Totals!DC41</f>
        <v>10000</v>
      </c>
      <c r="W13" s="87">
        <f>+[1]Totals!DI41</f>
        <v>0</v>
      </c>
      <c r="X13" s="110">
        <f t="shared" si="1"/>
        <v>10000</v>
      </c>
    </row>
    <row r="14" spans="1:24" x14ac:dyDescent="0.35">
      <c r="A14" s="23" t="s">
        <v>37</v>
      </c>
      <c r="B14" s="119">
        <v>1026665</v>
      </c>
      <c r="C14" s="87">
        <v>0</v>
      </c>
      <c r="D14" s="110">
        <v>1026665</v>
      </c>
      <c r="F14" s="119">
        <v>8296861</v>
      </c>
      <c r="G14" s="87">
        <v>0</v>
      </c>
      <c r="H14" s="87">
        <v>0</v>
      </c>
      <c r="I14" s="110">
        <v>8296861</v>
      </c>
      <c r="K14" s="119">
        <v>3206240</v>
      </c>
      <c r="L14" s="87">
        <v>0</v>
      </c>
      <c r="M14" s="87">
        <v>0</v>
      </c>
      <c r="N14" s="110">
        <v>3206240</v>
      </c>
      <c r="P14" s="119">
        <f>+[1]Totals!BY42</f>
        <v>357110</v>
      </c>
      <c r="Q14" s="87">
        <f>+[1]Totals!CE42</f>
        <v>31200</v>
      </c>
      <c r="R14" s="87">
        <f>+[1]Totals!CK42</f>
        <v>0</v>
      </c>
      <c r="S14" s="110">
        <f t="shared" si="0"/>
        <v>388310</v>
      </c>
      <c r="U14" s="119">
        <f>+[1]Totals!CW42</f>
        <v>4674900</v>
      </c>
      <c r="V14" s="87">
        <f>+[1]Totals!DC42</f>
        <v>6882100</v>
      </c>
      <c r="W14" s="87">
        <f>+[1]Totals!DI42</f>
        <v>0</v>
      </c>
      <c r="X14" s="110">
        <f t="shared" si="1"/>
        <v>11557000</v>
      </c>
    </row>
    <row r="15" spans="1:24" x14ac:dyDescent="0.35">
      <c r="A15" s="23" t="s">
        <v>38</v>
      </c>
      <c r="B15" s="119">
        <v>55500</v>
      </c>
      <c r="C15" s="87">
        <v>0</v>
      </c>
      <c r="D15" s="110">
        <v>55500</v>
      </c>
      <c r="F15" s="119">
        <v>17000</v>
      </c>
      <c r="G15" s="87">
        <v>0</v>
      </c>
      <c r="H15" s="87">
        <v>0</v>
      </c>
      <c r="I15" s="110">
        <v>17000</v>
      </c>
      <c r="K15" s="119">
        <v>444750</v>
      </c>
      <c r="L15" s="87">
        <v>0</v>
      </c>
      <c r="M15" s="87">
        <v>0</v>
      </c>
      <c r="N15" s="110">
        <v>444750</v>
      </c>
      <c r="P15" s="119">
        <f>+[1]Totals!BY43</f>
        <v>0</v>
      </c>
      <c r="Q15" s="87">
        <f>+[1]Totals!CE43</f>
        <v>0</v>
      </c>
      <c r="R15" s="87">
        <f>+[1]Totals!CK43</f>
        <v>0</v>
      </c>
      <c r="S15" s="110">
        <f t="shared" si="0"/>
        <v>0</v>
      </c>
      <c r="U15" s="119">
        <f>+[1]Totals!CW43</f>
        <v>0</v>
      </c>
      <c r="V15" s="87">
        <f>+[1]Totals!DC43</f>
        <v>0</v>
      </c>
      <c r="W15" s="87">
        <f>+[1]Totals!DI43</f>
        <v>0</v>
      </c>
      <c r="X15" s="110">
        <f t="shared" si="1"/>
        <v>0</v>
      </c>
    </row>
    <row r="16" spans="1:24" x14ac:dyDescent="0.35">
      <c r="A16" s="23" t="s">
        <v>39</v>
      </c>
      <c r="B16" s="119">
        <v>3074790</v>
      </c>
      <c r="C16" s="87">
        <v>0</v>
      </c>
      <c r="D16" s="110">
        <v>3074790</v>
      </c>
      <c r="F16" s="119">
        <v>30000</v>
      </c>
      <c r="G16" s="87">
        <v>0</v>
      </c>
      <c r="H16" s="87">
        <v>0</v>
      </c>
      <c r="I16" s="110">
        <v>30000</v>
      </c>
      <c r="K16" s="119">
        <v>94250</v>
      </c>
      <c r="L16" s="87">
        <v>0</v>
      </c>
      <c r="M16" s="87">
        <v>0</v>
      </c>
      <c r="N16" s="110">
        <v>94250</v>
      </c>
      <c r="P16" s="119">
        <f>+[1]Totals!BY44</f>
        <v>413923</v>
      </c>
      <c r="Q16" s="87">
        <f>+[1]Totals!CE44</f>
        <v>0</v>
      </c>
      <c r="R16" s="87">
        <f>+[1]Totals!CK44</f>
        <v>0</v>
      </c>
      <c r="S16" s="110">
        <f t="shared" si="0"/>
        <v>413923</v>
      </c>
      <c r="U16" s="119">
        <f>+[1]Totals!CW44</f>
        <v>3290702</v>
      </c>
      <c r="V16" s="87">
        <f>+[1]Totals!DC44</f>
        <v>1156494</v>
      </c>
      <c r="W16" s="87">
        <f>+[1]Totals!DI44</f>
        <v>0</v>
      </c>
      <c r="X16" s="110">
        <f t="shared" si="1"/>
        <v>4447196</v>
      </c>
    </row>
    <row r="17" spans="1:24" x14ac:dyDescent="0.35">
      <c r="A17" s="23" t="s">
        <v>40</v>
      </c>
      <c r="B17" s="119">
        <v>2700481</v>
      </c>
      <c r="C17" s="87">
        <v>0</v>
      </c>
      <c r="D17" s="110">
        <v>2700481</v>
      </c>
      <c r="F17" s="119">
        <v>2182021</v>
      </c>
      <c r="G17" s="87">
        <v>421172</v>
      </c>
      <c r="H17" s="87">
        <v>0</v>
      </c>
      <c r="I17" s="110">
        <v>2603193</v>
      </c>
      <c r="K17" s="119">
        <v>13950753</v>
      </c>
      <c r="L17" s="87">
        <v>3149008</v>
      </c>
      <c r="M17" s="87">
        <v>2725394</v>
      </c>
      <c r="N17" s="110">
        <v>19825155</v>
      </c>
      <c r="P17" s="119">
        <f>+[1]Totals!BY45</f>
        <v>1054643</v>
      </c>
      <c r="Q17" s="87">
        <f>+[1]Totals!CE45</f>
        <v>336178</v>
      </c>
      <c r="R17" s="87">
        <f>+[1]Totals!CK45</f>
        <v>805444</v>
      </c>
      <c r="S17" s="110">
        <f t="shared" si="0"/>
        <v>2196265</v>
      </c>
      <c r="U17" s="119">
        <f>+[1]Totals!CW45</f>
        <v>1442264</v>
      </c>
      <c r="V17" s="87">
        <f>+[1]Totals!DC45</f>
        <v>166764</v>
      </c>
      <c r="W17" s="87">
        <f>+[1]Totals!DI45</f>
        <v>674050</v>
      </c>
      <c r="X17" s="110">
        <f t="shared" si="1"/>
        <v>2283078</v>
      </c>
    </row>
    <row r="18" spans="1:24" x14ac:dyDescent="0.35">
      <c r="A18" s="23" t="s">
        <v>41</v>
      </c>
      <c r="B18" s="119">
        <v>2400</v>
      </c>
      <c r="C18" s="87">
        <v>0</v>
      </c>
      <c r="D18" s="110">
        <v>2400</v>
      </c>
      <c r="F18" s="119">
        <v>191540</v>
      </c>
      <c r="G18" s="87">
        <v>9764</v>
      </c>
      <c r="H18" s="87">
        <v>0</v>
      </c>
      <c r="I18" s="110">
        <v>201304</v>
      </c>
      <c r="K18" s="119">
        <v>2000</v>
      </c>
      <c r="L18" s="87">
        <v>25000</v>
      </c>
      <c r="M18" s="87">
        <v>0</v>
      </c>
      <c r="N18" s="110">
        <v>27000</v>
      </c>
      <c r="P18" s="119">
        <f>+[1]Totals!BY46</f>
        <v>18000</v>
      </c>
      <c r="Q18" s="87">
        <f>+[1]Totals!CE46</f>
        <v>34000</v>
      </c>
      <c r="R18" s="87">
        <f>+[1]Totals!CK46</f>
        <v>0</v>
      </c>
      <c r="S18" s="110">
        <f t="shared" si="0"/>
        <v>52000</v>
      </c>
      <c r="U18" s="119">
        <f>+[1]Totals!CW46</f>
        <v>230883</v>
      </c>
      <c r="V18" s="87">
        <f>+[1]Totals!DC46</f>
        <v>0</v>
      </c>
      <c r="W18" s="87">
        <f>+[1]Totals!DI46</f>
        <v>0</v>
      </c>
      <c r="X18" s="110">
        <f t="shared" si="1"/>
        <v>230883</v>
      </c>
    </row>
    <row r="19" spans="1:24" x14ac:dyDescent="0.35">
      <c r="A19" s="23" t="s">
        <v>87</v>
      </c>
      <c r="B19" s="119">
        <v>28364776</v>
      </c>
      <c r="C19" s="87">
        <v>67500</v>
      </c>
      <c r="D19" s="110">
        <v>28432276</v>
      </c>
      <c r="F19" s="119">
        <v>26985055</v>
      </c>
      <c r="G19" s="87">
        <v>1018700</v>
      </c>
      <c r="H19" s="87">
        <v>0</v>
      </c>
      <c r="I19" s="110">
        <v>28003755</v>
      </c>
      <c r="K19" s="119">
        <v>31206169</v>
      </c>
      <c r="L19" s="87">
        <v>2240515</v>
      </c>
      <c r="M19" s="87">
        <v>0</v>
      </c>
      <c r="N19" s="110">
        <v>33446684</v>
      </c>
      <c r="P19" s="119">
        <f>+[1]Totals!BY47</f>
        <v>16254545</v>
      </c>
      <c r="Q19" s="87">
        <f>+[1]Totals!CE47</f>
        <v>12917196</v>
      </c>
      <c r="R19" s="87">
        <f>+[1]Totals!CK47</f>
        <v>2441033</v>
      </c>
      <c r="S19" s="110">
        <f t="shared" si="0"/>
        <v>31612774</v>
      </c>
      <c r="U19" s="119">
        <f>+[1]Totals!CW47</f>
        <v>53100</v>
      </c>
      <c r="V19" s="87">
        <f>+[1]Totals!DC47</f>
        <v>32540768</v>
      </c>
      <c r="W19" s="87">
        <f>+[1]Totals!DI47</f>
        <v>997450</v>
      </c>
      <c r="X19" s="110">
        <f t="shared" si="1"/>
        <v>33591318</v>
      </c>
    </row>
    <row r="20" spans="1:24" x14ac:dyDescent="0.35">
      <c r="A20" s="23" t="s">
        <v>43</v>
      </c>
      <c r="B20" s="119">
        <v>1000</v>
      </c>
      <c r="C20" s="87">
        <v>6000</v>
      </c>
      <c r="D20" s="110">
        <v>7000</v>
      </c>
      <c r="F20" s="119">
        <v>1000</v>
      </c>
      <c r="G20" s="87">
        <v>150000</v>
      </c>
      <c r="H20" s="87">
        <v>0</v>
      </c>
      <c r="I20" s="110">
        <v>151000</v>
      </c>
      <c r="K20" s="119">
        <v>0</v>
      </c>
      <c r="L20" s="87">
        <v>150000</v>
      </c>
      <c r="M20" s="87">
        <v>0</v>
      </c>
      <c r="N20" s="110">
        <v>150000</v>
      </c>
      <c r="P20" s="119">
        <f>+[1]Totals!BY48</f>
        <v>0</v>
      </c>
      <c r="Q20" s="87">
        <f>+[1]Totals!CE48</f>
        <v>0</v>
      </c>
      <c r="R20" s="87">
        <f>+[1]Totals!CK48</f>
        <v>0</v>
      </c>
      <c r="S20" s="110">
        <f t="shared" si="0"/>
        <v>0</v>
      </c>
      <c r="U20" s="119">
        <f>+[1]Totals!CW48</f>
        <v>0</v>
      </c>
      <c r="V20" s="87">
        <f>+[1]Totals!DC48</f>
        <v>0</v>
      </c>
      <c r="W20" s="87">
        <f>+[1]Totals!DI48</f>
        <v>80000</v>
      </c>
      <c r="X20" s="110">
        <f t="shared" si="1"/>
        <v>80000</v>
      </c>
    </row>
    <row r="21" spans="1:24" x14ac:dyDescent="0.35">
      <c r="A21" s="23" t="s">
        <v>44</v>
      </c>
      <c r="B21" s="119">
        <v>0</v>
      </c>
      <c r="C21" s="87">
        <v>0</v>
      </c>
      <c r="D21" s="110">
        <v>0</v>
      </c>
      <c r="F21" s="119">
        <v>184383</v>
      </c>
      <c r="G21" s="87">
        <v>0</v>
      </c>
      <c r="H21" s="87">
        <v>0</v>
      </c>
      <c r="I21" s="110">
        <v>184383</v>
      </c>
      <c r="K21" s="119">
        <v>1962249</v>
      </c>
      <c r="L21" s="87">
        <v>0</v>
      </c>
      <c r="M21" s="87">
        <v>0</v>
      </c>
      <c r="N21" s="110">
        <v>1962249</v>
      </c>
      <c r="P21" s="119">
        <f>+[1]Totals!BY49</f>
        <v>0</v>
      </c>
      <c r="Q21" s="87">
        <f>+[1]Totals!CE49</f>
        <v>0</v>
      </c>
      <c r="R21" s="87">
        <f>+[1]Totals!CK49</f>
        <v>0</v>
      </c>
      <c r="S21" s="110">
        <f t="shared" si="0"/>
        <v>0</v>
      </c>
      <c r="U21" s="119">
        <f>+[1]Totals!CW49</f>
        <v>113081</v>
      </c>
      <c r="V21" s="87">
        <f>+[1]Totals!DC49</f>
        <v>0</v>
      </c>
      <c r="W21" s="87">
        <f>+[1]Totals!DI49</f>
        <v>0</v>
      </c>
      <c r="X21" s="110">
        <f t="shared" si="1"/>
        <v>113081</v>
      </c>
    </row>
    <row r="22" spans="1:24" x14ac:dyDescent="0.35">
      <c r="A22" s="23" t="s">
        <v>45</v>
      </c>
      <c r="B22" s="119">
        <v>5826470</v>
      </c>
      <c r="C22" s="87">
        <v>29400</v>
      </c>
      <c r="D22" s="110">
        <v>5855870</v>
      </c>
      <c r="F22" s="119">
        <v>15130353</v>
      </c>
      <c r="G22" s="87">
        <v>0</v>
      </c>
      <c r="H22" s="87">
        <v>0</v>
      </c>
      <c r="I22" s="110">
        <v>15130353</v>
      </c>
      <c r="K22" s="119">
        <v>5722040</v>
      </c>
      <c r="L22" s="87">
        <v>204450</v>
      </c>
      <c r="M22" s="87">
        <v>0</v>
      </c>
      <c r="N22" s="110">
        <v>5926490</v>
      </c>
      <c r="P22" s="119">
        <f>+[1]Totals!BY50</f>
        <v>7983779</v>
      </c>
      <c r="Q22" s="87">
        <f>+[1]Totals!CE50</f>
        <v>51450</v>
      </c>
      <c r="R22" s="87">
        <f>+[1]Totals!CK50</f>
        <v>0</v>
      </c>
      <c r="S22" s="110">
        <f t="shared" si="0"/>
        <v>8035229</v>
      </c>
      <c r="U22" s="119">
        <f>+[1]Totals!CW50</f>
        <v>21310726</v>
      </c>
      <c r="V22" s="87">
        <f>+[1]Totals!DC50</f>
        <v>90750</v>
      </c>
      <c r="W22" s="87">
        <f>+[1]Totals!DI50</f>
        <v>0</v>
      </c>
      <c r="X22" s="110">
        <f t="shared" si="1"/>
        <v>21401476</v>
      </c>
    </row>
    <row r="23" spans="1:24" x14ac:dyDescent="0.35">
      <c r="A23" s="23" t="s">
        <v>46</v>
      </c>
      <c r="B23" s="119">
        <v>4500</v>
      </c>
      <c r="C23" s="87">
        <v>0</v>
      </c>
      <c r="D23" s="110">
        <v>4500</v>
      </c>
      <c r="F23" s="119">
        <v>109200</v>
      </c>
      <c r="G23" s="87">
        <v>0</v>
      </c>
      <c r="H23" s="87">
        <v>0</v>
      </c>
      <c r="I23" s="110">
        <v>109200</v>
      </c>
      <c r="K23" s="119">
        <v>40000</v>
      </c>
      <c r="L23" s="87">
        <v>0</v>
      </c>
      <c r="M23" s="87">
        <v>0</v>
      </c>
      <c r="N23" s="110">
        <v>40000</v>
      </c>
      <c r="P23" s="119">
        <f>+[1]Totals!BY51</f>
        <v>0</v>
      </c>
      <c r="Q23" s="87">
        <f>+[1]Totals!CE51</f>
        <v>0</v>
      </c>
      <c r="R23" s="87">
        <f>+[1]Totals!CK51</f>
        <v>0</v>
      </c>
      <c r="S23" s="110">
        <f t="shared" si="0"/>
        <v>0</v>
      </c>
      <c r="U23" s="119">
        <f>+[1]Totals!CW51</f>
        <v>40000</v>
      </c>
      <c r="V23" s="87">
        <f>+[1]Totals!DC51</f>
        <v>0</v>
      </c>
      <c r="W23" s="87">
        <f>+[1]Totals!DI51</f>
        <v>0</v>
      </c>
      <c r="X23" s="110">
        <f t="shared" si="1"/>
        <v>40000</v>
      </c>
    </row>
    <row r="24" spans="1:24" x14ac:dyDescent="0.35">
      <c r="A24" s="23" t="s">
        <v>47</v>
      </c>
      <c r="B24" s="119">
        <v>1301586</v>
      </c>
      <c r="C24" s="87">
        <v>0</v>
      </c>
      <c r="D24" s="110">
        <v>1301586</v>
      </c>
      <c r="F24" s="119">
        <v>0</v>
      </c>
      <c r="G24" s="87">
        <v>0</v>
      </c>
      <c r="H24" s="87">
        <v>0</v>
      </c>
      <c r="I24" s="110">
        <v>0</v>
      </c>
      <c r="K24" s="119">
        <v>0</v>
      </c>
      <c r="L24" s="87">
        <v>0</v>
      </c>
      <c r="M24" s="87">
        <v>0</v>
      </c>
      <c r="N24" s="110">
        <v>0</v>
      </c>
      <c r="P24" s="119">
        <f>+[1]Totals!BY52</f>
        <v>1540091</v>
      </c>
      <c r="Q24" s="87">
        <f>+[1]Totals!CE52</f>
        <v>346720</v>
      </c>
      <c r="R24" s="87">
        <f>+[1]Totals!CK52</f>
        <v>0</v>
      </c>
      <c r="S24" s="110">
        <f t="shared" si="0"/>
        <v>1886811</v>
      </c>
      <c r="U24" s="119">
        <f>+[1]Totals!CW52</f>
        <v>216163</v>
      </c>
      <c r="V24" s="87">
        <f>+[1]Totals!DC52</f>
        <v>0</v>
      </c>
      <c r="W24" s="87">
        <f>+[1]Totals!DI52</f>
        <v>0</v>
      </c>
      <c r="X24" s="110">
        <f t="shared" si="1"/>
        <v>216163</v>
      </c>
    </row>
    <row r="25" spans="1:24" x14ac:dyDescent="0.35">
      <c r="A25" s="23" t="s">
        <v>48</v>
      </c>
      <c r="B25" s="119">
        <v>15455812</v>
      </c>
      <c r="C25" s="87">
        <v>7795</v>
      </c>
      <c r="D25" s="110">
        <v>15463607</v>
      </c>
      <c r="F25" s="119">
        <v>1693066</v>
      </c>
      <c r="G25" s="87">
        <v>1500000</v>
      </c>
      <c r="H25" s="87">
        <v>0</v>
      </c>
      <c r="I25" s="110">
        <v>3193066</v>
      </c>
      <c r="K25" s="119">
        <v>8274817</v>
      </c>
      <c r="L25" s="87">
        <v>3947500</v>
      </c>
      <c r="M25" s="87">
        <v>0</v>
      </c>
      <c r="N25" s="110">
        <v>12222317</v>
      </c>
      <c r="P25" s="119">
        <f>+[1]Totals!BY53</f>
        <v>3410704</v>
      </c>
      <c r="Q25" s="87">
        <f>+[1]Totals!CE53</f>
        <v>3727769</v>
      </c>
      <c r="R25" s="87">
        <f>+[1]Totals!CK53</f>
        <v>1604665</v>
      </c>
      <c r="S25" s="110">
        <f t="shared" si="0"/>
        <v>8743138</v>
      </c>
      <c r="U25" s="119">
        <f>+[1]Totals!CW53</f>
        <v>1343870</v>
      </c>
      <c r="V25" s="87">
        <f>+[1]Totals!DC53</f>
        <v>1343040</v>
      </c>
      <c r="W25" s="87">
        <f>+[1]Totals!DI53</f>
        <v>463510</v>
      </c>
      <c r="X25" s="110">
        <f t="shared" si="1"/>
        <v>3150420</v>
      </c>
    </row>
    <row r="26" spans="1:24" x14ac:dyDescent="0.35">
      <c r="A26" s="23" t="s">
        <v>49</v>
      </c>
      <c r="B26" s="119">
        <v>1335000</v>
      </c>
      <c r="C26" s="87">
        <v>0</v>
      </c>
      <c r="D26" s="110">
        <v>1335000</v>
      </c>
      <c r="F26" s="119">
        <v>8119400</v>
      </c>
      <c r="G26" s="87">
        <v>0</v>
      </c>
      <c r="H26" s="87">
        <v>0</v>
      </c>
      <c r="I26" s="110">
        <v>8119400</v>
      </c>
      <c r="K26" s="119">
        <v>723550</v>
      </c>
      <c r="L26" s="87">
        <v>0</v>
      </c>
      <c r="M26" s="87">
        <v>0</v>
      </c>
      <c r="N26" s="110">
        <v>723550</v>
      </c>
      <c r="P26" s="119">
        <f>+[1]Totals!BY54</f>
        <v>2012000</v>
      </c>
      <c r="Q26" s="87">
        <f>+[1]Totals!CE54</f>
        <v>0</v>
      </c>
      <c r="R26" s="87">
        <f>+[1]Totals!CK54</f>
        <v>0</v>
      </c>
      <c r="S26" s="110">
        <f t="shared" si="0"/>
        <v>2012000</v>
      </c>
      <c r="U26" s="119">
        <f>+[1]Totals!CW54</f>
        <v>9675655</v>
      </c>
      <c r="V26" s="87">
        <f>+[1]Totals!DC54</f>
        <v>0</v>
      </c>
      <c r="W26" s="87">
        <f>+[1]Totals!DI54</f>
        <v>234900</v>
      </c>
      <c r="X26" s="110">
        <f t="shared" si="1"/>
        <v>9910555</v>
      </c>
    </row>
    <row r="27" spans="1:24" x14ac:dyDescent="0.35">
      <c r="A27" t="s">
        <v>50</v>
      </c>
      <c r="B27" s="119">
        <v>90000</v>
      </c>
      <c r="C27" s="87">
        <v>0</v>
      </c>
      <c r="D27" s="110">
        <v>90000</v>
      </c>
      <c r="F27" s="119">
        <v>1424000</v>
      </c>
      <c r="G27" s="87">
        <v>0</v>
      </c>
      <c r="H27" s="87">
        <v>0</v>
      </c>
      <c r="I27" s="110">
        <v>1424000</v>
      </c>
      <c r="K27" s="119">
        <v>0</v>
      </c>
      <c r="L27" s="87">
        <v>0</v>
      </c>
      <c r="M27" s="87">
        <v>0</v>
      </c>
      <c r="N27" s="110">
        <v>0</v>
      </c>
      <c r="P27" s="119">
        <f>+[1]Totals!BY55</f>
        <v>0</v>
      </c>
      <c r="Q27" s="87">
        <f>+[1]Totals!CE55</f>
        <v>243553</v>
      </c>
      <c r="R27" s="87">
        <f>+[1]Totals!CK55</f>
        <v>0</v>
      </c>
      <c r="S27" s="110">
        <f t="shared" si="0"/>
        <v>243553</v>
      </c>
      <c r="U27" s="119">
        <f>+[1]Totals!CW55</f>
        <v>986842</v>
      </c>
      <c r="V27" s="87">
        <f>+[1]Totals!DC55</f>
        <v>740514</v>
      </c>
      <c r="W27" s="87">
        <f>+[1]Totals!DI55</f>
        <v>0</v>
      </c>
      <c r="X27" s="110">
        <f t="shared" si="1"/>
        <v>1727356</v>
      </c>
    </row>
    <row r="28" spans="1:24" x14ac:dyDescent="0.35">
      <c r="A28" s="23" t="s">
        <v>51</v>
      </c>
      <c r="B28" s="119">
        <v>2069478</v>
      </c>
      <c r="C28" s="87">
        <v>77168</v>
      </c>
      <c r="D28" s="110">
        <v>2146646</v>
      </c>
      <c r="F28" s="119">
        <v>249100</v>
      </c>
      <c r="G28" s="87">
        <v>172050</v>
      </c>
      <c r="H28" s="87">
        <v>0</v>
      </c>
      <c r="I28" s="110">
        <v>421150</v>
      </c>
      <c r="K28" s="119">
        <v>9425052</v>
      </c>
      <c r="L28" s="87">
        <v>1317138</v>
      </c>
      <c r="M28" s="87">
        <v>0</v>
      </c>
      <c r="N28" s="110">
        <v>10742190</v>
      </c>
      <c r="P28" s="119">
        <f>+[1]Totals!BY56</f>
        <v>9232802</v>
      </c>
      <c r="Q28" s="87">
        <f>+[1]Totals!CE56</f>
        <v>2595760</v>
      </c>
      <c r="R28" s="87">
        <f>+[1]Totals!CK56</f>
        <v>0</v>
      </c>
      <c r="S28" s="110">
        <f t="shared" si="0"/>
        <v>11828562</v>
      </c>
      <c r="U28" s="119">
        <f>+[1]Totals!CW56</f>
        <v>2508503</v>
      </c>
      <c r="V28" s="87">
        <f>+[1]Totals!DC56</f>
        <v>848100</v>
      </c>
      <c r="W28" s="87">
        <f>+[1]Totals!DI56</f>
        <v>85000</v>
      </c>
      <c r="X28" s="110">
        <f t="shared" si="1"/>
        <v>3441603</v>
      </c>
    </row>
    <row r="29" spans="1:24" x14ac:dyDescent="0.35">
      <c r="A29" s="23" t="s">
        <v>52</v>
      </c>
      <c r="B29" s="119">
        <v>550000</v>
      </c>
      <c r="C29" s="87">
        <v>0</v>
      </c>
      <c r="D29" s="110">
        <v>550000</v>
      </c>
      <c r="F29" s="119">
        <v>0</v>
      </c>
      <c r="G29" s="87">
        <v>0</v>
      </c>
      <c r="H29" s="87">
        <v>0</v>
      </c>
      <c r="I29" s="110">
        <v>0</v>
      </c>
      <c r="K29" s="119">
        <v>239400</v>
      </c>
      <c r="L29" s="87">
        <v>9000</v>
      </c>
      <c r="M29" s="87">
        <v>0</v>
      </c>
      <c r="N29" s="110">
        <v>248400</v>
      </c>
      <c r="P29" s="119">
        <f>+[1]Totals!BY57</f>
        <v>0</v>
      </c>
      <c r="Q29" s="87">
        <f>+[1]Totals!CE57</f>
        <v>0</v>
      </c>
      <c r="R29" s="87">
        <f>+[1]Totals!CK57</f>
        <v>2983264</v>
      </c>
      <c r="S29" s="110">
        <f t="shared" si="0"/>
        <v>2983264</v>
      </c>
      <c r="U29" s="119">
        <f>+[1]Totals!CW57</f>
        <v>0</v>
      </c>
      <c r="V29" s="87">
        <f>+[1]Totals!DC57</f>
        <v>0</v>
      </c>
      <c r="W29" s="87">
        <f>+[1]Totals!DI57</f>
        <v>279000</v>
      </c>
      <c r="X29" s="110">
        <f t="shared" si="1"/>
        <v>279000</v>
      </c>
    </row>
    <row r="30" spans="1:24" x14ac:dyDescent="0.35">
      <c r="A30" s="23" t="s">
        <v>53</v>
      </c>
      <c r="B30" s="119">
        <v>15776600</v>
      </c>
      <c r="C30" s="87">
        <v>0</v>
      </c>
      <c r="D30" s="110">
        <v>15776600</v>
      </c>
      <c r="F30" s="119">
        <v>2375700</v>
      </c>
      <c r="G30" s="87">
        <v>75300</v>
      </c>
      <c r="H30" s="87">
        <v>0</v>
      </c>
      <c r="I30" s="110">
        <v>2451000</v>
      </c>
      <c r="K30" s="119">
        <v>9570450</v>
      </c>
      <c r="L30" s="87">
        <v>277350</v>
      </c>
      <c r="M30" s="87">
        <v>0</v>
      </c>
      <c r="N30" s="110">
        <v>9847800</v>
      </c>
      <c r="P30" s="119">
        <f>+[1]Totals!BY58</f>
        <v>5597700</v>
      </c>
      <c r="Q30" s="87">
        <f>+[1]Totals!CE58</f>
        <v>0</v>
      </c>
      <c r="R30" s="87">
        <f>+[1]Totals!CK58</f>
        <v>0</v>
      </c>
      <c r="S30" s="110">
        <f t="shared" si="0"/>
        <v>5597700</v>
      </c>
      <c r="U30" s="119">
        <f>+[1]Totals!CW58</f>
        <v>5548300</v>
      </c>
      <c r="V30" s="87">
        <f>+[1]Totals!DC58</f>
        <v>300000</v>
      </c>
      <c r="W30" s="87">
        <f>+[1]Totals!DI58</f>
        <v>0</v>
      </c>
      <c r="X30" s="110">
        <f t="shared" si="1"/>
        <v>5848300</v>
      </c>
    </row>
    <row r="31" spans="1:24" x14ac:dyDescent="0.35">
      <c r="A31" s="23" t="s">
        <v>54</v>
      </c>
      <c r="B31" s="119">
        <v>10389078</v>
      </c>
      <c r="C31" s="87">
        <v>2000000</v>
      </c>
      <c r="D31" s="110">
        <v>12389078</v>
      </c>
      <c r="F31" s="119">
        <v>262840</v>
      </c>
      <c r="G31" s="87">
        <v>1200000</v>
      </c>
      <c r="H31" s="87">
        <v>0</v>
      </c>
      <c r="I31" s="110">
        <v>1462840</v>
      </c>
      <c r="K31" s="119">
        <v>426600</v>
      </c>
      <c r="L31" s="87">
        <v>1000000</v>
      </c>
      <c r="M31" s="87">
        <v>0</v>
      </c>
      <c r="N31" s="110">
        <v>1426600</v>
      </c>
      <c r="P31" s="119">
        <f>+[1]Totals!BY59</f>
        <v>0</v>
      </c>
      <c r="Q31" s="87">
        <f>+[1]Totals!CE59</f>
        <v>6192562</v>
      </c>
      <c r="R31" s="87">
        <f>+[1]Totals!CK59</f>
        <v>2420668</v>
      </c>
      <c r="S31" s="110">
        <f t="shared" si="0"/>
        <v>8613230</v>
      </c>
      <c r="U31" s="119">
        <f>+[1]Totals!CW59</f>
        <v>0</v>
      </c>
      <c r="V31" s="87">
        <f>+[1]Totals!DC59</f>
        <v>1009350</v>
      </c>
      <c r="W31" s="87">
        <f>+[1]Totals!DI59</f>
        <v>1845415</v>
      </c>
      <c r="X31" s="110">
        <f t="shared" si="1"/>
        <v>2854765</v>
      </c>
    </row>
    <row r="32" spans="1:24" x14ac:dyDescent="0.35">
      <c r="A32" s="23" t="s">
        <v>55</v>
      </c>
      <c r="B32" s="119">
        <v>7816500</v>
      </c>
      <c r="C32" s="87">
        <v>0</v>
      </c>
      <c r="D32" s="110">
        <v>7816500</v>
      </c>
      <c r="F32" s="119">
        <v>9493950</v>
      </c>
      <c r="G32" s="87">
        <v>0</v>
      </c>
      <c r="H32" s="87">
        <v>900000</v>
      </c>
      <c r="I32" s="110">
        <v>10393950</v>
      </c>
      <c r="K32" s="119">
        <v>1230200</v>
      </c>
      <c r="L32" s="87">
        <v>3300</v>
      </c>
      <c r="M32" s="87">
        <v>60000</v>
      </c>
      <c r="N32" s="110">
        <v>1293500</v>
      </c>
      <c r="P32" s="119">
        <f>+[1]Totals!BY60</f>
        <v>1535000</v>
      </c>
      <c r="Q32" s="87">
        <f>+[1]Totals!CE60</f>
        <v>30700</v>
      </c>
      <c r="R32" s="87">
        <f>+[1]Totals!CK60</f>
        <v>361000</v>
      </c>
      <c r="S32" s="110">
        <f t="shared" si="0"/>
        <v>1926700</v>
      </c>
      <c r="U32" s="119">
        <f>+[1]Totals!CW60</f>
        <v>8826895</v>
      </c>
      <c r="V32" s="87">
        <f>+[1]Totals!DC60</f>
        <v>3186268</v>
      </c>
      <c r="W32" s="87">
        <f>+[1]Totals!DI60</f>
        <v>479000</v>
      </c>
      <c r="X32" s="110">
        <f t="shared" si="1"/>
        <v>12492163</v>
      </c>
    </row>
    <row r="33" spans="1:24" x14ac:dyDescent="0.35">
      <c r="A33" s="23" t="s">
        <v>56</v>
      </c>
      <c r="B33" s="119">
        <v>32000</v>
      </c>
      <c r="C33" s="87">
        <v>0</v>
      </c>
      <c r="D33" s="110">
        <v>32000</v>
      </c>
      <c r="F33" s="119">
        <v>526240</v>
      </c>
      <c r="G33" s="87">
        <v>0</v>
      </c>
      <c r="H33" s="87">
        <v>0</v>
      </c>
      <c r="I33" s="110">
        <v>526240</v>
      </c>
      <c r="K33" s="119">
        <v>992696</v>
      </c>
      <c r="L33" s="87">
        <v>0</v>
      </c>
      <c r="M33" s="87">
        <v>0</v>
      </c>
      <c r="N33" s="110">
        <v>992696</v>
      </c>
      <c r="P33" s="119">
        <f>+[1]Totals!BY61</f>
        <v>0</v>
      </c>
      <c r="Q33" s="87">
        <f>+[1]Totals!CE61</f>
        <v>0</v>
      </c>
      <c r="R33" s="87">
        <f>+[1]Totals!CK61</f>
        <v>0</v>
      </c>
      <c r="S33" s="110">
        <f t="shared" si="0"/>
        <v>0</v>
      </c>
      <c r="U33" s="119">
        <f>+[1]Totals!CW61</f>
        <v>0</v>
      </c>
      <c r="V33" s="87">
        <f>+[1]Totals!DC61</f>
        <v>0</v>
      </c>
      <c r="W33" s="87">
        <f>+[1]Totals!DI61</f>
        <v>0</v>
      </c>
      <c r="X33" s="110">
        <f t="shared" si="1"/>
        <v>0</v>
      </c>
    </row>
    <row r="34" spans="1:24" x14ac:dyDescent="0.35">
      <c r="A34" s="23" t="s">
        <v>57</v>
      </c>
      <c r="B34" s="119">
        <v>1474550</v>
      </c>
      <c r="C34" s="87">
        <v>0</v>
      </c>
      <c r="D34" s="110">
        <v>1474550</v>
      </c>
      <c r="F34" s="119">
        <v>8724305</v>
      </c>
      <c r="G34" s="87">
        <v>1466505</v>
      </c>
      <c r="H34" s="87">
        <v>0</v>
      </c>
      <c r="I34" s="110">
        <v>10190810</v>
      </c>
      <c r="K34" s="119">
        <v>6652953</v>
      </c>
      <c r="L34" s="87">
        <v>1840072</v>
      </c>
      <c r="M34" s="87">
        <v>2957227</v>
      </c>
      <c r="N34" s="110">
        <v>11450252</v>
      </c>
      <c r="P34" s="119">
        <f>+[1]Totals!BY62</f>
        <v>25510</v>
      </c>
      <c r="Q34" s="87">
        <f>+[1]Totals!CE62</f>
        <v>5658950</v>
      </c>
      <c r="R34" s="87">
        <f>+[1]Totals!CK62</f>
        <v>0</v>
      </c>
      <c r="S34" s="110">
        <f t="shared" si="0"/>
        <v>5684460</v>
      </c>
      <c r="U34" s="119">
        <f>+[1]Totals!CW62</f>
        <v>82300</v>
      </c>
      <c r="V34" s="87">
        <f>+[1]Totals!DC62</f>
        <v>6194500</v>
      </c>
      <c r="W34" s="87">
        <f>+[1]Totals!DI62</f>
        <v>1789950</v>
      </c>
      <c r="X34" s="110">
        <f t="shared" si="1"/>
        <v>8066750</v>
      </c>
    </row>
    <row r="35" spans="1:24" x14ac:dyDescent="0.35">
      <c r="A35" s="23" t="s">
        <v>58</v>
      </c>
      <c r="B35" s="119">
        <v>26649</v>
      </c>
      <c r="C35" s="87">
        <v>1000</v>
      </c>
      <c r="D35" s="110">
        <v>27649</v>
      </c>
      <c r="F35" s="119">
        <v>0</v>
      </c>
      <c r="G35" s="87">
        <v>0</v>
      </c>
      <c r="H35" s="87">
        <v>0</v>
      </c>
      <c r="I35" s="110">
        <v>0</v>
      </c>
      <c r="K35" s="119">
        <v>0</v>
      </c>
      <c r="L35" s="87">
        <v>175000</v>
      </c>
      <c r="M35" s="87">
        <v>0</v>
      </c>
      <c r="N35" s="110">
        <v>175000</v>
      </c>
      <c r="P35" s="119">
        <f>+[1]Totals!BY63</f>
        <v>0</v>
      </c>
      <c r="Q35" s="87">
        <f>+[1]Totals!CE63</f>
        <v>0</v>
      </c>
      <c r="R35" s="87">
        <f>+[1]Totals!CK63</f>
        <v>0</v>
      </c>
      <c r="S35" s="110">
        <f t="shared" si="0"/>
        <v>0</v>
      </c>
      <c r="U35" s="119">
        <f>+[1]Totals!CW63</f>
        <v>0</v>
      </c>
      <c r="V35" s="87">
        <f>+[1]Totals!DC63</f>
        <v>0</v>
      </c>
      <c r="W35" s="87">
        <f>+[1]Totals!DI63</f>
        <v>0</v>
      </c>
      <c r="X35" s="110">
        <f t="shared" si="1"/>
        <v>0</v>
      </c>
    </row>
    <row r="36" spans="1:24" x14ac:dyDescent="0.35">
      <c r="A36" s="23" t="s">
        <v>59</v>
      </c>
      <c r="B36" s="119">
        <v>6588598</v>
      </c>
      <c r="C36" s="87">
        <v>7392</v>
      </c>
      <c r="D36" s="110">
        <v>6595990</v>
      </c>
      <c r="F36" s="119">
        <v>6498999</v>
      </c>
      <c r="G36" s="87">
        <v>0</v>
      </c>
      <c r="H36" s="87">
        <v>0</v>
      </c>
      <c r="I36" s="110">
        <v>6498999</v>
      </c>
      <c r="K36" s="119">
        <v>3937358</v>
      </c>
      <c r="L36" s="87">
        <v>5000</v>
      </c>
      <c r="M36" s="87">
        <v>0</v>
      </c>
      <c r="N36" s="110">
        <v>3942358</v>
      </c>
      <c r="P36" s="119">
        <f>+[1]Totals!BY64</f>
        <v>5645530</v>
      </c>
      <c r="Q36" s="87">
        <f>+[1]Totals!CE64</f>
        <v>2109600</v>
      </c>
      <c r="R36" s="87">
        <f>+[1]Totals!CK64</f>
        <v>2316600</v>
      </c>
      <c r="S36" s="110">
        <f t="shared" si="0"/>
        <v>10071730</v>
      </c>
      <c r="U36" s="119">
        <f>+[1]Totals!CW64</f>
        <v>2525780</v>
      </c>
      <c r="V36" s="87">
        <f>+[1]Totals!DC64</f>
        <v>2565500</v>
      </c>
      <c r="W36" s="87">
        <f>+[1]Totals!DI64</f>
        <v>756000</v>
      </c>
      <c r="X36" s="110">
        <f t="shared" si="1"/>
        <v>5847280</v>
      </c>
    </row>
    <row r="37" spans="1:24" x14ac:dyDescent="0.35">
      <c r="A37" s="23" t="s">
        <v>60</v>
      </c>
      <c r="B37" s="119">
        <v>18635909</v>
      </c>
      <c r="C37" s="87">
        <v>51000</v>
      </c>
      <c r="D37" s="110">
        <v>18686909</v>
      </c>
      <c r="F37" s="119">
        <v>31642624</v>
      </c>
      <c r="G37" s="87">
        <v>1760400</v>
      </c>
      <c r="H37" s="87">
        <v>0</v>
      </c>
      <c r="I37" s="110">
        <v>33403024</v>
      </c>
      <c r="K37" s="119">
        <v>4449900</v>
      </c>
      <c r="L37" s="87">
        <v>11717441</v>
      </c>
      <c r="M37" s="87">
        <v>5567000</v>
      </c>
      <c r="N37" s="110">
        <v>21734341</v>
      </c>
      <c r="P37" s="119">
        <f>+[1]Totals!BY65</f>
        <v>1433000</v>
      </c>
      <c r="Q37" s="87">
        <f>+[1]Totals!CE65</f>
        <v>33048807</v>
      </c>
      <c r="R37" s="87">
        <f>+[1]Totals!CK65</f>
        <v>2833598</v>
      </c>
      <c r="S37" s="110">
        <f t="shared" si="0"/>
        <v>37315405</v>
      </c>
      <c r="U37" s="119">
        <f>+[1]Totals!CW65</f>
        <v>2636080</v>
      </c>
      <c r="V37" s="87">
        <f>+[1]Totals!DC65</f>
        <v>25660414</v>
      </c>
      <c r="W37" s="87">
        <f>+[1]Totals!DI65</f>
        <v>126024</v>
      </c>
      <c r="X37" s="110">
        <f t="shared" si="1"/>
        <v>28422518</v>
      </c>
    </row>
    <row r="38" spans="1:24" x14ac:dyDescent="0.35">
      <c r="A38" s="23" t="s">
        <v>61</v>
      </c>
      <c r="B38" s="119">
        <v>90850</v>
      </c>
      <c r="C38" s="87">
        <v>4250</v>
      </c>
      <c r="D38" s="110">
        <v>95100</v>
      </c>
      <c r="F38" s="119">
        <v>3759922</v>
      </c>
      <c r="G38" s="87">
        <v>1523078</v>
      </c>
      <c r="H38" s="87">
        <v>1200000</v>
      </c>
      <c r="I38" s="110">
        <v>6483000</v>
      </c>
      <c r="K38" s="119">
        <v>1530371</v>
      </c>
      <c r="L38" s="87">
        <v>0</v>
      </c>
      <c r="M38" s="87">
        <v>0</v>
      </c>
      <c r="N38" s="110">
        <v>1530371</v>
      </c>
      <c r="P38" s="119">
        <f>+[1]Totals!BY66</f>
        <v>1227264</v>
      </c>
      <c r="Q38" s="87">
        <f>+[1]Totals!CE66</f>
        <v>0</v>
      </c>
      <c r="R38" s="87">
        <f>+[1]Totals!CK66</f>
        <v>0</v>
      </c>
      <c r="S38" s="110">
        <f t="shared" si="0"/>
        <v>1227264</v>
      </c>
      <c r="U38" s="119">
        <f>+[1]Totals!CW66</f>
        <v>1300000</v>
      </c>
      <c r="V38" s="87">
        <f>+[1]Totals!DC66</f>
        <v>3508475</v>
      </c>
      <c r="W38" s="87">
        <f>+[1]Totals!DI66</f>
        <v>0</v>
      </c>
      <c r="X38" s="110">
        <f t="shared" si="1"/>
        <v>4808475</v>
      </c>
    </row>
    <row r="39" spans="1:24" x14ac:dyDescent="0.35">
      <c r="A39" s="23" t="s">
        <v>62</v>
      </c>
      <c r="B39" s="119">
        <v>7303902</v>
      </c>
      <c r="C39" s="87">
        <v>0</v>
      </c>
      <c r="D39" s="110">
        <v>7303902</v>
      </c>
      <c r="F39" s="119">
        <v>3901700</v>
      </c>
      <c r="G39" s="87">
        <v>13200</v>
      </c>
      <c r="H39" s="87">
        <v>0</v>
      </c>
      <c r="I39" s="110">
        <v>3914900</v>
      </c>
      <c r="K39" s="119">
        <v>1525000</v>
      </c>
      <c r="L39" s="87">
        <v>0</v>
      </c>
      <c r="M39" s="87">
        <v>0</v>
      </c>
      <c r="N39" s="110">
        <v>1525000</v>
      </c>
      <c r="P39" s="119">
        <f>+[1]Totals!BY67</f>
        <v>6645200</v>
      </c>
      <c r="Q39" s="87">
        <f>+[1]Totals!CE67</f>
        <v>0</v>
      </c>
      <c r="R39" s="87">
        <f>+[1]Totals!CK67</f>
        <v>0</v>
      </c>
      <c r="S39" s="110">
        <f t="shared" si="0"/>
        <v>6645200</v>
      </c>
      <c r="U39" s="119">
        <f>+[1]Totals!CW67</f>
        <v>567000</v>
      </c>
      <c r="V39" s="87">
        <f>+[1]Totals!DC67</f>
        <v>1532845</v>
      </c>
      <c r="W39" s="87">
        <f>+[1]Totals!DI67</f>
        <v>300000</v>
      </c>
      <c r="X39" s="110">
        <f t="shared" si="1"/>
        <v>2399845</v>
      </c>
    </row>
    <row r="40" spans="1:24" x14ac:dyDescent="0.35">
      <c r="A40" s="23" t="s">
        <v>63</v>
      </c>
      <c r="B40" s="119">
        <v>0</v>
      </c>
      <c r="C40" s="87">
        <v>0</v>
      </c>
      <c r="D40" s="110">
        <v>0</v>
      </c>
      <c r="F40" s="119">
        <v>676120</v>
      </c>
      <c r="G40" s="87">
        <v>4410393</v>
      </c>
      <c r="H40" s="87">
        <v>0</v>
      </c>
      <c r="I40" s="110">
        <v>5086513</v>
      </c>
      <c r="K40" s="119">
        <v>20000</v>
      </c>
      <c r="L40" s="87">
        <v>491025</v>
      </c>
      <c r="M40" s="87">
        <v>0</v>
      </c>
      <c r="N40" s="110">
        <v>511025</v>
      </c>
      <c r="P40" s="119">
        <f>+[1]Totals!BY68</f>
        <v>20000</v>
      </c>
      <c r="Q40" s="87">
        <f>+[1]Totals!CE68</f>
        <v>660631</v>
      </c>
      <c r="R40" s="87">
        <f>+[1]Totals!CK68</f>
        <v>0</v>
      </c>
      <c r="S40" s="110">
        <f t="shared" si="0"/>
        <v>680631</v>
      </c>
      <c r="U40" s="119">
        <f>+[1]Totals!CW68</f>
        <v>20000</v>
      </c>
      <c r="V40" s="87">
        <f>+[1]Totals!DC68</f>
        <v>669500</v>
      </c>
      <c r="W40" s="87">
        <f>+[1]Totals!DI68</f>
        <v>0</v>
      </c>
      <c r="X40" s="110">
        <f t="shared" si="1"/>
        <v>689500</v>
      </c>
    </row>
    <row r="41" spans="1:24" x14ac:dyDescent="0.35">
      <c r="A41" s="23" t="s">
        <v>64</v>
      </c>
      <c r="B41" s="119">
        <v>489418</v>
      </c>
      <c r="C41" s="87">
        <v>0</v>
      </c>
      <c r="D41" s="110">
        <v>489418</v>
      </c>
      <c r="F41" s="119">
        <v>2153542</v>
      </c>
      <c r="G41" s="87">
        <v>0</v>
      </c>
      <c r="H41" s="87">
        <v>0</v>
      </c>
      <c r="I41" s="110">
        <v>2153542</v>
      </c>
      <c r="K41" s="119">
        <v>28006</v>
      </c>
      <c r="L41" s="87">
        <v>0</v>
      </c>
      <c r="M41" s="87">
        <v>0</v>
      </c>
      <c r="N41" s="110">
        <v>28006</v>
      </c>
      <c r="P41" s="119">
        <f>+[1]Totals!BY69</f>
        <v>2921039</v>
      </c>
      <c r="Q41" s="87">
        <f>+[1]Totals!CE69</f>
        <v>0</v>
      </c>
      <c r="R41" s="87">
        <f>+[1]Totals!CK69</f>
        <v>0</v>
      </c>
      <c r="S41" s="110">
        <f t="shared" si="0"/>
        <v>2921039</v>
      </c>
      <c r="U41" s="119">
        <f>+[1]Totals!CW69</f>
        <v>319451</v>
      </c>
      <c r="V41" s="87">
        <f>+[1]Totals!DC69</f>
        <v>0</v>
      </c>
      <c r="W41" s="87">
        <f>+[1]Totals!DI69</f>
        <v>0</v>
      </c>
      <c r="X41" s="110">
        <f t="shared" si="1"/>
        <v>319451</v>
      </c>
    </row>
    <row r="42" spans="1:24" x14ac:dyDescent="0.35">
      <c r="A42" s="23" t="s">
        <v>65</v>
      </c>
      <c r="B42" s="119">
        <v>0</v>
      </c>
      <c r="C42" s="87">
        <v>0</v>
      </c>
      <c r="D42" s="110">
        <v>0</v>
      </c>
      <c r="F42" s="119">
        <v>1079</v>
      </c>
      <c r="G42" s="87">
        <v>0</v>
      </c>
      <c r="H42" s="87">
        <v>0</v>
      </c>
      <c r="I42" s="110">
        <v>1079</v>
      </c>
      <c r="K42" s="119">
        <v>0</v>
      </c>
      <c r="L42" s="87">
        <v>0</v>
      </c>
      <c r="M42" s="87">
        <v>0</v>
      </c>
      <c r="N42" s="110">
        <v>0</v>
      </c>
      <c r="P42" s="119">
        <f>+[1]Totals!BY70</f>
        <v>0</v>
      </c>
      <c r="Q42" s="87">
        <f>+[1]Totals!CE70</f>
        <v>0</v>
      </c>
      <c r="R42" s="87">
        <f>+[1]Totals!CK70</f>
        <v>0</v>
      </c>
      <c r="S42" s="110">
        <f t="shared" si="0"/>
        <v>0</v>
      </c>
      <c r="U42" s="119">
        <f>+[1]Totals!CW70</f>
        <v>0</v>
      </c>
      <c r="V42" s="87">
        <f>+[1]Totals!DC70</f>
        <v>0</v>
      </c>
      <c r="W42" s="87">
        <f>+[1]Totals!DI70</f>
        <v>0</v>
      </c>
      <c r="X42" s="110">
        <f t="shared" si="1"/>
        <v>0</v>
      </c>
    </row>
    <row r="43" spans="1:24" x14ac:dyDescent="0.35">
      <c r="A43" s="23" t="s">
        <v>88</v>
      </c>
      <c r="B43" s="119">
        <v>15881</v>
      </c>
      <c r="C43" s="87">
        <v>0</v>
      </c>
      <c r="D43" s="110">
        <v>15881</v>
      </c>
      <c r="F43" s="119">
        <v>0</v>
      </c>
      <c r="G43" s="87">
        <v>0</v>
      </c>
      <c r="H43" s="87">
        <v>0</v>
      </c>
      <c r="I43" s="110">
        <v>0</v>
      </c>
      <c r="K43" s="119">
        <v>4450</v>
      </c>
      <c r="L43" s="87">
        <v>0</v>
      </c>
      <c r="M43" s="87">
        <v>0</v>
      </c>
      <c r="N43" s="110">
        <v>4450</v>
      </c>
      <c r="P43" s="119">
        <f>+[1]Totals!BY71</f>
        <v>10999</v>
      </c>
      <c r="Q43" s="87">
        <f>+[1]Totals!CE71</f>
        <v>137300</v>
      </c>
      <c r="R43" s="87">
        <f>+[1]Totals!CK71</f>
        <v>0</v>
      </c>
      <c r="S43" s="110">
        <f t="shared" si="0"/>
        <v>148299</v>
      </c>
      <c r="U43" s="119">
        <f>+[1]Totals!CW71</f>
        <v>0</v>
      </c>
      <c r="V43" s="87">
        <f>+[1]Totals!DC71</f>
        <v>0</v>
      </c>
      <c r="W43" s="87">
        <f>+[1]Totals!DI71</f>
        <v>0</v>
      </c>
      <c r="X43" s="110">
        <f t="shared" si="1"/>
        <v>0</v>
      </c>
    </row>
    <row r="44" spans="1:24" x14ac:dyDescent="0.35">
      <c r="A44" t="s">
        <v>67</v>
      </c>
      <c r="B44" s="119">
        <v>3814930</v>
      </c>
      <c r="C44" s="87">
        <v>0</v>
      </c>
      <c r="D44" s="110">
        <v>3814930</v>
      </c>
      <c r="F44" s="119">
        <v>10079697</v>
      </c>
      <c r="G44" s="87">
        <v>30500</v>
      </c>
      <c r="H44" s="87">
        <v>0</v>
      </c>
      <c r="I44" s="110">
        <v>10110197</v>
      </c>
      <c r="K44" s="119">
        <v>5879670</v>
      </c>
      <c r="L44" s="87">
        <v>15700</v>
      </c>
      <c r="M44" s="87">
        <v>0</v>
      </c>
      <c r="N44" s="110">
        <v>5895370</v>
      </c>
      <c r="P44" s="119">
        <f>+[1]Totals!BY72</f>
        <v>1014050</v>
      </c>
      <c r="Q44" s="87">
        <f>+[1]Totals!CE72</f>
        <v>0</v>
      </c>
      <c r="R44" s="87">
        <f>+[1]Totals!CK72</f>
        <v>0</v>
      </c>
      <c r="S44" s="110">
        <f t="shared" si="0"/>
        <v>1014050</v>
      </c>
      <c r="U44" s="119">
        <f>+[1]Totals!CW72</f>
        <v>18618859</v>
      </c>
      <c r="V44" s="87">
        <f>+[1]Totals!DC72</f>
        <v>280000</v>
      </c>
      <c r="W44" s="87">
        <f>+[1]Totals!DI72</f>
        <v>0</v>
      </c>
      <c r="X44" s="110">
        <f t="shared" si="1"/>
        <v>18898859</v>
      </c>
    </row>
    <row r="45" spans="1:24" x14ac:dyDescent="0.35">
      <c r="A45" t="s">
        <v>68</v>
      </c>
      <c r="B45" s="119">
        <v>1595207</v>
      </c>
      <c r="C45" s="87">
        <v>0</v>
      </c>
      <c r="D45" s="110">
        <v>1595207</v>
      </c>
      <c r="F45" s="119">
        <v>3716400</v>
      </c>
      <c r="G45" s="87">
        <v>15000</v>
      </c>
      <c r="H45" s="87">
        <v>0</v>
      </c>
      <c r="I45" s="110">
        <v>3731400</v>
      </c>
      <c r="K45" s="119">
        <v>2477851</v>
      </c>
      <c r="L45" s="87">
        <v>203104</v>
      </c>
      <c r="M45" s="87">
        <v>0</v>
      </c>
      <c r="N45" s="110">
        <v>2680955</v>
      </c>
      <c r="P45" s="119">
        <f>+[1]Totals!BY73</f>
        <v>2328517</v>
      </c>
      <c r="Q45" s="87">
        <f>+[1]Totals!CE73</f>
        <v>288300</v>
      </c>
      <c r="R45" s="87">
        <f>+[1]Totals!CK73</f>
        <v>0</v>
      </c>
      <c r="S45" s="110">
        <f t="shared" si="0"/>
        <v>2616817</v>
      </c>
      <c r="U45" s="119">
        <f>+[1]Totals!CW73</f>
        <v>4735329</v>
      </c>
      <c r="V45" s="87">
        <f>+[1]Totals!DC73</f>
        <v>1133421</v>
      </c>
      <c r="W45" s="87">
        <f>+[1]Totals!DI73</f>
        <v>0</v>
      </c>
      <c r="X45" s="110">
        <f t="shared" si="1"/>
        <v>5868750</v>
      </c>
    </row>
    <row r="46" spans="1:24" x14ac:dyDescent="0.35">
      <c r="A46" s="23" t="s">
        <v>69</v>
      </c>
      <c r="B46" s="119">
        <v>0</v>
      </c>
      <c r="C46" s="87">
        <v>0</v>
      </c>
      <c r="D46" s="110">
        <v>0</v>
      </c>
      <c r="F46" s="119">
        <v>0</v>
      </c>
      <c r="G46" s="87">
        <v>0</v>
      </c>
      <c r="H46" s="87">
        <v>0</v>
      </c>
      <c r="I46" s="110">
        <v>0</v>
      </c>
      <c r="K46" s="119">
        <v>0</v>
      </c>
      <c r="L46" s="87">
        <v>0</v>
      </c>
      <c r="M46" s="87">
        <v>0</v>
      </c>
      <c r="N46" s="110">
        <v>0</v>
      </c>
      <c r="P46" s="119">
        <f>+[1]Totals!BY74</f>
        <v>10000</v>
      </c>
      <c r="Q46" s="87">
        <f>+[1]Totals!CE74</f>
        <v>0</v>
      </c>
      <c r="R46" s="87">
        <f>+[1]Totals!CK74</f>
        <v>0</v>
      </c>
      <c r="S46" s="110">
        <f t="shared" si="0"/>
        <v>10000</v>
      </c>
      <c r="U46" s="119">
        <f>+[1]Totals!CW74</f>
        <v>10000</v>
      </c>
      <c r="V46" s="87">
        <f>+[1]Totals!DC74</f>
        <v>0</v>
      </c>
      <c r="W46" s="87">
        <f>+[1]Totals!DI74</f>
        <v>0</v>
      </c>
      <c r="X46" s="110">
        <f t="shared" si="1"/>
        <v>10000</v>
      </c>
    </row>
    <row r="47" spans="1:24" x14ac:dyDescent="0.35">
      <c r="A47" s="23" t="s">
        <v>70</v>
      </c>
      <c r="B47" s="119">
        <v>4477438</v>
      </c>
      <c r="C47" s="87">
        <v>172200</v>
      </c>
      <c r="D47" s="110">
        <v>4649638</v>
      </c>
      <c r="F47" s="119">
        <v>6139010</v>
      </c>
      <c r="G47" s="87">
        <v>1264159</v>
      </c>
      <c r="H47" s="87">
        <v>0</v>
      </c>
      <c r="I47" s="110">
        <v>7403169</v>
      </c>
      <c r="K47" s="119">
        <v>11066399</v>
      </c>
      <c r="L47" s="87">
        <v>2064677</v>
      </c>
      <c r="M47" s="87">
        <v>0</v>
      </c>
      <c r="N47" s="110">
        <v>13131076</v>
      </c>
      <c r="P47" s="119">
        <f>+[1]Totals!BY75</f>
        <v>9789652</v>
      </c>
      <c r="Q47" s="87">
        <f>+[1]Totals!CE75</f>
        <v>2065937</v>
      </c>
      <c r="R47" s="87">
        <f>+[1]Totals!CK75</f>
        <v>0</v>
      </c>
      <c r="S47" s="110">
        <f t="shared" si="0"/>
        <v>11855589</v>
      </c>
      <c r="U47" s="119">
        <f>+[1]Totals!CW75</f>
        <v>3234616</v>
      </c>
      <c r="V47" s="87">
        <f>+[1]Totals!DC75</f>
        <v>7512157</v>
      </c>
      <c r="W47" s="87">
        <f>+[1]Totals!DI75</f>
        <v>0</v>
      </c>
      <c r="X47" s="110">
        <f t="shared" si="1"/>
        <v>10746773</v>
      </c>
    </row>
    <row r="48" spans="1:24" x14ac:dyDescent="0.35">
      <c r="A48" s="23" t="s">
        <v>71</v>
      </c>
      <c r="B48" s="119">
        <v>122164</v>
      </c>
      <c r="C48" s="87">
        <v>0</v>
      </c>
      <c r="D48" s="110">
        <v>122164</v>
      </c>
      <c r="F48" s="119">
        <v>1133070</v>
      </c>
      <c r="G48" s="87">
        <v>0</v>
      </c>
      <c r="H48" s="87">
        <v>0</v>
      </c>
      <c r="I48" s="110">
        <v>1133070</v>
      </c>
      <c r="K48" s="119">
        <v>3617995</v>
      </c>
      <c r="L48" s="87">
        <v>2004715</v>
      </c>
      <c r="M48" s="87">
        <v>0</v>
      </c>
      <c r="N48" s="110">
        <v>5622710</v>
      </c>
      <c r="P48" s="119">
        <f>+[1]Totals!BY76</f>
        <v>63200</v>
      </c>
      <c r="Q48" s="87">
        <f>+[1]Totals!CE76</f>
        <v>380650</v>
      </c>
      <c r="R48" s="87">
        <f>+[1]Totals!CK76</f>
        <v>0</v>
      </c>
      <c r="S48" s="110">
        <f t="shared" si="0"/>
        <v>443850</v>
      </c>
      <c r="U48" s="119">
        <f>+[1]Totals!CW76</f>
        <v>163250</v>
      </c>
      <c r="V48" s="87">
        <f>+[1]Totals!DC76</f>
        <v>6552950</v>
      </c>
      <c r="W48" s="87">
        <f>+[1]Totals!DI76</f>
        <v>0</v>
      </c>
      <c r="X48" s="110">
        <f t="shared" si="1"/>
        <v>6716200</v>
      </c>
    </row>
    <row r="49" spans="1:24" x14ac:dyDescent="0.35">
      <c r="A49" s="23" t="s">
        <v>72</v>
      </c>
      <c r="B49" s="119">
        <v>5765060</v>
      </c>
      <c r="C49" s="87">
        <v>20500</v>
      </c>
      <c r="D49" s="110">
        <v>5785560</v>
      </c>
      <c r="F49" s="119">
        <v>6806335</v>
      </c>
      <c r="G49" s="87">
        <v>26000</v>
      </c>
      <c r="H49" s="87">
        <v>0</v>
      </c>
      <c r="I49" s="110">
        <v>6832335</v>
      </c>
      <c r="K49" s="119">
        <v>15572238</v>
      </c>
      <c r="L49" s="87">
        <v>6863400</v>
      </c>
      <c r="M49" s="87">
        <v>403840</v>
      </c>
      <c r="N49" s="110">
        <v>22839478</v>
      </c>
      <c r="P49" s="119">
        <f>+[1]Totals!BY77</f>
        <v>0</v>
      </c>
      <c r="Q49" s="87">
        <f>+[1]Totals!CE77</f>
        <v>2850557</v>
      </c>
      <c r="R49" s="87">
        <f>+[1]Totals!CK77</f>
        <v>0</v>
      </c>
      <c r="S49" s="110">
        <f t="shared" si="0"/>
        <v>2850557</v>
      </c>
      <c r="U49" s="119">
        <f>+[1]Totals!CW77</f>
        <v>0</v>
      </c>
      <c r="V49" s="87">
        <f>+[1]Totals!DC77</f>
        <v>13790423</v>
      </c>
      <c r="W49" s="87">
        <f>+[1]Totals!DI77</f>
        <v>0</v>
      </c>
      <c r="X49" s="110">
        <f t="shared" si="1"/>
        <v>13790423</v>
      </c>
    </row>
    <row r="50" spans="1:24" x14ac:dyDescent="0.35">
      <c r="A50" s="23" t="s">
        <v>73</v>
      </c>
      <c r="B50" s="119">
        <v>2039108</v>
      </c>
      <c r="C50" s="87">
        <v>1000</v>
      </c>
      <c r="D50" s="110">
        <v>2040108</v>
      </c>
      <c r="F50" s="119">
        <v>1055716</v>
      </c>
      <c r="G50" s="87">
        <v>0</v>
      </c>
      <c r="H50" s="87">
        <v>0</v>
      </c>
      <c r="I50" s="110">
        <v>1055716</v>
      </c>
      <c r="K50" s="119">
        <v>2511500</v>
      </c>
      <c r="L50" s="87">
        <v>4872462</v>
      </c>
      <c r="M50" s="87">
        <v>0</v>
      </c>
      <c r="N50" s="110">
        <v>7383962</v>
      </c>
      <c r="P50" s="119">
        <f>+[1]Totals!BY78</f>
        <v>43350</v>
      </c>
      <c r="Q50" s="87">
        <f>+[1]Totals!CE78</f>
        <v>600000</v>
      </c>
      <c r="R50" s="87">
        <f>+[1]Totals!CK78</f>
        <v>0</v>
      </c>
      <c r="S50" s="110">
        <f t="shared" si="0"/>
        <v>643350</v>
      </c>
      <c r="U50" s="119">
        <f>+[1]Totals!CW78</f>
        <v>21000</v>
      </c>
      <c r="V50" s="87">
        <f>+[1]Totals!DC78</f>
        <v>1525341</v>
      </c>
      <c r="W50" s="87">
        <f>+[1]Totals!DI78</f>
        <v>0</v>
      </c>
      <c r="X50" s="110">
        <f t="shared" si="1"/>
        <v>1546341</v>
      </c>
    </row>
    <row r="51" spans="1:24" x14ac:dyDescent="0.35">
      <c r="A51" s="23" t="s">
        <v>74</v>
      </c>
      <c r="B51" s="119">
        <v>0</v>
      </c>
      <c r="C51" s="87">
        <v>0</v>
      </c>
      <c r="D51" s="110">
        <v>0</v>
      </c>
      <c r="F51" s="119">
        <v>0</v>
      </c>
      <c r="G51" s="87">
        <v>619610</v>
      </c>
      <c r="H51" s="87">
        <v>0</v>
      </c>
      <c r="I51" s="110">
        <v>619610</v>
      </c>
      <c r="K51" s="119">
        <v>0</v>
      </c>
      <c r="L51" s="87">
        <v>0</v>
      </c>
      <c r="M51" s="87">
        <v>0</v>
      </c>
      <c r="N51" s="110">
        <v>0</v>
      </c>
      <c r="P51" s="119">
        <f>+[1]Totals!BY79</f>
        <v>0</v>
      </c>
      <c r="Q51" s="87">
        <f>+[1]Totals!CE79</f>
        <v>1071376</v>
      </c>
      <c r="R51" s="87">
        <f>+[1]Totals!CK79</f>
        <v>0</v>
      </c>
      <c r="S51" s="110">
        <f t="shared" si="0"/>
        <v>1071376</v>
      </c>
      <c r="U51" s="119">
        <f>+[1]Totals!CW79</f>
        <v>0</v>
      </c>
      <c r="V51" s="87">
        <f>+[1]Totals!DC79</f>
        <v>0</v>
      </c>
      <c r="W51" s="87">
        <f>+[1]Totals!DI79</f>
        <v>0</v>
      </c>
      <c r="X51" s="110">
        <f t="shared" si="1"/>
        <v>0</v>
      </c>
    </row>
    <row r="52" spans="1:24" x14ac:dyDescent="0.35">
      <c r="A52" s="23" t="s">
        <v>75</v>
      </c>
      <c r="B52" s="119">
        <v>1281243</v>
      </c>
      <c r="C52" s="87">
        <v>0</v>
      </c>
      <c r="D52" s="110">
        <v>1281243</v>
      </c>
      <c r="F52" s="119">
        <v>1215160</v>
      </c>
      <c r="G52" s="87">
        <v>0</v>
      </c>
      <c r="H52" s="87">
        <v>0</v>
      </c>
      <c r="I52" s="110">
        <v>1215160</v>
      </c>
      <c r="K52" s="119">
        <v>1291242</v>
      </c>
      <c r="L52" s="87">
        <v>0</v>
      </c>
      <c r="M52" s="87">
        <v>0</v>
      </c>
      <c r="N52" s="110">
        <v>1291242</v>
      </c>
      <c r="P52" s="119">
        <f>+[1]Totals!BY80</f>
        <v>2588652</v>
      </c>
      <c r="Q52" s="87">
        <f>+[1]Totals!CE80</f>
        <v>0</v>
      </c>
      <c r="R52" s="87">
        <f>+[1]Totals!CK80</f>
        <v>0</v>
      </c>
      <c r="S52" s="110">
        <f t="shared" si="0"/>
        <v>2588652</v>
      </c>
      <c r="U52" s="119">
        <f>+[1]Totals!CW80</f>
        <v>1846558</v>
      </c>
      <c r="V52" s="87">
        <f>+[1]Totals!DC80</f>
        <v>0</v>
      </c>
      <c r="W52" s="87">
        <f>+[1]Totals!DI80</f>
        <v>0</v>
      </c>
      <c r="X52" s="110">
        <f t="shared" si="1"/>
        <v>1846558</v>
      </c>
    </row>
    <row r="53" spans="1:24" s="35" customFormat="1" ht="13" x14ac:dyDescent="0.3">
      <c r="A53" s="35" t="s">
        <v>8</v>
      </c>
      <c r="B53" s="120">
        <v>167488684</v>
      </c>
      <c r="C53" s="121">
        <v>4917174</v>
      </c>
      <c r="D53" s="122">
        <v>172405858</v>
      </c>
      <c r="E53" s="44"/>
      <c r="F53" s="120">
        <v>190893959</v>
      </c>
      <c r="G53" s="121">
        <v>17808637</v>
      </c>
      <c r="H53" s="121">
        <v>4145100</v>
      </c>
      <c r="I53" s="122">
        <v>212847696</v>
      </c>
      <c r="J53" s="44"/>
      <c r="K53" s="120">
        <v>153758109</v>
      </c>
      <c r="L53" s="121">
        <v>43439801</v>
      </c>
      <c r="M53" s="121">
        <v>12012401</v>
      </c>
      <c r="N53" s="122">
        <v>209210311</v>
      </c>
      <c r="O53" s="44"/>
      <c r="P53" s="120">
        <f>SUM(P6:P52)</f>
        <v>92753263</v>
      </c>
      <c r="Q53" s="121">
        <f>SUM(Q6:Q52)</f>
        <v>94009812</v>
      </c>
      <c r="R53" s="121">
        <f>SUM(R6:R52)</f>
        <v>18819331</v>
      </c>
      <c r="S53" s="122">
        <f>SUM(S6:S52)</f>
        <v>205582406</v>
      </c>
      <c r="U53" s="120">
        <f>SUM(U6:U52)</f>
        <v>106402017</v>
      </c>
      <c r="V53" s="121">
        <f>SUM(V6:V52)</f>
        <v>131685470</v>
      </c>
      <c r="W53" s="121">
        <f>SUM(W6:W52)</f>
        <v>21372034</v>
      </c>
      <c r="X53" s="122">
        <f>SUM(X6:X52)</f>
        <v>259459521</v>
      </c>
    </row>
    <row r="54" spans="1:24" s="35" customFormat="1" ht="13" x14ac:dyDescent="0.3">
      <c r="A54" s="35" t="s">
        <v>89</v>
      </c>
      <c r="B54" s="123">
        <f>+B53/$D53</f>
        <v>0.97147907816450185</v>
      </c>
      <c r="C54" s="123">
        <f>+C53/$D53</f>
        <v>2.8520921835498189E-2</v>
      </c>
      <c r="D54" s="123">
        <f>+D53/$D53</f>
        <v>1</v>
      </c>
      <c r="E54" s="44"/>
      <c r="F54" s="123">
        <f>+F53/$I53</f>
        <v>0.89685706064678283</v>
      </c>
      <c r="G54" s="123">
        <f>+G53/$I53</f>
        <v>8.3668450890819132E-2</v>
      </c>
      <c r="H54" s="123">
        <f>+H53/$I53</f>
        <v>1.9474488462398014E-2</v>
      </c>
      <c r="I54" s="123">
        <f>+I53/$I53</f>
        <v>1</v>
      </c>
      <c r="J54" s="44"/>
      <c r="K54" s="123">
        <f>+K53/$N53</f>
        <v>0.73494517676999194</v>
      </c>
      <c r="L54" s="123">
        <f>+L53/$N53</f>
        <v>0.20763699835043026</v>
      </c>
      <c r="M54" s="123">
        <f>+M53/$N53</f>
        <v>5.7417824879577757E-2</v>
      </c>
      <c r="N54" s="123">
        <f>+N53/$N53</f>
        <v>1</v>
      </c>
      <c r="O54" s="44"/>
      <c r="P54" s="123">
        <f>+P53/$S53</f>
        <v>0.45117315632544935</v>
      </c>
      <c r="Q54" s="123">
        <f>+Q53/$S53</f>
        <v>0.45728529901532528</v>
      </c>
      <c r="R54" s="123">
        <f>+R53/$S53</f>
        <v>9.1541544659225357E-2</v>
      </c>
      <c r="S54" s="123">
        <f>+S53/$S53</f>
        <v>1</v>
      </c>
      <c r="U54" s="123">
        <f>+U53/$X53</f>
        <v>0.41009100991903857</v>
      </c>
      <c r="V54" s="123">
        <f>+V53/$X53</f>
        <v>0.50753762857675211</v>
      </c>
      <c r="W54" s="123">
        <f>+W53/$X53</f>
        <v>8.2371361504209359E-2</v>
      </c>
      <c r="X54" s="123">
        <f>+X53/$X53</f>
        <v>1</v>
      </c>
    </row>
    <row r="55" spans="1:24" s="35" customFormat="1" ht="13" x14ac:dyDescent="0.3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U55" s="44"/>
      <c r="V55" s="44"/>
      <c r="W55" s="44"/>
      <c r="X55" s="44"/>
    </row>
  </sheetData>
  <mergeCells count="5">
    <mergeCell ref="B2:D2"/>
    <mergeCell ref="F2:I2"/>
    <mergeCell ref="K2:N2"/>
    <mergeCell ref="P2:S2"/>
    <mergeCell ref="U2:X2"/>
  </mergeCells>
  <pageMargins left="0.7" right="0.7" top="0.75" bottom="0.75" header="0.3" footer="0.3"/>
  <pageSetup scale="52" orientation="landscape" r:id="rId1"/>
  <headerFooter>
    <oddFooter>&amp;L&amp;1#&amp;"Calibri"&amp;10&amp;K000000Internal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0683-A088-4E54-934F-927B7BFF1633}">
  <sheetPr>
    <pageSetUpPr fitToPage="1"/>
  </sheetPr>
  <dimension ref="A1:L99"/>
  <sheetViews>
    <sheetView workbookViewId="0">
      <selection activeCell="O13" sqref="O13"/>
    </sheetView>
  </sheetViews>
  <sheetFormatPr defaultRowHeight="14.5" x14ac:dyDescent="0.35"/>
  <cols>
    <col min="1" max="1" width="18.90625" style="35" customWidth="1"/>
    <col min="2" max="2" width="15.36328125" style="44" customWidth="1"/>
    <col min="3" max="4" width="10" style="44" customWidth="1"/>
    <col min="5" max="5" width="11" style="44" customWidth="1"/>
    <col min="6" max="6" width="2" style="44" customWidth="1"/>
    <col min="7" max="7" width="11.36328125" style="86" customWidth="1"/>
    <col min="8" max="8" width="10" style="86" customWidth="1"/>
    <col min="9" max="9" width="10.36328125" style="86" customWidth="1"/>
    <col min="10" max="10" width="10.08984375" style="86" customWidth="1"/>
    <col min="11" max="11" width="11.54296875" style="86" customWidth="1"/>
    <col min="12" max="12" width="11.08984375" bestFit="1" customWidth="1"/>
    <col min="16" max="16" width="11.36328125" customWidth="1"/>
    <col min="17" max="17" width="9.36328125" customWidth="1"/>
    <col min="18" max="18" width="10.36328125" customWidth="1"/>
    <col min="19" max="19" width="8.36328125" customWidth="1"/>
    <col min="20" max="20" width="11.54296875" customWidth="1"/>
    <col min="21" max="21" width="4.36328125" customWidth="1"/>
    <col min="22" max="22" width="11.36328125" customWidth="1"/>
    <col min="23" max="23" width="9.36328125" customWidth="1"/>
    <col min="24" max="24" width="10.36328125" customWidth="1"/>
    <col min="25" max="25" width="8.36328125" customWidth="1"/>
    <col min="26" max="26" width="11.54296875" customWidth="1"/>
    <col min="27" max="27" width="3.6328125" customWidth="1"/>
    <col min="28" max="28" width="11.36328125" customWidth="1"/>
    <col min="29" max="29" width="9.36328125" customWidth="1"/>
    <col min="30" max="30" width="10.36328125" customWidth="1"/>
    <col min="31" max="31" width="10.08984375" customWidth="1"/>
    <col min="32" max="32" width="11.54296875" customWidth="1"/>
    <col min="33" max="33" width="3.36328125" customWidth="1"/>
    <col min="34" max="34" width="11.36328125" customWidth="1"/>
    <col min="35" max="35" width="10" customWidth="1"/>
    <col min="36" max="36" width="10.36328125" customWidth="1"/>
    <col min="37" max="37" width="10.08984375" customWidth="1"/>
    <col min="38" max="38" width="11.54296875" customWidth="1"/>
    <col min="258" max="258" width="18.90625" customWidth="1"/>
    <col min="259" max="259" width="15.36328125" customWidth="1"/>
    <col min="260" max="261" width="10" customWidth="1"/>
    <col min="262" max="262" width="11" customWidth="1"/>
    <col min="263" max="263" width="11.36328125" customWidth="1"/>
    <col min="264" max="264" width="10" customWidth="1"/>
    <col min="265" max="265" width="10.36328125" customWidth="1"/>
    <col min="266" max="266" width="10.08984375" customWidth="1"/>
    <col min="267" max="267" width="11.54296875" customWidth="1"/>
    <col min="268" max="268" width="11.08984375" bestFit="1" customWidth="1"/>
    <col min="272" max="272" width="11.36328125" customWidth="1"/>
    <col min="273" max="273" width="9.36328125" customWidth="1"/>
    <col min="274" max="274" width="10.36328125" customWidth="1"/>
    <col min="275" max="275" width="8.36328125" customWidth="1"/>
    <col min="276" max="276" width="11.54296875" customWidth="1"/>
    <col min="277" max="277" width="4.36328125" customWidth="1"/>
    <col min="278" max="278" width="11.36328125" customWidth="1"/>
    <col min="279" max="279" width="9.36328125" customWidth="1"/>
    <col min="280" max="280" width="10.36328125" customWidth="1"/>
    <col min="281" max="281" width="8.36328125" customWidth="1"/>
    <col min="282" max="282" width="11.54296875" customWidth="1"/>
    <col min="283" max="283" width="3.6328125" customWidth="1"/>
    <col min="284" max="284" width="11.36328125" customWidth="1"/>
    <col min="285" max="285" width="9.36328125" customWidth="1"/>
    <col min="286" max="286" width="10.36328125" customWidth="1"/>
    <col min="287" max="287" width="10.08984375" customWidth="1"/>
    <col min="288" max="288" width="11.54296875" customWidth="1"/>
    <col min="289" max="289" width="3.36328125" customWidth="1"/>
    <col min="290" max="290" width="11.36328125" customWidth="1"/>
    <col min="291" max="291" width="10" customWidth="1"/>
    <col min="292" max="292" width="10.36328125" customWidth="1"/>
    <col min="293" max="293" width="10.08984375" customWidth="1"/>
    <col min="294" max="294" width="11.54296875" customWidth="1"/>
    <col min="514" max="514" width="18.90625" customWidth="1"/>
    <col min="515" max="515" width="15.36328125" customWidth="1"/>
    <col min="516" max="517" width="10" customWidth="1"/>
    <col min="518" max="518" width="11" customWidth="1"/>
    <col min="519" max="519" width="11.36328125" customWidth="1"/>
    <col min="520" max="520" width="10" customWidth="1"/>
    <col min="521" max="521" width="10.36328125" customWidth="1"/>
    <col min="522" max="522" width="10.08984375" customWidth="1"/>
    <col min="523" max="523" width="11.54296875" customWidth="1"/>
    <col min="524" max="524" width="11.08984375" bestFit="1" customWidth="1"/>
    <col min="528" max="528" width="11.36328125" customWidth="1"/>
    <col min="529" max="529" width="9.36328125" customWidth="1"/>
    <col min="530" max="530" width="10.36328125" customWidth="1"/>
    <col min="531" max="531" width="8.36328125" customWidth="1"/>
    <col min="532" max="532" width="11.54296875" customWidth="1"/>
    <col min="533" max="533" width="4.36328125" customWidth="1"/>
    <col min="534" max="534" width="11.36328125" customWidth="1"/>
    <col min="535" max="535" width="9.36328125" customWidth="1"/>
    <col min="536" max="536" width="10.36328125" customWidth="1"/>
    <col min="537" max="537" width="8.36328125" customWidth="1"/>
    <col min="538" max="538" width="11.54296875" customWidth="1"/>
    <col min="539" max="539" width="3.6328125" customWidth="1"/>
    <col min="540" max="540" width="11.36328125" customWidth="1"/>
    <col min="541" max="541" width="9.36328125" customWidth="1"/>
    <col min="542" max="542" width="10.36328125" customWidth="1"/>
    <col min="543" max="543" width="10.08984375" customWidth="1"/>
    <col min="544" max="544" width="11.54296875" customWidth="1"/>
    <col min="545" max="545" width="3.36328125" customWidth="1"/>
    <col min="546" max="546" width="11.36328125" customWidth="1"/>
    <col min="547" max="547" width="10" customWidth="1"/>
    <col min="548" max="548" width="10.36328125" customWidth="1"/>
    <col min="549" max="549" width="10.08984375" customWidth="1"/>
    <col min="550" max="550" width="11.54296875" customWidth="1"/>
    <col min="770" max="770" width="18.90625" customWidth="1"/>
    <col min="771" max="771" width="15.36328125" customWidth="1"/>
    <col min="772" max="773" width="10" customWidth="1"/>
    <col min="774" max="774" width="11" customWidth="1"/>
    <col min="775" max="775" width="11.36328125" customWidth="1"/>
    <col min="776" max="776" width="10" customWidth="1"/>
    <col min="777" max="777" width="10.36328125" customWidth="1"/>
    <col min="778" max="778" width="10.08984375" customWidth="1"/>
    <col min="779" max="779" width="11.54296875" customWidth="1"/>
    <col min="780" max="780" width="11.08984375" bestFit="1" customWidth="1"/>
    <col min="784" max="784" width="11.36328125" customWidth="1"/>
    <col min="785" max="785" width="9.36328125" customWidth="1"/>
    <col min="786" max="786" width="10.36328125" customWidth="1"/>
    <col min="787" max="787" width="8.36328125" customWidth="1"/>
    <col min="788" max="788" width="11.54296875" customWidth="1"/>
    <col min="789" max="789" width="4.36328125" customWidth="1"/>
    <col min="790" max="790" width="11.36328125" customWidth="1"/>
    <col min="791" max="791" width="9.36328125" customWidth="1"/>
    <col min="792" max="792" width="10.36328125" customWidth="1"/>
    <col min="793" max="793" width="8.36328125" customWidth="1"/>
    <col min="794" max="794" width="11.54296875" customWidth="1"/>
    <col min="795" max="795" width="3.6328125" customWidth="1"/>
    <col min="796" max="796" width="11.36328125" customWidth="1"/>
    <col min="797" max="797" width="9.36328125" customWidth="1"/>
    <col min="798" max="798" width="10.36328125" customWidth="1"/>
    <col min="799" max="799" width="10.08984375" customWidth="1"/>
    <col min="800" max="800" width="11.54296875" customWidth="1"/>
    <col min="801" max="801" width="3.36328125" customWidth="1"/>
    <col min="802" max="802" width="11.36328125" customWidth="1"/>
    <col min="803" max="803" width="10" customWidth="1"/>
    <col min="804" max="804" width="10.36328125" customWidth="1"/>
    <col min="805" max="805" width="10.08984375" customWidth="1"/>
    <col min="806" max="806" width="11.54296875" customWidth="1"/>
    <col min="1026" max="1026" width="18.90625" customWidth="1"/>
    <col min="1027" max="1027" width="15.36328125" customWidth="1"/>
    <col min="1028" max="1029" width="10" customWidth="1"/>
    <col min="1030" max="1030" width="11" customWidth="1"/>
    <col min="1031" max="1031" width="11.36328125" customWidth="1"/>
    <col min="1032" max="1032" width="10" customWidth="1"/>
    <col min="1033" max="1033" width="10.36328125" customWidth="1"/>
    <col min="1034" max="1034" width="10.08984375" customWidth="1"/>
    <col min="1035" max="1035" width="11.54296875" customWidth="1"/>
    <col min="1036" max="1036" width="11.08984375" bestFit="1" customWidth="1"/>
    <col min="1040" max="1040" width="11.36328125" customWidth="1"/>
    <col min="1041" max="1041" width="9.36328125" customWidth="1"/>
    <col min="1042" max="1042" width="10.36328125" customWidth="1"/>
    <col min="1043" max="1043" width="8.36328125" customWidth="1"/>
    <col min="1044" max="1044" width="11.54296875" customWidth="1"/>
    <col min="1045" max="1045" width="4.36328125" customWidth="1"/>
    <col min="1046" max="1046" width="11.36328125" customWidth="1"/>
    <col min="1047" max="1047" width="9.36328125" customWidth="1"/>
    <col min="1048" max="1048" width="10.36328125" customWidth="1"/>
    <col min="1049" max="1049" width="8.36328125" customWidth="1"/>
    <col min="1050" max="1050" width="11.54296875" customWidth="1"/>
    <col min="1051" max="1051" width="3.6328125" customWidth="1"/>
    <col min="1052" max="1052" width="11.36328125" customWidth="1"/>
    <col min="1053" max="1053" width="9.36328125" customWidth="1"/>
    <col min="1054" max="1054" width="10.36328125" customWidth="1"/>
    <col min="1055" max="1055" width="10.08984375" customWidth="1"/>
    <col min="1056" max="1056" width="11.54296875" customWidth="1"/>
    <col min="1057" max="1057" width="3.36328125" customWidth="1"/>
    <col min="1058" max="1058" width="11.36328125" customWidth="1"/>
    <col min="1059" max="1059" width="10" customWidth="1"/>
    <col min="1060" max="1060" width="10.36328125" customWidth="1"/>
    <col min="1061" max="1061" width="10.08984375" customWidth="1"/>
    <col min="1062" max="1062" width="11.54296875" customWidth="1"/>
    <col min="1282" max="1282" width="18.90625" customWidth="1"/>
    <col min="1283" max="1283" width="15.36328125" customWidth="1"/>
    <col min="1284" max="1285" width="10" customWidth="1"/>
    <col min="1286" max="1286" width="11" customWidth="1"/>
    <col min="1287" max="1287" width="11.36328125" customWidth="1"/>
    <col min="1288" max="1288" width="10" customWidth="1"/>
    <col min="1289" max="1289" width="10.36328125" customWidth="1"/>
    <col min="1290" max="1290" width="10.08984375" customWidth="1"/>
    <col min="1291" max="1291" width="11.54296875" customWidth="1"/>
    <col min="1292" max="1292" width="11.08984375" bestFit="1" customWidth="1"/>
    <col min="1296" max="1296" width="11.36328125" customWidth="1"/>
    <col min="1297" max="1297" width="9.36328125" customWidth="1"/>
    <col min="1298" max="1298" width="10.36328125" customWidth="1"/>
    <col min="1299" max="1299" width="8.36328125" customWidth="1"/>
    <col min="1300" max="1300" width="11.54296875" customWidth="1"/>
    <col min="1301" max="1301" width="4.36328125" customWidth="1"/>
    <col min="1302" max="1302" width="11.36328125" customWidth="1"/>
    <col min="1303" max="1303" width="9.36328125" customWidth="1"/>
    <col min="1304" max="1304" width="10.36328125" customWidth="1"/>
    <col min="1305" max="1305" width="8.36328125" customWidth="1"/>
    <col min="1306" max="1306" width="11.54296875" customWidth="1"/>
    <col min="1307" max="1307" width="3.6328125" customWidth="1"/>
    <col min="1308" max="1308" width="11.36328125" customWidth="1"/>
    <col min="1309" max="1309" width="9.36328125" customWidth="1"/>
    <col min="1310" max="1310" width="10.36328125" customWidth="1"/>
    <col min="1311" max="1311" width="10.08984375" customWidth="1"/>
    <col min="1312" max="1312" width="11.54296875" customWidth="1"/>
    <col min="1313" max="1313" width="3.36328125" customWidth="1"/>
    <col min="1314" max="1314" width="11.36328125" customWidth="1"/>
    <col min="1315" max="1315" width="10" customWidth="1"/>
    <col min="1316" max="1316" width="10.36328125" customWidth="1"/>
    <col min="1317" max="1317" width="10.08984375" customWidth="1"/>
    <col min="1318" max="1318" width="11.54296875" customWidth="1"/>
    <col min="1538" max="1538" width="18.90625" customWidth="1"/>
    <col min="1539" max="1539" width="15.36328125" customWidth="1"/>
    <col min="1540" max="1541" width="10" customWidth="1"/>
    <col min="1542" max="1542" width="11" customWidth="1"/>
    <col min="1543" max="1543" width="11.36328125" customWidth="1"/>
    <col min="1544" max="1544" width="10" customWidth="1"/>
    <col min="1545" max="1545" width="10.36328125" customWidth="1"/>
    <col min="1546" max="1546" width="10.08984375" customWidth="1"/>
    <col min="1547" max="1547" width="11.54296875" customWidth="1"/>
    <col min="1548" max="1548" width="11.08984375" bestFit="1" customWidth="1"/>
    <col min="1552" max="1552" width="11.36328125" customWidth="1"/>
    <col min="1553" max="1553" width="9.36328125" customWidth="1"/>
    <col min="1554" max="1554" width="10.36328125" customWidth="1"/>
    <col min="1555" max="1555" width="8.36328125" customWidth="1"/>
    <col min="1556" max="1556" width="11.54296875" customWidth="1"/>
    <col min="1557" max="1557" width="4.36328125" customWidth="1"/>
    <col min="1558" max="1558" width="11.36328125" customWidth="1"/>
    <col min="1559" max="1559" width="9.36328125" customWidth="1"/>
    <col min="1560" max="1560" width="10.36328125" customWidth="1"/>
    <col min="1561" max="1561" width="8.36328125" customWidth="1"/>
    <col min="1562" max="1562" width="11.54296875" customWidth="1"/>
    <col min="1563" max="1563" width="3.6328125" customWidth="1"/>
    <col min="1564" max="1564" width="11.36328125" customWidth="1"/>
    <col min="1565" max="1565" width="9.36328125" customWidth="1"/>
    <col min="1566" max="1566" width="10.36328125" customWidth="1"/>
    <col min="1567" max="1567" width="10.08984375" customWidth="1"/>
    <col min="1568" max="1568" width="11.54296875" customWidth="1"/>
    <col min="1569" max="1569" width="3.36328125" customWidth="1"/>
    <col min="1570" max="1570" width="11.36328125" customWidth="1"/>
    <col min="1571" max="1571" width="10" customWidth="1"/>
    <col min="1572" max="1572" width="10.36328125" customWidth="1"/>
    <col min="1573" max="1573" width="10.08984375" customWidth="1"/>
    <col min="1574" max="1574" width="11.54296875" customWidth="1"/>
    <col min="1794" max="1794" width="18.90625" customWidth="1"/>
    <col min="1795" max="1795" width="15.36328125" customWidth="1"/>
    <col min="1796" max="1797" width="10" customWidth="1"/>
    <col min="1798" max="1798" width="11" customWidth="1"/>
    <col min="1799" max="1799" width="11.36328125" customWidth="1"/>
    <col min="1800" max="1800" width="10" customWidth="1"/>
    <col min="1801" max="1801" width="10.36328125" customWidth="1"/>
    <col min="1802" max="1802" width="10.08984375" customWidth="1"/>
    <col min="1803" max="1803" width="11.54296875" customWidth="1"/>
    <col min="1804" max="1804" width="11.08984375" bestFit="1" customWidth="1"/>
    <col min="1808" max="1808" width="11.36328125" customWidth="1"/>
    <col min="1809" max="1809" width="9.36328125" customWidth="1"/>
    <col min="1810" max="1810" width="10.36328125" customWidth="1"/>
    <col min="1811" max="1811" width="8.36328125" customWidth="1"/>
    <col min="1812" max="1812" width="11.54296875" customWidth="1"/>
    <col min="1813" max="1813" width="4.36328125" customWidth="1"/>
    <col min="1814" max="1814" width="11.36328125" customWidth="1"/>
    <col min="1815" max="1815" width="9.36328125" customWidth="1"/>
    <col min="1816" max="1816" width="10.36328125" customWidth="1"/>
    <col min="1817" max="1817" width="8.36328125" customWidth="1"/>
    <col min="1818" max="1818" width="11.54296875" customWidth="1"/>
    <col min="1819" max="1819" width="3.6328125" customWidth="1"/>
    <col min="1820" max="1820" width="11.36328125" customWidth="1"/>
    <col min="1821" max="1821" width="9.36328125" customWidth="1"/>
    <col min="1822" max="1822" width="10.36328125" customWidth="1"/>
    <col min="1823" max="1823" width="10.08984375" customWidth="1"/>
    <col min="1824" max="1824" width="11.54296875" customWidth="1"/>
    <col min="1825" max="1825" width="3.36328125" customWidth="1"/>
    <col min="1826" max="1826" width="11.36328125" customWidth="1"/>
    <col min="1827" max="1827" width="10" customWidth="1"/>
    <col min="1828" max="1828" width="10.36328125" customWidth="1"/>
    <col min="1829" max="1829" width="10.08984375" customWidth="1"/>
    <col min="1830" max="1830" width="11.54296875" customWidth="1"/>
    <col min="2050" max="2050" width="18.90625" customWidth="1"/>
    <col min="2051" max="2051" width="15.36328125" customWidth="1"/>
    <col min="2052" max="2053" width="10" customWidth="1"/>
    <col min="2054" max="2054" width="11" customWidth="1"/>
    <col min="2055" max="2055" width="11.36328125" customWidth="1"/>
    <col min="2056" max="2056" width="10" customWidth="1"/>
    <col min="2057" max="2057" width="10.36328125" customWidth="1"/>
    <col min="2058" max="2058" width="10.08984375" customWidth="1"/>
    <col min="2059" max="2059" width="11.54296875" customWidth="1"/>
    <col min="2060" max="2060" width="11.08984375" bestFit="1" customWidth="1"/>
    <col min="2064" max="2064" width="11.36328125" customWidth="1"/>
    <col min="2065" max="2065" width="9.36328125" customWidth="1"/>
    <col min="2066" max="2066" width="10.36328125" customWidth="1"/>
    <col min="2067" max="2067" width="8.36328125" customWidth="1"/>
    <col min="2068" max="2068" width="11.54296875" customWidth="1"/>
    <col min="2069" max="2069" width="4.36328125" customWidth="1"/>
    <col min="2070" max="2070" width="11.36328125" customWidth="1"/>
    <col min="2071" max="2071" width="9.36328125" customWidth="1"/>
    <col min="2072" max="2072" width="10.36328125" customWidth="1"/>
    <col min="2073" max="2073" width="8.36328125" customWidth="1"/>
    <col min="2074" max="2074" width="11.54296875" customWidth="1"/>
    <col min="2075" max="2075" width="3.6328125" customWidth="1"/>
    <col min="2076" max="2076" width="11.36328125" customWidth="1"/>
    <col min="2077" max="2077" width="9.36328125" customWidth="1"/>
    <col min="2078" max="2078" width="10.36328125" customWidth="1"/>
    <col min="2079" max="2079" width="10.08984375" customWidth="1"/>
    <col min="2080" max="2080" width="11.54296875" customWidth="1"/>
    <col min="2081" max="2081" width="3.36328125" customWidth="1"/>
    <col min="2082" max="2082" width="11.36328125" customWidth="1"/>
    <col min="2083" max="2083" width="10" customWidth="1"/>
    <col min="2084" max="2084" width="10.36328125" customWidth="1"/>
    <col min="2085" max="2085" width="10.08984375" customWidth="1"/>
    <col min="2086" max="2086" width="11.54296875" customWidth="1"/>
    <col min="2306" max="2306" width="18.90625" customWidth="1"/>
    <col min="2307" max="2307" width="15.36328125" customWidth="1"/>
    <col min="2308" max="2309" width="10" customWidth="1"/>
    <col min="2310" max="2310" width="11" customWidth="1"/>
    <col min="2311" max="2311" width="11.36328125" customWidth="1"/>
    <col min="2312" max="2312" width="10" customWidth="1"/>
    <col min="2313" max="2313" width="10.36328125" customWidth="1"/>
    <col min="2314" max="2314" width="10.08984375" customWidth="1"/>
    <col min="2315" max="2315" width="11.54296875" customWidth="1"/>
    <col min="2316" max="2316" width="11.08984375" bestFit="1" customWidth="1"/>
    <col min="2320" max="2320" width="11.36328125" customWidth="1"/>
    <col min="2321" max="2321" width="9.36328125" customWidth="1"/>
    <col min="2322" max="2322" width="10.36328125" customWidth="1"/>
    <col min="2323" max="2323" width="8.36328125" customWidth="1"/>
    <col min="2324" max="2324" width="11.54296875" customWidth="1"/>
    <col min="2325" max="2325" width="4.36328125" customWidth="1"/>
    <col min="2326" max="2326" width="11.36328125" customWidth="1"/>
    <col min="2327" max="2327" width="9.36328125" customWidth="1"/>
    <col min="2328" max="2328" width="10.36328125" customWidth="1"/>
    <col min="2329" max="2329" width="8.36328125" customWidth="1"/>
    <col min="2330" max="2330" width="11.54296875" customWidth="1"/>
    <col min="2331" max="2331" width="3.6328125" customWidth="1"/>
    <col min="2332" max="2332" width="11.36328125" customWidth="1"/>
    <col min="2333" max="2333" width="9.36328125" customWidth="1"/>
    <col min="2334" max="2334" width="10.36328125" customWidth="1"/>
    <col min="2335" max="2335" width="10.08984375" customWidth="1"/>
    <col min="2336" max="2336" width="11.54296875" customWidth="1"/>
    <col min="2337" max="2337" width="3.36328125" customWidth="1"/>
    <col min="2338" max="2338" width="11.36328125" customWidth="1"/>
    <col min="2339" max="2339" width="10" customWidth="1"/>
    <col min="2340" max="2340" width="10.36328125" customWidth="1"/>
    <col min="2341" max="2341" width="10.08984375" customWidth="1"/>
    <col min="2342" max="2342" width="11.54296875" customWidth="1"/>
    <col min="2562" max="2562" width="18.90625" customWidth="1"/>
    <col min="2563" max="2563" width="15.36328125" customWidth="1"/>
    <col min="2564" max="2565" width="10" customWidth="1"/>
    <col min="2566" max="2566" width="11" customWidth="1"/>
    <col min="2567" max="2567" width="11.36328125" customWidth="1"/>
    <col min="2568" max="2568" width="10" customWidth="1"/>
    <col min="2569" max="2569" width="10.36328125" customWidth="1"/>
    <col min="2570" max="2570" width="10.08984375" customWidth="1"/>
    <col min="2571" max="2571" width="11.54296875" customWidth="1"/>
    <col min="2572" max="2572" width="11.08984375" bestFit="1" customWidth="1"/>
    <col min="2576" max="2576" width="11.36328125" customWidth="1"/>
    <col min="2577" max="2577" width="9.36328125" customWidth="1"/>
    <col min="2578" max="2578" width="10.36328125" customWidth="1"/>
    <col min="2579" max="2579" width="8.36328125" customWidth="1"/>
    <col min="2580" max="2580" width="11.54296875" customWidth="1"/>
    <col min="2581" max="2581" width="4.36328125" customWidth="1"/>
    <col min="2582" max="2582" width="11.36328125" customWidth="1"/>
    <col min="2583" max="2583" width="9.36328125" customWidth="1"/>
    <col min="2584" max="2584" width="10.36328125" customWidth="1"/>
    <col min="2585" max="2585" width="8.36328125" customWidth="1"/>
    <col min="2586" max="2586" width="11.54296875" customWidth="1"/>
    <col min="2587" max="2587" width="3.6328125" customWidth="1"/>
    <col min="2588" max="2588" width="11.36328125" customWidth="1"/>
    <col min="2589" max="2589" width="9.36328125" customWidth="1"/>
    <col min="2590" max="2590" width="10.36328125" customWidth="1"/>
    <col min="2591" max="2591" width="10.08984375" customWidth="1"/>
    <col min="2592" max="2592" width="11.54296875" customWidth="1"/>
    <col min="2593" max="2593" width="3.36328125" customWidth="1"/>
    <col min="2594" max="2594" width="11.36328125" customWidth="1"/>
    <col min="2595" max="2595" width="10" customWidth="1"/>
    <col min="2596" max="2596" width="10.36328125" customWidth="1"/>
    <col min="2597" max="2597" width="10.08984375" customWidth="1"/>
    <col min="2598" max="2598" width="11.54296875" customWidth="1"/>
    <col min="2818" max="2818" width="18.90625" customWidth="1"/>
    <col min="2819" max="2819" width="15.36328125" customWidth="1"/>
    <col min="2820" max="2821" width="10" customWidth="1"/>
    <col min="2822" max="2822" width="11" customWidth="1"/>
    <col min="2823" max="2823" width="11.36328125" customWidth="1"/>
    <col min="2824" max="2824" width="10" customWidth="1"/>
    <col min="2825" max="2825" width="10.36328125" customWidth="1"/>
    <col min="2826" max="2826" width="10.08984375" customWidth="1"/>
    <col min="2827" max="2827" width="11.54296875" customWidth="1"/>
    <col min="2828" max="2828" width="11.08984375" bestFit="1" customWidth="1"/>
    <col min="2832" max="2832" width="11.36328125" customWidth="1"/>
    <col min="2833" max="2833" width="9.36328125" customWidth="1"/>
    <col min="2834" max="2834" width="10.36328125" customWidth="1"/>
    <col min="2835" max="2835" width="8.36328125" customWidth="1"/>
    <col min="2836" max="2836" width="11.54296875" customWidth="1"/>
    <col min="2837" max="2837" width="4.36328125" customWidth="1"/>
    <col min="2838" max="2838" width="11.36328125" customWidth="1"/>
    <col min="2839" max="2839" width="9.36328125" customWidth="1"/>
    <col min="2840" max="2840" width="10.36328125" customWidth="1"/>
    <col min="2841" max="2841" width="8.36328125" customWidth="1"/>
    <col min="2842" max="2842" width="11.54296875" customWidth="1"/>
    <col min="2843" max="2843" width="3.6328125" customWidth="1"/>
    <col min="2844" max="2844" width="11.36328125" customWidth="1"/>
    <col min="2845" max="2845" width="9.36328125" customWidth="1"/>
    <col min="2846" max="2846" width="10.36328125" customWidth="1"/>
    <col min="2847" max="2847" width="10.08984375" customWidth="1"/>
    <col min="2848" max="2848" width="11.54296875" customWidth="1"/>
    <col min="2849" max="2849" width="3.36328125" customWidth="1"/>
    <col min="2850" max="2850" width="11.36328125" customWidth="1"/>
    <col min="2851" max="2851" width="10" customWidth="1"/>
    <col min="2852" max="2852" width="10.36328125" customWidth="1"/>
    <col min="2853" max="2853" width="10.08984375" customWidth="1"/>
    <col min="2854" max="2854" width="11.54296875" customWidth="1"/>
    <col min="3074" max="3074" width="18.90625" customWidth="1"/>
    <col min="3075" max="3075" width="15.36328125" customWidth="1"/>
    <col min="3076" max="3077" width="10" customWidth="1"/>
    <col min="3078" max="3078" width="11" customWidth="1"/>
    <col min="3079" max="3079" width="11.36328125" customWidth="1"/>
    <col min="3080" max="3080" width="10" customWidth="1"/>
    <col min="3081" max="3081" width="10.36328125" customWidth="1"/>
    <col min="3082" max="3082" width="10.08984375" customWidth="1"/>
    <col min="3083" max="3083" width="11.54296875" customWidth="1"/>
    <col min="3084" max="3084" width="11.08984375" bestFit="1" customWidth="1"/>
    <col min="3088" max="3088" width="11.36328125" customWidth="1"/>
    <col min="3089" max="3089" width="9.36328125" customWidth="1"/>
    <col min="3090" max="3090" width="10.36328125" customWidth="1"/>
    <col min="3091" max="3091" width="8.36328125" customWidth="1"/>
    <col min="3092" max="3092" width="11.54296875" customWidth="1"/>
    <col min="3093" max="3093" width="4.36328125" customWidth="1"/>
    <col min="3094" max="3094" width="11.36328125" customWidth="1"/>
    <col min="3095" max="3095" width="9.36328125" customWidth="1"/>
    <col min="3096" max="3096" width="10.36328125" customWidth="1"/>
    <col min="3097" max="3097" width="8.36328125" customWidth="1"/>
    <col min="3098" max="3098" width="11.54296875" customWidth="1"/>
    <col min="3099" max="3099" width="3.6328125" customWidth="1"/>
    <col min="3100" max="3100" width="11.36328125" customWidth="1"/>
    <col min="3101" max="3101" width="9.36328125" customWidth="1"/>
    <col min="3102" max="3102" width="10.36328125" customWidth="1"/>
    <col min="3103" max="3103" width="10.08984375" customWidth="1"/>
    <col min="3104" max="3104" width="11.54296875" customWidth="1"/>
    <col min="3105" max="3105" width="3.36328125" customWidth="1"/>
    <col min="3106" max="3106" width="11.36328125" customWidth="1"/>
    <col min="3107" max="3107" width="10" customWidth="1"/>
    <col min="3108" max="3108" width="10.36328125" customWidth="1"/>
    <col min="3109" max="3109" width="10.08984375" customWidth="1"/>
    <col min="3110" max="3110" width="11.54296875" customWidth="1"/>
    <col min="3330" max="3330" width="18.90625" customWidth="1"/>
    <col min="3331" max="3331" width="15.36328125" customWidth="1"/>
    <col min="3332" max="3333" width="10" customWidth="1"/>
    <col min="3334" max="3334" width="11" customWidth="1"/>
    <col min="3335" max="3335" width="11.36328125" customWidth="1"/>
    <col min="3336" max="3336" width="10" customWidth="1"/>
    <col min="3337" max="3337" width="10.36328125" customWidth="1"/>
    <col min="3338" max="3338" width="10.08984375" customWidth="1"/>
    <col min="3339" max="3339" width="11.54296875" customWidth="1"/>
    <col min="3340" max="3340" width="11.08984375" bestFit="1" customWidth="1"/>
    <col min="3344" max="3344" width="11.36328125" customWidth="1"/>
    <col min="3345" max="3345" width="9.36328125" customWidth="1"/>
    <col min="3346" max="3346" width="10.36328125" customWidth="1"/>
    <col min="3347" max="3347" width="8.36328125" customWidth="1"/>
    <col min="3348" max="3348" width="11.54296875" customWidth="1"/>
    <col min="3349" max="3349" width="4.36328125" customWidth="1"/>
    <col min="3350" max="3350" width="11.36328125" customWidth="1"/>
    <col min="3351" max="3351" width="9.36328125" customWidth="1"/>
    <col min="3352" max="3352" width="10.36328125" customWidth="1"/>
    <col min="3353" max="3353" width="8.36328125" customWidth="1"/>
    <col min="3354" max="3354" width="11.54296875" customWidth="1"/>
    <col min="3355" max="3355" width="3.6328125" customWidth="1"/>
    <col min="3356" max="3356" width="11.36328125" customWidth="1"/>
    <col min="3357" max="3357" width="9.36328125" customWidth="1"/>
    <col min="3358" max="3358" width="10.36328125" customWidth="1"/>
    <col min="3359" max="3359" width="10.08984375" customWidth="1"/>
    <col min="3360" max="3360" width="11.54296875" customWidth="1"/>
    <col min="3361" max="3361" width="3.36328125" customWidth="1"/>
    <col min="3362" max="3362" width="11.36328125" customWidth="1"/>
    <col min="3363" max="3363" width="10" customWidth="1"/>
    <col min="3364" max="3364" width="10.36328125" customWidth="1"/>
    <col min="3365" max="3365" width="10.08984375" customWidth="1"/>
    <col min="3366" max="3366" width="11.54296875" customWidth="1"/>
    <col min="3586" max="3586" width="18.90625" customWidth="1"/>
    <col min="3587" max="3587" width="15.36328125" customWidth="1"/>
    <col min="3588" max="3589" width="10" customWidth="1"/>
    <col min="3590" max="3590" width="11" customWidth="1"/>
    <col min="3591" max="3591" width="11.36328125" customWidth="1"/>
    <col min="3592" max="3592" width="10" customWidth="1"/>
    <col min="3593" max="3593" width="10.36328125" customWidth="1"/>
    <col min="3594" max="3594" width="10.08984375" customWidth="1"/>
    <col min="3595" max="3595" width="11.54296875" customWidth="1"/>
    <col min="3596" max="3596" width="11.08984375" bestFit="1" customWidth="1"/>
    <col min="3600" max="3600" width="11.36328125" customWidth="1"/>
    <col min="3601" max="3601" width="9.36328125" customWidth="1"/>
    <col min="3602" max="3602" width="10.36328125" customWidth="1"/>
    <col min="3603" max="3603" width="8.36328125" customWidth="1"/>
    <col min="3604" max="3604" width="11.54296875" customWidth="1"/>
    <col min="3605" max="3605" width="4.36328125" customWidth="1"/>
    <col min="3606" max="3606" width="11.36328125" customWidth="1"/>
    <col min="3607" max="3607" width="9.36328125" customWidth="1"/>
    <col min="3608" max="3608" width="10.36328125" customWidth="1"/>
    <col min="3609" max="3609" width="8.36328125" customWidth="1"/>
    <col min="3610" max="3610" width="11.54296875" customWidth="1"/>
    <col min="3611" max="3611" width="3.6328125" customWidth="1"/>
    <col min="3612" max="3612" width="11.36328125" customWidth="1"/>
    <col min="3613" max="3613" width="9.36328125" customWidth="1"/>
    <col min="3614" max="3614" width="10.36328125" customWidth="1"/>
    <col min="3615" max="3615" width="10.08984375" customWidth="1"/>
    <col min="3616" max="3616" width="11.54296875" customWidth="1"/>
    <col min="3617" max="3617" width="3.36328125" customWidth="1"/>
    <col min="3618" max="3618" width="11.36328125" customWidth="1"/>
    <col min="3619" max="3619" width="10" customWidth="1"/>
    <col min="3620" max="3620" width="10.36328125" customWidth="1"/>
    <col min="3621" max="3621" width="10.08984375" customWidth="1"/>
    <col min="3622" max="3622" width="11.54296875" customWidth="1"/>
    <col min="3842" max="3842" width="18.90625" customWidth="1"/>
    <col min="3843" max="3843" width="15.36328125" customWidth="1"/>
    <col min="3844" max="3845" width="10" customWidth="1"/>
    <col min="3846" max="3846" width="11" customWidth="1"/>
    <col min="3847" max="3847" width="11.36328125" customWidth="1"/>
    <col min="3848" max="3848" width="10" customWidth="1"/>
    <col min="3849" max="3849" width="10.36328125" customWidth="1"/>
    <col min="3850" max="3850" width="10.08984375" customWidth="1"/>
    <col min="3851" max="3851" width="11.54296875" customWidth="1"/>
    <col min="3852" max="3852" width="11.08984375" bestFit="1" customWidth="1"/>
    <col min="3856" max="3856" width="11.36328125" customWidth="1"/>
    <col min="3857" max="3857" width="9.36328125" customWidth="1"/>
    <col min="3858" max="3858" width="10.36328125" customWidth="1"/>
    <col min="3859" max="3859" width="8.36328125" customWidth="1"/>
    <col min="3860" max="3860" width="11.54296875" customWidth="1"/>
    <col min="3861" max="3861" width="4.36328125" customWidth="1"/>
    <col min="3862" max="3862" width="11.36328125" customWidth="1"/>
    <col min="3863" max="3863" width="9.36328125" customWidth="1"/>
    <col min="3864" max="3864" width="10.36328125" customWidth="1"/>
    <col min="3865" max="3865" width="8.36328125" customWidth="1"/>
    <col min="3866" max="3866" width="11.54296875" customWidth="1"/>
    <col min="3867" max="3867" width="3.6328125" customWidth="1"/>
    <col min="3868" max="3868" width="11.36328125" customWidth="1"/>
    <col min="3869" max="3869" width="9.36328125" customWidth="1"/>
    <col min="3870" max="3870" width="10.36328125" customWidth="1"/>
    <col min="3871" max="3871" width="10.08984375" customWidth="1"/>
    <col min="3872" max="3872" width="11.54296875" customWidth="1"/>
    <col min="3873" max="3873" width="3.36328125" customWidth="1"/>
    <col min="3874" max="3874" width="11.36328125" customWidth="1"/>
    <col min="3875" max="3875" width="10" customWidth="1"/>
    <col min="3876" max="3876" width="10.36328125" customWidth="1"/>
    <col min="3877" max="3877" width="10.08984375" customWidth="1"/>
    <col min="3878" max="3878" width="11.54296875" customWidth="1"/>
    <col min="4098" max="4098" width="18.90625" customWidth="1"/>
    <col min="4099" max="4099" width="15.36328125" customWidth="1"/>
    <col min="4100" max="4101" width="10" customWidth="1"/>
    <col min="4102" max="4102" width="11" customWidth="1"/>
    <col min="4103" max="4103" width="11.36328125" customWidth="1"/>
    <col min="4104" max="4104" width="10" customWidth="1"/>
    <col min="4105" max="4105" width="10.36328125" customWidth="1"/>
    <col min="4106" max="4106" width="10.08984375" customWidth="1"/>
    <col min="4107" max="4107" width="11.54296875" customWidth="1"/>
    <col min="4108" max="4108" width="11.08984375" bestFit="1" customWidth="1"/>
    <col min="4112" max="4112" width="11.36328125" customWidth="1"/>
    <col min="4113" max="4113" width="9.36328125" customWidth="1"/>
    <col min="4114" max="4114" width="10.36328125" customWidth="1"/>
    <col min="4115" max="4115" width="8.36328125" customWidth="1"/>
    <col min="4116" max="4116" width="11.54296875" customWidth="1"/>
    <col min="4117" max="4117" width="4.36328125" customWidth="1"/>
    <col min="4118" max="4118" width="11.36328125" customWidth="1"/>
    <col min="4119" max="4119" width="9.36328125" customWidth="1"/>
    <col min="4120" max="4120" width="10.36328125" customWidth="1"/>
    <col min="4121" max="4121" width="8.36328125" customWidth="1"/>
    <col min="4122" max="4122" width="11.54296875" customWidth="1"/>
    <col min="4123" max="4123" width="3.6328125" customWidth="1"/>
    <col min="4124" max="4124" width="11.36328125" customWidth="1"/>
    <col min="4125" max="4125" width="9.36328125" customWidth="1"/>
    <col min="4126" max="4126" width="10.36328125" customWidth="1"/>
    <col min="4127" max="4127" width="10.08984375" customWidth="1"/>
    <col min="4128" max="4128" width="11.54296875" customWidth="1"/>
    <col min="4129" max="4129" width="3.36328125" customWidth="1"/>
    <col min="4130" max="4130" width="11.36328125" customWidth="1"/>
    <col min="4131" max="4131" width="10" customWidth="1"/>
    <col min="4132" max="4132" width="10.36328125" customWidth="1"/>
    <col min="4133" max="4133" width="10.08984375" customWidth="1"/>
    <col min="4134" max="4134" width="11.54296875" customWidth="1"/>
    <col min="4354" max="4354" width="18.90625" customWidth="1"/>
    <col min="4355" max="4355" width="15.36328125" customWidth="1"/>
    <col min="4356" max="4357" width="10" customWidth="1"/>
    <col min="4358" max="4358" width="11" customWidth="1"/>
    <col min="4359" max="4359" width="11.36328125" customWidth="1"/>
    <col min="4360" max="4360" width="10" customWidth="1"/>
    <col min="4361" max="4361" width="10.36328125" customWidth="1"/>
    <col min="4362" max="4362" width="10.08984375" customWidth="1"/>
    <col min="4363" max="4363" width="11.54296875" customWidth="1"/>
    <col min="4364" max="4364" width="11.08984375" bestFit="1" customWidth="1"/>
    <col min="4368" max="4368" width="11.36328125" customWidth="1"/>
    <col min="4369" max="4369" width="9.36328125" customWidth="1"/>
    <col min="4370" max="4370" width="10.36328125" customWidth="1"/>
    <col min="4371" max="4371" width="8.36328125" customWidth="1"/>
    <col min="4372" max="4372" width="11.54296875" customWidth="1"/>
    <col min="4373" max="4373" width="4.36328125" customWidth="1"/>
    <col min="4374" max="4374" width="11.36328125" customWidth="1"/>
    <col min="4375" max="4375" width="9.36328125" customWidth="1"/>
    <col min="4376" max="4376" width="10.36328125" customWidth="1"/>
    <col min="4377" max="4377" width="8.36328125" customWidth="1"/>
    <col min="4378" max="4378" width="11.54296875" customWidth="1"/>
    <col min="4379" max="4379" width="3.6328125" customWidth="1"/>
    <col min="4380" max="4380" width="11.36328125" customWidth="1"/>
    <col min="4381" max="4381" width="9.36328125" customWidth="1"/>
    <col min="4382" max="4382" width="10.36328125" customWidth="1"/>
    <col min="4383" max="4383" width="10.08984375" customWidth="1"/>
    <col min="4384" max="4384" width="11.54296875" customWidth="1"/>
    <col min="4385" max="4385" width="3.36328125" customWidth="1"/>
    <col min="4386" max="4386" width="11.36328125" customWidth="1"/>
    <col min="4387" max="4387" width="10" customWidth="1"/>
    <col min="4388" max="4388" width="10.36328125" customWidth="1"/>
    <col min="4389" max="4389" width="10.08984375" customWidth="1"/>
    <col min="4390" max="4390" width="11.54296875" customWidth="1"/>
    <col min="4610" max="4610" width="18.90625" customWidth="1"/>
    <col min="4611" max="4611" width="15.36328125" customWidth="1"/>
    <col min="4612" max="4613" width="10" customWidth="1"/>
    <col min="4614" max="4614" width="11" customWidth="1"/>
    <col min="4615" max="4615" width="11.36328125" customWidth="1"/>
    <col min="4616" max="4616" width="10" customWidth="1"/>
    <col min="4617" max="4617" width="10.36328125" customWidth="1"/>
    <col min="4618" max="4618" width="10.08984375" customWidth="1"/>
    <col min="4619" max="4619" width="11.54296875" customWidth="1"/>
    <col min="4620" max="4620" width="11.08984375" bestFit="1" customWidth="1"/>
    <col min="4624" max="4624" width="11.36328125" customWidth="1"/>
    <col min="4625" max="4625" width="9.36328125" customWidth="1"/>
    <col min="4626" max="4626" width="10.36328125" customWidth="1"/>
    <col min="4627" max="4627" width="8.36328125" customWidth="1"/>
    <col min="4628" max="4628" width="11.54296875" customWidth="1"/>
    <col min="4629" max="4629" width="4.36328125" customWidth="1"/>
    <col min="4630" max="4630" width="11.36328125" customWidth="1"/>
    <col min="4631" max="4631" width="9.36328125" customWidth="1"/>
    <col min="4632" max="4632" width="10.36328125" customWidth="1"/>
    <col min="4633" max="4633" width="8.36328125" customWidth="1"/>
    <col min="4634" max="4634" width="11.54296875" customWidth="1"/>
    <col min="4635" max="4635" width="3.6328125" customWidth="1"/>
    <col min="4636" max="4636" width="11.36328125" customWidth="1"/>
    <col min="4637" max="4637" width="9.36328125" customWidth="1"/>
    <col min="4638" max="4638" width="10.36328125" customWidth="1"/>
    <col min="4639" max="4639" width="10.08984375" customWidth="1"/>
    <col min="4640" max="4640" width="11.54296875" customWidth="1"/>
    <col min="4641" max="4641" width="3.36328125" customWidth="1"/>
    <col min="4642" max="4642" width="11.36328125" customWidth="1"/>
    <col min="4643" max="4643" width="10" customWidth="1"/>
    <col min="4644" max="4644" width="10.36328125" customWidth="1"/>
    <col min="4645" max="4645" width="10.08984375" customWidth="1"/>
    <col min="4646" max="4646" width="11.54296875" customWidth="1"/>
    <col min="4866" max="4866" width="18.90625" customWidth="1"/>
    <col min="4867" max="4867" width="15.36328125" customWidth="1"/>
    <col min="4868" max="4869" width="10" customWidth="1"/>
    <col min="4870" max="4870" width="11" customWidth="1"/>
    <col min="4871" max="4871" width="11.36328125" customWidth="1"/>
    <col min="4872" max="4872" width="10" customWidth="1"/>
    <col min="4873" max="4873" width="10.36328125" customWidth="1"/>
    <col min="4874" max="4874" width="10.08984375" customWidth="1"/>
    <col min="4875" max="4875" width="11.54296875" customWidth="1"/>
    <col min="4876" max="4876" width="11.08984375" bestFit="1" customWidth="1"/>
    <col min="4880" max="4880" width="11.36328125" customWidth="1"/>
    <col min="4881" max="4881" width="9.36328125" customWidth="1"/>
    <col min="4882" max="4882" width="10.36328125" customWidth="1"/>
    <col min="4883" max="4883" width="8.36328125" customWidth="1"/>
    <col min="4884" max="4884" width="11.54296875" customWidth="1"/>
    <col min="4885" max="4885" width="4.36328125" customWidth="1"/>
    <col min="4886" max="4886" width="11.36328125" customWidth="1"/>
    <col min="4887" max="4887" width="9.36328125" customWidth="1"/>
    <col min="4888" max="4888" width="10.36328125" customWidth="1"/>
    <col min="4889" max="4889" width="8.36328125" customWidth="1"/>
    <col min="4890" max="4890" width="11.54296875" customWidth="1"/>
    <col min="4891" max="4891" width="3.6328125" customWidth="1"/>
    <col min="4892" max="4892" width="11.36328125" customWidth="1"/>
    <col min="4893" max="4893" width="9.36328125" customWidth="1"/>
    <col min="4894" max="4894" width="10.36328125" customWidth="1"/>
    <col min="4895" max="4895" width="10.08984375" customWidth="1"/>
    <col min="4896" max="4896" width="11.54296875" customWidth="1"/>
    <col min="4897" max="4897" width="3.36328125" customWidth="1"/>
    <col min="4898" max="4898" width="11.36328125" customWidth="1"/>
    <col min="4899" max="4899" width="10" customWidth="1"/>
    <col min="4900" max="4900" width="10.36328125" customWidth="1"/>
    <col min="4901" max="4901" width="10.08984375" customWidth="1"/>
    <col min="4902" max="4902" width="11.54296875" customWidth="1"/>
    <col min="5122" max="5122" width="18.90625" customWidth="1"/>
    <col min="5123" max="5123" width="15.36328125" customWidth="1"/>
    <col min="5124" max="5125" width="10" customWidth="1"/>
    <col min="5126" max="5126" width="11" customWidth="1"/>
    <col min="5127" max="5127" width="11.36328125" customWidth="1"/>
    <col min="5128" max="5128" width="10" customWidth="1"/>
    <col min="5129" max="5129" width="10.36328125" customWidth="1"/>
    <col min="5130" max="5130" width="10.08984375" customWidth="1"/>
    <col min="5131" max="5131" width="11.54296875" customWidth="1"/>
    <col min="5132" max="5132" width="11.08984375" bestFit="1" customWidth="1"/>
    <col min="5136" max="5136" width="11.36328125" customWidth="1"/>
    <col min="5137" max="5137" width="9.36328125" customWidth="1"/>
    <col min="5138" max="5138" width="10.36328125" customWidth="1"/>
    <col min="5139" max="5139" width="8.36328125" customWidth="1"/>
    <col min="5140" max="5140" width="11.54296875" customWidth="1"/>
    <col min="5141" max="5141" width="4.36328125" customWidth="1"/>
    <col min="5142" max="5142" width="11.36328125" customWidth="1"/>
    <col min="5143" max="5143" width="9.36328125" customWidth="1"/>
    <col min="5144" max="5144" width="10.36328125" customWidth="1"/>
    <col min="5145" max="5145" width="8.36328125" customWidth="1"/>
    <col min="5146" max="5146" width="11.54296875" customWidth="1"/>
    <col min="5147" max="5147" width="3.6328125" customWidth="1"/>
    <col min="5148" max="5148" width="11.36328125" customWidth="1"/>
    <col min="5149" max="5149" width="9.36328125" customWidth="1"/>
    <col min="5150" max="5150" width="10.36328125" customWidth="1"/>
    <col min="5151" max="5151" width="10.08984375" customWidth="1"/>
    <col min="5152" max="5152" width="11.54296875" customWidth="1"/>
    <col min="5153" max="5153" width="3.36328125" customWidth="1"/>
    <col min="5154" max="5154" width="11.36328125" customWidth="1"/>
    <col min="5155" max="5155" width="10" customWidth="1"/>
    <col min="5156" max="5156" width="10.36328125" customWidth="1"/>
    <col min="5157" max="5157" width="10.08984375" customWidth="1"/>
    <col min="5158" max="5158" width="11.54296875" customWidth="1"/>
    <col min="5378" max="5378" width="18.90625" customWidth="1"/>
    <col min="5379" max="5379" width="15.36328125" customWidth="1"/>
    <col min="5380" max="5381" width="10" customWidth="1"/>
    <col min="5382" max="5382" width="11" customWidth="1"/>
    <col min="5383" max="5383" width="11.36328125" customWidth="1"/>
    <col min="5384" max="5384" width="10" customWidth="1"/>
    <col min="5385" max="5385" width="10.36328125" customWidth="1"/>
    <col min="5386" max="5386" width="10.08984375" customWidth="1"/>
    <col min="5387" max="5387" width="11.54296875" customWidth="1"/>
    <col min="5388" max="5388" width="11.08984375" bestFit="1" customWidth="1"/>
    <col min="5392" max="5392" width="11.36328125" customWidth="1"/>
    <col min="5393" max="5393" width="9.36328125" customWidth="1"/>
    <col min="5394" max="5394" width="10.36328125" customWidth="1"/>
    <col min="5395" max="5395" width="8.36328125" customWidth="1"/>
    <col min="5396" max="5396" width="11.54296875" customWidth="1"/>
    <col min="5397" max="5397" width="4.36328125" customWidth="1"/>
    <col min="5398" max="5398" width="11.36328125" customWidth="1"/>
    <col min="5399" max="5399" width="9.36328125" customWidth="1"/>
    <col min="5400" max="5400" width="10.36328125" customWidth="1"/>
    <col min="5401" max="5401" width="8.36328125" customWidth="1"/>
    <col min="5402" max="5402" width="11.54296875" customWidth="1"/>
    <col min="5403" max="5403" width="3.6328125" customWidth="1"/>
    <col min="5404" max="5404" width="11.36328125" customWidth="1"/>
    <col min="5405" max="5405" width="9.36328125" customWidth="1"/>
    <col min="5406" max="5406" width="10.36328125" customWidth="1"/>
    <col min="5407" max="5407" width="10.08984375" customWidth="1"/>
    <col min="5408" max="5408" width="11.54296875" customWidth="1"/>
    <col min="5409" max="5409" width="3.36328125" customWidth="1"/>
    <col min="5410" max="5410" width="11.36328125" customWidth="1"/>
    <col min="5411" max="5411" width="10" customWidth="1"/>
    <col min="5412" max="5412" width="10.36328125" customWidth="1"/>
    <col min="5413" max="5413" width="10.08984375" customWidth="1"/>
    <col min="5414" max="5414" width="11.54296875" customWidth="1"/>
    <col min="5634" max="5634" width="18.90625" customWidth="1"/>
    <col min="5635" max="5635" width="15.36328125" customWidth="1"/>
    <col min="5636" max="5637" width="10" customWidth="1"/>
    <col min="5638" max="5638" width="11" customWidth="1"/>
    <col min="5639" max="5639" width="11.36328125" customWidth="1"/>
    <col min="5640" max="5640" width="10" customWidth="1"/>
    <col min="5641" max="5641" width="10.36328125" customWidth="1"/>
    <col min="5642" max="5642" width="10.08984375" customWidth="1"/>
    <col min="5643" max="5643" width="11.54296875" customWidth="1"/>
    <col min="5644" max="5644" width="11.08984375" bestFit="1" customWidth="1"/>
    <col min="5648" max="5648" width="11.36328125" customWidth="1"/>
    <col min="5649" max="5649" width="9.36328125" customWidth="1"/>
    <col min="5650" max="5650" width="10.36328125" customWidth="1"/>
    <col min="5651" max="5651" width="8.36328125" customWidth="1"/>
    <col min="5652" max="5652" width="11.54296875" customWidth="1"/>
    <col min="5653" max="5653" width="4.36328125" customWidth="1"/>
    <col min="5654" max="5654" width="11.36328125" customWidth="1"/>
    <col min="5655" max="5655" width="9.36328125" customWidth="1"/>
    <col min="5656" max="5656" width="10.36328125" customWidth="1"/>
    <col min="5657" max="5657" width="8.36328125" customWidth="1"/>
    <col min="5658" max="5658" width="11.54296875" customWidth="1"/>
    <col min="5659" max="5659" width="3.6328125" customWidth="1"/>
    <col min="5660" max="5660" width="11.36328125" customWidth="1"/>
    <col min="5661" max="5661" width="9.36328125" customWidth="1"/>
    <col min="5662" max="5662" width="10.36328125" customWidth="1"/>
    <col min="5663" max="5663" width="10.08984375" customWidth="1"/>
    <col min="5664" max="5664" width="11.54296875" customWidth="1"/>
    <col min="5665" max="5665" width="3.36328125" customWidth="1"/>
    <col min="5666" max="5666" width="11.36328125" customWidth="1"/>
    <col min="5667" max="5667" width="10" customWidth="1"/>
    <col min="5668" max="5668" width="10.36328125" customWidth="1"/>
    <col min="5669" max="5669" width="10.08984375" customWidth="1"/>
    <col min="5670" max="5670" width="11.54296875" customWidth="1"/>
    <col min="5890" max="5890" width="18.90625" customWidth="1"/>
    <col min="5891" max="5891" width="15.36328125" customWidth="1"/>
    <col min="5892" max="5893" width="10" customWidth="1"/>
    <col min="5894" max="5894" width="11" customWidth="1"/>
    <col min="5895" max="5895" width="11.36328125" customWidth="1"/>
    <col min="5896" max="5896" width="10" customWidth="1"/>
    <col min="5897" max="5897" width="10.36328125" customWidth="1"/>
    <col min="5898" max="5898" width="10.08984375" customWidth="1"/>
    <col min="5899" max="5899" width="11.54296875" customWidth="1"/>
    <col min="5900" max="5900" width="11.08984375" bestFit="1" customWidth="1"/>
    <col min="5904" max="5904" width="11.36328125" customWidth="1"/>
    <col min="5905" max="5905" width="9.36328125" customWidth="1"/>
    <col min="5906" max="5906" width="10.36328125" customWidth="1"/>
    <col min="5907" max="5907" width="8.36328125" customWidth="1"/>
    <col min="5908" max="5908" width="11.54296875" customWidth="1"/>
    <col min="5909" max="5909" width="4.36328125" customWidth="1"/>
    <col min="5910" max="5910" width="11.36328125" customWidth="1"/>
    <col min="5911" max="5911" width="9.36328125" customWidth="1"/>
    <col min="5912" max="5912" width="10.36328125" customWidth="1"/>
    <col min="5913" max="5913" width="8.36328125" customWidth="1"/>
    <col min="5914" max="5914" width="11.54296875" customWidth="1"/>
    <col min="5915" max="5915" width="3.6328125" customWidth="1"/>
    <col min="5916" max="5916" width="11.36328125" customWidth="1"/>
    <col min="5917" max="5917" width="9.36328125" customWidth="1"/>
    <col min="5918" max="5918" width="10.36328125" customWidth="1"/>
    <col min="5919" max="5919" width="10.08984375" customWidth="1"/>
    <col min="5920" max="5920" width="11.54296875" customWidth="1"/>
    <col min="5921" max="5921" width="3.36328125" customWidth="1"/>
    <col min="5922" max="5922" width="11.36328125" customWidth="1"/>
    <col min="5923" max="5923" width="10" customWidth="1"/>
    <col min="5924" max="5924" width="10.36328125" customWidth="1"/>
    <col min="5925" max="5925" width="10.08984375" customWidth="1"/>
    <col min="5926" max="5926" width="11.54296875" customWidth="1"/>
    <col min="6146" max="6146" width="18.90625" customWidth="1"/>
    <col min="6147" max="6147" width="15.36328125" customWidth="1"/>
    <col min="6148" max="6149" width="10" customWidth="1"/>
    <col min="6150" max="6150" width="11" customWidth="1"/>
    <col min="6151" max="6151" width="11.36328125" customWidth="1"/>
    <col min="6152" max="6152" width="10" customWidth="1"/>
    <col min="6153" max="6153" width="10.36328125" customWidth="1"/>
    <col min="6154" max="6154" width="10.08984375" customWidth="1"/>
    <col min="6155" max="6155" width="11.54296875" customWidth="1"/>
    <col min="6156" max="6156" width="11.08984375" bestFit="1" customWidth="1"/>
    <col min="6160" max="6160" width="11.36328125" customWidth="1"/>
    <col min="6161" max="6161" width="9.36328125" customWidth="1"/>
    <col min="6162" max="6162" width="10.36328125" customWidth="1"/>
    <col min="6163" max="6163" width="8.36328125" customWidth="1"/>
    <col min="6164" max="6164" width="11.54296875" customWidth="1"/>
    <col min="6165" max="6165" width="4.36328125" customWidth="1"/>
    <col min="6166" max="6166" width="11.36328125" customWidth="1"/>
    <col min="6167" max="6167" width="9.36328125" customWidth="1"/>
    <col min="6168" max="6168" width="10.36328125" customWidth="1"/>
    <col min="6169" max="6169" width="8.36328125" customWidth="1"/>
    <col min="6170" max="6170" width="11.54296875" customWidth="1"/>
    <col min="6171" max="6171" width="3.6328125" customWidth="1"/>
    <col min="6172" max="6172" width="11.36328125" customWidth="1"/>
    <col min="6173" max="6173" width="9.36328125" customWidth="1"/>
    <col min="6174" max="6174" width="10.36328125" customWidth="1"/>
    <col min="6175" max="6175" width="10.08984375" customWidth="1"/>
    <col min="6176" max="6176" width="11.54296875" customWidth="1"/>
    <col min="6177" max="6177" width="3.36328125" customWidth="1"/>
    <col min="6178" max="6178" width="11.36328125" customWidth="1"/>
    <col min="6179" max="6179" width="10" customWidth="1"/>
    <col min="6180" max="6180" width="10.36328125" customWidth="1"/>
    <col min="6181" max="6181" width="10.08984375" customWidth="1"/>
    <col min="6182" max="6182" width="11.54296875" customWidth="1"/>
    <col min="6402" max="6402" width="18.90625" customWidth="1"/>
    <col min="6403" max="6403" width="15.36328125" customWidth="1"/>
    <col min="6404" max="6405" width="10" customWidth="1"/>
    <col min="6406" max="6406" width="11" customWidth="1"/>
    <col min="6407" max="6407" width="11.36328125" customWidth="1"/>
    <col min="6408" max="6408" width="10" customWidth="1"/>
    <col min="6409" max="6409" width="10.36328125" customWidth="1"/>
    <col min="6410" max="6410" width="10.08984375" customWidth="1"/>
    <col min="6411" max="6411" width="11.54296875" customWidth="1"/>
    <col min="6412" max="6412" width="11.08984375" bestFit="1" customWidth="1"/>
    <col min="6416" max="6416" width="11.36328125" customWidth="1"/>
    <col min="6417" max="6417" width="9.36328125" customWidth="1"/>
    <col min="6418" max="6418" width="10.36328125" customWidth="1"/>
    <col min="6419" max="6419" width="8.36328125" customWidth="1"/>
    <col min="6420" max="6420" width="11.54296875" customWidth="1"/>
    <col min="6421" max="6421" width="4.36328125" customWidth="1"/>
    <col min="6422" max="6422" width="11.36328125" customWidth="1"/>
    <col min="6423" max="6423" width="9.36328125" customWidth="1"/>
    <col min="6424" max="6424" width="10.36328125" customWidth="1"/>
    <col min="6425" max="6425" width="8.36328125" customWidth="1"/>
    <col min="6426" max="6426" width="11.54296875" customWidth="1"/>
    <col min="6427" max="6427" width="3.6328125" customWidth="1"/>
    <col min="6428" max="6428" width="11.36328125" customWidth="1"/>
    <col min="6429" max="6429" width="9.36328125" customWidth="1"/>
    <col min="6430" max="6430" width="10.36328125" customWidth="1"/>
    <col min="6431" max="6431" width="10.08984375" customWidth="1"/>
    <col min="6432" max="6432" width="11.54296875" customWidth="1"/>
    <col min="6433" max="6433" width="3.36328125" customWidth="1"/>
    <col min="6434" max="6434" width="11.36328125" customWidth="1"/>
    <col min="6435" max="6435" width="10" customWidth="1"/>
    <col min="6436" max="6436" width="10.36328125" customWidth="1"/>
    <col min="6437" max="6437" width="10.08984375" customWidth="1"/>
    <col min="6438" max="6438" width="11.54296875" customWidth="1"/>
    <col min="6658" max="6658" width="18.90625" customWidth="1"/>
    <col min="6659" max="6659" width="15.36328125" customWidth="1"/>
    <col min="6660" max="6661" width="10" customWidth="1"/>
    <col min="6662" max="6662" width="11" customWidth="1"/>
    <col min="6663" max="6663" width="11.36328125" customWidth="1"/>
    <col min="6664" max="6664" width="10" customWidth="1"/>
    <col min="6665" max="6665" width="10.36328125" customWidth="1"/>
    <col min="6666" max="6666" width="10.08984375" customWidth="1"/>
    <col min="6667" max="6667" width="11.54296875" customWidth="1"/>
    <col min="6668" max="6668" width="11.08984375" bestFit="1" customWidth="1"/>
    <col min="6672" max="6672" width="11.36328125" customWidth="1"/>
    <col min="6673" max="6673" width="9.36328125" customWidth="1"/>
    <col min="6674" max="6674" width="10.36328125" customWidth="1"/>
    <col min="6675" max="6675" width="8.36328125" customWidth="1"/>
    <col min="6676" max="6676" width="11.54296875" customWidth="1"/>
    <col min="6677" max="6677" width="4.36328125" customWidth="1"/>
    <col min="6678" max="6678" width="11.36328125" customWidth="1"/>
    <col min="6679" max="6679" width="9.36328125" customWidth="1"/>
    <col min="6680" max="6680" width="10.36328125" customWidth="1"/>
    <col min="6681" max="6681" width="8.36328125" customWidth="1"/>
    <col min="6682" max="6682" width="11.54296875" customWidth="1"/>
    <col min="6683" max="6683" width="3.6328125" customWidth="1"/>
    <col min="6684" max="6684" width="11.36328125" customWidth="1"/>
    <col min="6685" max="6685" width="9.36328125" customWidth="1"/>
    <col min="6686" max="6686" width="10.36328125" customWidth="1"/>
    <col min="6687" max="6687" width="10.08984375" customWidth="1"/>
    <col min="6688" max="6688" width="11.54296875" customWidth="1"/>
    <col min="6689" max="6689" width="3.36328125" customWidth="1"/>
    <col min="6690" max="6690" width="11.36328125" customWidth="1"/>
    <col min="6691" max="6691" width="10" customWidth="1"/>
    <col min="6692" max="6692" width="10.36328125" customWidth="1"/>
    <col min="6693" max="6693" width="10.08984375" customWidth="1"/>
    <col min="6694" max="6694" width="11.54296875" customWidth="1"/>
    <col min="6914" max="6914" width="18.90625" customWidth="1"/>
    <col min="6915" max="6915" width="15.36328125" customWidth="1"/>
    <col min="6916" max="6917" width="10" customWidth="1"/>
    <col min="6918" max="6918" width="11" customWidth="1"/>
    <col min="6919" max="6919" width="11.36328125" customWidth="1"/>
    <col min="6920" max="6920" width="10" customWidth="1"/>
    <col min="6921" max="6921" width="10.36328125" customWidth="1"/>
    <col min="6922" max="6922" width="10.08984375" customWidth="1"/>
    <col min="6923" max="6923" width="11.54296875" customWidth="1"/>
    <col min="6924" max="6924" width="11.08984375" bestFit="1" customWidth="1"/>
    <col min="6928" max="6928" width="11.36328125" customWidth="1"/>
    <col min="6929" max="6929" width="9.36328125" customWidth="1"/>
    <col min="6930" max="6930" width="10.36328125" customWidth="1"/>
    <col min="6931" max="6931" width="8.36328125" customWidth="1"/>
    <col min="6932" max="6932" width="11.54296875" customWidth="1"/>
    <col min="6933" max="6933" width="4.36328125" customWidth="1"/>
    <col min="6934" max="6934" width="11.36328125" customWidth="1"/>
    <col min="6935" max="6935" width="9.36328125" customWidth="1"/>
    <col min="6936" max="6936" width="10.36328125" customWidth="1"/>
    <col min="6937" max="6937" width="8.36328125" customWidth="1"/>
    <col min="6938" max="6938" width="11.54296875" customWidth="1"/>
    <col min="6939" max="6939" width="3.6328125" customWidth="1"/>
    <col min="6940" max="6940" width="11.36328125" customWidth="1"/>
    <col min="6941" max="6941" width="9.36328125" customWidth="1"/>
    <col min="6942" max="6942" width="10.36328125" customWidth="1"/>
    <col min="6943" max="6943" width="10.08984375" customWidth="1"/>
    <col min="6944" max="6944" width="11.54296875" customWidth="1"/>
    <col min="6945" max="6945" width="3.36328125" customWidth="1"/>
    <col min="6946" max="6946" width="11.36328125" customWidth="1"/>
    <col min="6947" max="6947" width="10" customWidth="1"/>
    <col min="6948" max="6948" width="10.36328125" customWidth="1"/>
    <col min="6949" max="6949" width="10.08984375" customWidth="1"/>
    <col min="6950" max="6950" width="11.54296875" customWidth="1"/>
    <col min="7170" max="7170" width="18.90625" customWidth="1"/>
    <col min="7171" max="7171" width="15.36328125" customWidth="1"/>
    <col min="7172" max="7173" width="10" customWidth="1"/>
    <col min="7174" max="7174" width="11" customWidth="1"/>
    <col min="7175" max="7175" width="11.36328125" customWidth="1"/>
    <col min="7176" max="7176" width="10" customWidth="1"/>
    <col min="7177" max="7177" width="10.36328125" customWidth="1"/>
    <col min="7178" max="7178" width="10.08984375" customWidth="1"/>
    <col min="7179" max="7179" width="11.54296875" customWidth="1"/>
    <col min="7180" max="7180" width="11.08984375" bestFit="1" customWidth="1"/>
    <col min="7184" max="7184" width="11.36328125" customWidth="1"/>
    <col min="7185" max="7185" width="9.36328125" customWidth="1"/>
    <col min="7186" max="7186" width="10.36328125" customWidth="1"/>
    <col min="7187" max="7187" width="8.36328125" customWidth="1"/>
    <col min="7188" max="7188" width="11.54296875" customWidth="1"/>
    <col min="7189" max="7189" width="4.36328125" customWidth="1"/>
    <col min="7190" max="7190" width="11.36328125" customWidth="1"/>
    <col min="7191" max="7191" width="9.36328125" customWidth="1"/>
    <col min="7192" max="7192" width="10.36328125" customWidth="1"/>
    <col min="7193" max="7193" width="8.36328125" customWidth="1"/>
    <col min="7194" max="7194" width="11.54296875" customWidth="1"/>
    <col min="7195" max="7195" width="3.6328125" customWidth="1"/>
    <col min="7196" max="7196" width="11.36328125" customWidth="1"/>
    <col min="7197" max="7197" width="9.36328125" customWidth="1"/>
    <col min="7198" max="7198" width="10.36328125" customWidth="1"/>
    <col min="7199" max="7199" width="10.08984375" customWidth="1"/>
    <col min="7200" max="7200" width="11.54296875" customWidth="1"/>
    <col min="7201" max="7201" width="3.36328125" customWidth="1"/>
    <col min="7202" max="7202" width="11.36328125" customWidth="1"/>
    <col min="7203" max="7203" width="10" customWidth="1"/>
    <col min="7204" max="7204" width="10.36328125" customWidth="1"/>
    <col min="7205" max="7205" width="10.08984375" customWidth="1"/>
    <col min="7206" max="7206" width="11.54296875" customWidth="1"/>
    <col min="7426" max="7426" width="18.90625" customWidth="1"/>
    <col min="7427" max="7427" width="15.36328125" customWidth="1"/>
    <col min="7428" max="7429" width="10" customWidth="1"/>
    <col min="7430" max="7430" width="11" customWidth="1"/>
    <col min="7431" max="7431" width="11.36328125" customWidth="1"/>
    <col min="7432" max="7432" width="10" customWidth="1"/>
    <col min="7433" max="7433" width="10.36328125" customWidth="1"/>
    <col min="7434" max="7434" width="10.08984375" customWidth="1"/>
    <col min="7435" max="7435" width="11.54296875" customWidth="1"/>
    <col min="7436" max="7436" width="11.08984375" bestFit="1" customWidth="1"/>
    <col min="7440" max="7440" width="11.36328125" customWidth="1"/>
    <col min="7441" max="7441" width="9.36328125" customWidth="1"/>
    <col min="7442" max="7442" width="10.36328125" customWidth="1"/>
    <col min="7443" max="7443" width="8.36328125" customWidth="1"/>
    <col min="7444" max="7444" width="11.54296875" customWidth="1"/>
    <col min="7445" max="7445" width="4.36328125" customWidth="1"/>
    <col min="7446" max="7446" width="11.36328125" customWidth="1"/>
    <col min="7447" max="7447" width="9.36328125" customWidth="1"/>
    <col min="7448" max="7448" width="10.36328125" customWidth="1"/>
    <col min="7449" max="7449" width="8.36328125" customWidth="1"/>
    <col min="7450" max="7450" width="11.54296875" customWidth="1"/>
    <col min="7451" max="7451" width="3.6328125" customWidth="1"/>
    <col min="7452" max="7452" width="11.36328125" customWidth="1"/>
    <col min="7453" max="7453" width="9.36328125" customWidth="1"/>
    <col min="7454" max="7454" width="10.36328125" customWidth="1"/>
    <col min="7455" max="7455" width="10.08984375" customWidth="1"/>
    <col min="7456" max="7456" width="11.54296875" customWidth="1"/>
    <col min="7457" max="7457" width="3.36328125" customWidth="1"/>
    <col min="7458" max="7458" width="11.36328125" customWidth="1"/>
    <col min="7459" max="7459" width="10" customWidth="1"/>
    <col min="7460" max="7460" width="10.36328125" customWidth="1"/>
    <col min="7461" max="7461" width="10.08984375" customWidth="1"/>
    <col min="7462" max="7462" width="11.54296875" customWidth="1"/>
    <col min="7682" max="7682" width="18.90625" customWidth="1"/>
    <col min="7683" max="7683" width="15.36328125" customWidth="1"/>
    <col min="7684" max="7685" width="10" customWidth="1"/>
    <col min="7686" max="7686" width="11" customWidth="1"/>
    <col min="7687" max="7687" width="11.36328125" customWidth="1"/>
    <col min="7688" max="7688" width="10" customWidth="1"/>
    <col min="7689" max="7689" width="10.36328125" customWidth="1"/>
    <col min="7690" max="7690" width="10.08984375" customWidth="1"/>
    <col min="7691" max="7691" width="11.54296875" customWidth="1"/>
    <col min="7692" max="7692" width="11.08984375" bestFit="1" customWidth="1"/>
    <col min="7696" max="7696" width="11.36328125" customWidth="1"/>
    <col min="7697" max="7697" width="9.36328125" customWidth="1"/>
    <col min="7698" max="7698" width="10.36328125" customWidth="1"/>
    <col min="7699" max="7699" width="8.36328125" customWidth="1"/>
    <col min="7700" max="7700" width="11.54296875" customWidth="1"/>
    <col min="7701" max="7701" width="4.36328125" customWidth="1"/>
    <col min="7702" max="7702" width="11.36328125" customWidth="1"/>
    <col min="7703" max="7703" width="9.36328125" customWidth="1"/>
    <col min="7704" max="7704" width="10.36328125" customWidth="1"/>
    <col min="7705" max="7705" width="8.36328125" customWidth="1"/>
    <col min="7706" max="7706" width="11.54296875" customWidth="1"/>
    <col min="7707" max="7707" width="3.6328125" customWidth="1"/>
    <col min="7708" max="7708" width="11.36328125" customWidth="1"/>
    <col min="7709" max="7709" width="9.36328125" customWidth="1"/>
    <col min="7710" max="7710" width="10.36328125" customWidth="1"/>
    <col min="7711" max="7711" width="10.08984375" customWidth="1"/>
    <col min="7712" max="7712" width="11.54296875" customWidth="1"/>
    <col min="7713" max="7713" width="3.36328125" customWidth="1"/>
    <col min="7714" max="7714" width="11.36328125" customWidth="1"/>
    <col min="7715" max="7715" width="10" customWidth="1"/>
    <col min="7716" max="7716" width="10.36328125" customWidth="1"/>
    <col min="7717" max="7717" width="10.08984375" customWidth="1"/>
    <col min="7718" max="7718" width="11.54296875" customWidth="1"/>
    <col min="7938" max="7938" width="18.90625" customWidth="1"/>
    <col min="7939" max="7939" width="15.36328125" customWidth="1"/>
    <col min="7940" max="7941" width="10" customWidth="1"/>
    <col min="7942" max="7942" width="11" customWidth="1"/>
    <col min="7943" max="7943" width="11.36328125" customWidth="1"/>
    <col min="7944" max="7944" width="10" customWidth="1"/>
    <col min="7945" max="7945" width="10.36328125" customWidth="1"/>
    <col min="7946" max="7946" width="10.08984375" customWidth="1"/>
    <col min="7947" max="7947" width="11.54296875" customWidth="1"/>
    <col min="7948" max="7948" width="11.08984375" bestFit="1" customWidth="1"/>
    <col min="7952" max="7952" width="11.36328125" customWidth="1"/>
    <col min="7953" max="7953" width="9.36328125" customWidth="1"/>
    <col min="7954" max="7954" width="10.36328125" customWidth="1"/>
    <col min="7955" max="7955" width="8.36328125" customWidth="1"/>
    <col min="7956" max="7956" width="11.54296875" customWidth="1"/>
    <col min="7957" max="7957" width="4.36328125" customWidth="1"/>
    <col min="7958" max="7958" width="11.36328125" customWidth="1"/>
    <col min="7959" max="7959" width="9.36328125" customWidth="1"/>
    <col min="7960" max="7960" width="10.36328125" customWidth="1"/>
    <col min="7961" max="7961" width="8.36328125" customWidth="1"/>
    <col min="7962" max="7962" width="11.54296875" customWidth="1"/>
    <col min="7963" max="7963" width="3.6328125" customWidth="1"/>
    <col min="7964" max="7964" width="11.36328125" customWidth="1"/>
    <col min="7965" max="7965" width="9.36328125" customWidth="1"/>
    <col min="7966" max="7966" width="10.36328125" customWidth="1"/>
    <col min="7967" max="7967" width="10.08984375" customWidth="1"/>
    <col min="7968" max="7968" width="11.54296875" customWidth="1"/>
    <col min="7969" max="7969" width="3.36328125" customWidth="1"/>
    <col min="7970" max="7970" width="11.36328125" customWidth="1"/>
    <col min="7971" max="7971" width="10" customWidth="1"/>
    <col min="7972" max="7972" width="10.36328125" customWidth="1"/>
    <col min="7973" max="7973" width="10.08984375" customWidth="1"/>
    <col min="7974" max="7974" width="11.54296875" customWidth="1"/>
    <col min="8194" max="8194" width="18.90625" customWidth="1"/>
    <col min="8195" max="8195" width="15.36328125" customWidth="1"/>
    <col min="8196" max="8197" width="10" customWidth="1"/>
    <col min="8198" max="8198" width="11" customWidth="1"/>
    <col min="8199" max="8199" width="11.36328125" customWidth="1"/>
    <col min="8200" max="8200" width="10" customWidth="1"/>
    <col min="8201" max="8201" width="10.36328125" customWidth="1"/>
    <col min="8202" max="8202" width="10.08984375" customWidth="1"/>
    <col min="8203" max="8203" width="11.54296875" customWidth="1"/>
    <col min="8204" max="8204" width="11.08984375" bestFit="1" customWidth="1"/>
    <col min="8208" max="8208" width="11.36328125" customWidth="1"/>
    <col min="8209" max="8209" width="9.36328125" customWidth="1"/>
    <col min="8210" max="8210" width="10.36328125" customWidth="1"/>
    <col min="8211" max="8211" width="8.36328125" customWidth="1"/>
    <col min="8212" max="8212" width="11.54296875" customWidth="1"/>
    <col min="8213" max="8213" width="4.36328125" customWidth="1"/>
    <col min="8214" max="8214" width="11.36328125" customWidth="1"/>
    <col min="8215" max="8215" width="9.36328125" customWidth="1"/>
    <col min="8216" max="8216" width="10.36328125" customWidth="1"/>
    <col min="8217" max="8217" width="8.36328125" customWidth="1"/>
    <col min="8218" max="8218" width="11.54296875" customWidth="1"/>
    <col min="8219" max="8219" width="3.6328125" customWidth="1"/>
    <col min="8220" max="8220" width="11.36328125" customWidth="1"/>
    <col min="8221" max="8221" width="9.36328125" customWidth="1"/>
    <col min="8222" max="8222" width="10.36328125" customWidth="1"/>
    <col min="8223" max="8223" width="10.08984375" customWidth="1"/>
    <col min="8224" max="8224" width="11.54296875" customWidth="1"/>
    <col min="8225" max="8225" width="3.36328125" customWidth="1"/>
    <col min="8226" max="8226" width="11.36328125" customWidth="1"/>
    <col min="8227" max="8227" width="10" customWidth="1"/>
    <col min="8228" max="8228" width="10.36328125" customWidth="1"/>
    <col min="8229" max="8229" width="10.08984375" customWidth="1"/>
    <col min="8230" max="8230" width="11.54296875" customWidth="1"/>
    <col min="8450" max="8450" width="18.90625" customWidth="1"/>
    <col min="8451" max="8451" width="15.36328125" customWidth="1"/>
    <col min="8452" max="8453" width="10" customWidth="1"/>
    <col min="8454" max="8454" width="11" customWidth="1"/>
    <col min="8455" max="8455" width="11.36328125" customWidth="1"/>
    <col min="8456" max="8456" width="10" customWidth="1"/>
    <col min="8457" max="8457" width="10.36328125" customWidth="1"/>
    <col min="8458" max="8458" width="10.08984375" customWidth="1"/>
    <col min="8459" max="8459" width="11.54296875" customWidth="1"/>
    <col min="8460" max="8460" width="11.08984375" bestFit="1" customWidth="1"/>
    <col min="8464" max="8464" width="11.36328125" customWidth="1"/>
    <col min="8465" max="8465" width="9.36328125" customWidth="1"/>
    <col min="8466" max="8466" width="10.36328125" customWidth="1"/>
    <col min="8467" max="8467" width="8.36328125" customWidth="1"/>
    <col min="8468" max="8468" width="11.54296875" customWidth="1"/>
    <col min="8469" max="8469" width="4.36328125" customWidth="1"/>
    <col min="8470" max="8470" width="11.36328125" customWidth="1"/>
    <col min="8471" max="8471" width="9.36328125" customWidth="1"/>
    <col min="8472" max="8472" width="10.36328125" customWidth="1"/>
    <col min="8473" max="8473" width="8.36328125" customWidth="1"/>
    <col min="8474" max="8474" width="11.54296875" customWidth="1"/>
    <col min="8475" max="8475" width="3.6328125" customWidth="1"/>
    <col min="8476" max="8476" width="11.36328125" customWidth="1"/>
    <col min="8477" max="8477" width="9.36328125" customWidth="1"/>
    <col min="8478" max="8478" width="10.36328125" customWidth="1"/>
    <col min="8479" max="8479" width="10.08984375" customWidth="1"/>
    <col min="8480" max="8480" width="11.54296875" customWidth="1"/>
    <col min="8481" max="8481" width="3.36328125" customWidth="1"/>
    <col min="8482" max="8482" width="11.36328125" customWidth="1"/>
    <col min="8483" max="8483" width="10" customWidth="1"/>
    <col min="8484" max="8484" width="10.36328125" customWidth="1"/>
    <col min="8485" max="8485" width="10.08984375" customWidth="1"/>
    <col min="8486" max="8486" width="11.54296875" customWidth="1"/>
    <col min="8706" max="8706" width="18.90625" customWidth="1"/>
    <col min="8707" max="8707" width="15.36328125" customWidth="1"/>
    <col min="8708" max="8709" width="10" customWidth="1"/>
    <col min="8710" max="8710" width="11" customWidth="1"/>
    <col min="8711" max="8711" width="11.36328125" customWidth="1"/>
    <col min="8712" max="8712" width="10" customWidth="1"/>
    <col min="8713" max="8713" width="10.36328125" customWidth="1"/>
    <col min="8714" max="8714" width="10.08984375" customWidth="1"/>
    <col min="8715" max="8715" width="11.54296875" customWidth="1"/>
    <col min="8716" max="8716" width="11.08984375" bestFit="1" customWidth="1"/>
    <col min="8720" max="8720" width="11.36328125" customWidth="1"/>
    <col min="8721" max="8721" width="9.36328125" customWidth="1"/>
    <col min="8722" max="8722" width="10.36328125" customWidth="1"/>
    <col min="8723" max="8723" width="8.36328125" customWidth="1"/>
    <col min="8724" max="8724" width="11.54296875" customWidth="1"/>
    <col min="8725" max="8725" width="4.36328125" customWidth="1"/>
    <col min="8726" max="8726" width="11.36328125" customWidth="1"/>
    <col min="8727" max="8727" width="9.36328125" customWidth="1"/>
    <col min="8728" max="8728" width="10.36328125" customWidth="1"/>
    <col min="8729" max="8729" width="8.36328125" customWidth="1"/>
    <col min="8730" max="8730" width="11.54296875" customWidth="1"/>
    <col min="8731" max="8731" width="3.6328125" customWidth="1"/>
    <col min="8732" max="8732" width="11.36328125" customWidth="1"/>
    <col min="8733" max="8733" width="9.36328125" customWidth="1"/>
    <col min="8734" max="8734" width="10.36328125" customWidth="1"/>
    <col min="8735" max="8735" width="10.08984375" customWidth="1"/>
    <col min="8736" max="8736" width="11.54296875" customWidth="1"/>
    <col min="8737" max="8737" width="3.36328125" customWidth="1"/>
    <col min="8738" max="8738" width="11.36328125" customWidth="1"/>
    <col min="8739" max="8739" width="10" customWidth="1"/>
    <col min="8740" max="8740" width="10.36328125" customWidth="1"/>
    <col min="8741" max="8741" width="10.08984375" customWidth="1"/>
    <col min="8742" max="8742" width="11.54296875" customWidth="1"/>
    <col min="8962" max="8962" width="18.90625" customWidth="1"/>
    <col min="8963" max="8963" width="15.36328125" customWidth="1"/>
    <col min="8964" max="8965" width="10" customWidth="1"/>
    <col min="8966" max="8966" width="11" customWidth="1"/>
    <col min="8967" max="8967" width="11.36328125" customWidth="1"/>
    <col min="8968" max="8968" width="10" customWidth="1"/>
    <col min="8969" max="8969" width="10.36328125" customWidth="1"/>
    <col min="8970" max="8970" width="10.08984375" customWidth="1"/>
    <col min="8971" max="8971" width="11.54296875" customWidth="1"/>
    <col min="8972" max="8972" width="11.08984375" bestFit="1" customWidth="1"/>
    <col min="8976" max="8976" width="11.36328125" customWidth="1"/>
    <col min="8977" max="8977" width="9.36328125" customWidth="1"/>
    <col min="8978" max="8978" width="10.36328125" customWidth="1"/>
    <col min="8979" max="8979" width="8.36328125" customWidth="1"/>
    <col min="8980" max="8980" width="11.54296875" customWidth="1"/>
    <col min="8981" max="8981" width="4.36328125" customWidth="1"/>
    <col min="8982" max="8982" width="11.36328125" customWidth="1"/>
    <col min="8983" max="8983" width="9.36328125" customWidth="1"/>
    <col min="8984" max="8984" width="10.36328125" customWidth="1"/>
    <col min="8985" max="8985" width="8.36328125" customWidth="1"/>
    <col min="8986" max="8986" width="11.54296875" customWidth="1"/>
    <col min="8987" max="8987" width="3.6328125" customWidth="1"/>
    <col min="8988" max="8988" width="11.36328125" customWidth="1"/>
    <col min="8989" max="8989" width="9.36328125" customWidth="1"/>
    <col min="8990" max="8990" width="10.36328125" customWidth="1"/>
    <col min="8991" max="8991" width="10.08984375" customWidth="1"/>
    <col min="8992" max="8992" width="11.54296875" customWidth="1"/>
    <col min="8993" max="8993" width="3.36328125" customWidth="1"/>
    <col min="8994" max="8994" width="11.36328125" customWidth="1"/>
    <col min="8995" max="8995" width="10" customWidth="1"/>
    <col min="8996" max="8996" width="10.36328125" customWidth="1"/>
    <col min="8997" max="8997" width="10.08984375" customWidth="1"/>
    <col min="8998" max="8998" width="11.54296875" customWidth="1"/>
    <col min="9218" max="9218" width="18.90625" customWidth="1"/>
    <col min="9219" max="9219" width="15.36328125" customWidth="1"/>
    <col min="9220" max="9221" width="10" customWidth="1"/>
    <col min="9222" max="9222" width="11" customWidth="1"/>
    <col min="9223" max="9223" width="11.36328125" customWidth="1"/>
    <col min="9224" max="9224" width="10" customWidth="1"/>
    <col min="9225" max="9225" width="10.36328125" customWidth="1"/>
    <col min="9226" max="9226" width="10.08984375" customWidth="1"/>
    <col min="9227" max="9227" width="11.54296875" customWidth="1"/>
    <col min="9228" max="9228" width="11.08984375" bestFit="1" customWidth="1"/>
    <col min="9232" max="9232" width="11.36328125" customWidth="1"/>
    <col min="9233" max="9233" width="9.36328125" customWidth="1"/>
    <col min="9234" max="9234" width="10.36328125" customWidth="1"/>
    <col min="9235" max="9235" width="8.36328125" customWidth="1"/>
    <col min="9236" max="9236" width="11.54296875" customWidth="1"/>
    <col min="9237" max="9237" width="4.36328125" customWidth="1"/>
    <col min="9238" max="9238" width="11.36328125" customWidth="1"/>
    <col min="9239" max="9239" width="9.36328125" customWidth="1"/>
    <col min="9240" max="9240" width="10.36328125" customWidth="1"/>
    <col min="9241" max="9241" width="8.36328125" customWidth="1"/>
    <col min="9242" max="9242" width="11.54296875" customWidth="1"/>
    <col min="9243" max="9243" width="3.6328125" customWidth="1"/>
    <col min="9244" max="9244" width="11.36328125" customWidth="1"/>
    <col min="9245" max="9245" width="9.36328125" customWidth="1"/>
    <col min="9246" max="9246" width="10.36328125" customWidth="1"/>
    <col min="9247" max="9247" width="10.08984375" customWidth="1"/>
    <col min="9248" max="9248" width="11.54296875" customWidth="1"/>
    <col min="9249" max="9249" width="3.36328125" customWidth="1"/>
    <col min="9250" max="9250" width="11.36328125" customWidth="1"/>
    <col min="9251" max="9251" width="10" customWidth="1"/>
    <col min="9252" max="9252" width="10.36328125" customWidth="1"/>
    <col min="9253" max="9253" width="10.08984375" customWidth="1"/>
    <col min="9254" max="9254" width="11.54296875" customWidth="1"/>
    <col min="9474" max="9474" width="18.90625" customWidth="1"/>
    <col min="9475" max="9475" width="15.36328125" customWidth="1"/>
    <col min="9476" max="9477" width="10" customWidth="1"/>
    <col min="9478" max="9478" width="11" customWidth="1"/>
    <col min="9479" max="9479" width="11.36328125" customWidth="1"/>
    <col min="9480" max="9480" width="10" customWidth="1"/>
    <col min="9481" max="9481" width="10.36328125" customWidth="1"/>
    <col min="9482" max="9482" width="10.08984375" customWidth="1"/>
    <col min="9483" max="9483" width="11.54296875" customWidth="1"/>
    <col min="9484" max="9484" width="11.08984375" bestFit="1" customWidth="1"/>
    <col min="9488" max="9488" width="11.36328125" customWidth="1"/>
    <col min="9489" max="9489" width="9.36328125" customWidth="1"/>
    <col min="9490" max="9490" width="10.36328125" customWidth="1"/>
    <col min="9491" max="9491" width="8.36328125" customWidth="1"/>
    <col min="9492" max="9492" width="11.54296875" customWidth="1"/>
    <col min="9493" max="9493" width="4.36328125" customWidth="1"/>
    <col min="9494" max="9494" width="11.36328125" customWidth="1"/>
    <col min="9495" max="9495" width="9.36328125" customWidth="1"/>
    <col min="9496" max="9496" width="10.36328125" customWidth="1"/>
    <col min="9497" max="9497" width="8.36328125" customWidth="1"/>
    <col min="9498" max="9498" width="11.54296875" customWidth="1"/>
    <col min="9499" max="9499" width="3.6328125" customWidth="1"/>
    <col min="9500" max="9500" width="11.36328125" customWidth="1"/>
    <col min="9501" max="9501" width="9.36328125" customWidth="1"/>
    <col min="9502" max="9502" width="10.36328125" customWidth="1"/>
    <col min="9503" max="9503" width="10.08984375" customWidth="1"/>
    <col min="9504" max="9504" width="11.54296875" customWidth="1"/>
    <col min="9505" max="9505" width="3.36328125" customWidth="1"/>
    <col min="9506" max="9506" width="11.36328125" customWidth="1"/>
    <col min="9507" max="9507" width="10" customWidth="1"/>
    <col min="9508" max="9508" width="10.36328125" customWidth="1"/>
    <col min="9509" max="9509" width="10.08984375" customWidth="1"/>
    <col min="9510" max="9510" width="11.54296875" customWidth="1"/>
    <col min="9730" max="9730" width="18.90625" customWidth="1"/>
    <col min="9731" max="9731" width="15.36328125" customWidth="1"/>
    <col min="9732" max="9733" width="10" customWidth="1"/>
    <col min="9734" max="9734" width="11" customWidth="1"/>
    <col min="9735" max="9735" width="11.36328125" customWidth="1"/>
    <col min="9736" max="9736" width="10" customWidth="1"/>
    <col min="9737" max="9737" width="10.36328125" customWidth="1"/>
    <col min="9738" max="9738" width="10.08984375" customWidth="1"/>
    <col min="9739" max="9739" width="11.54296875" customWidth="1"/>
    <col min="9740" max="9740" width="11.08984375" bestFit="1" customWidth="1"/>
    <col min="9744" max="9744" width="11.36328125" customWidth="1"/>
    <col min="9745" max="9745" width="9.36328125" customWidth="1"/>
    <col min="9746" max="9746" width="10.36328125" customWidth="1"/>
    <col min="9747" max="9747" width="8.36328125" customWidth="1"/>
    <col min="9748" max="9748" width="11.54296875" customWidth="1"/>
    <col min="9749" max="9749" width="4.36328125" customWidth="1"/>
    <col min="9750" max="9750" width="11.36328125" customWidth="1"/>
    <col min="9751" max="9751" width="9.36328125" customWidth="1"/>
    <col min="9752" max="9752" width="10.36328125" customWidth="1"/>
    <col min="9753" max="9753" width="8.36328125" customWidth="1"/>
    <col min="9754" max="9754" width="11.54296875" customWidth="1"/>
    <col min="9755" max="9755" width="3.6328125" customWidth="1"/>
    <col min="9756" max="9756" width="11.36328125" customWidth="1"/>
    <col min="9757" max="9757" width="9.36328125" customWidth="1"/>
    <col min="9758" max="9758" width="10.36328125" customWidth="1"/>
    <col min="9759" max="9759" width="10.08984375" customWidth="1"/>
    <col min="9760" max="9760" width="11.54296875" customWidth="1"/>
    <col min="9761" max="9761" width="3.36328125" customWidth="1"/>
    <col min="9762" max="9762" width="11.36328125" customWidth="1"/>
    <col min="9763" max="9763" width="10" customWidth="1"/>
    <col min="9764" max="9764" width="10.36328125" customWidth="1"/>
    <col min="9765" max="9765" width="10.08984375" customWidth="1"/>
    <col min="9766" max="9766" width="11.54296875" customWidth="1"/>
    <col min="9986" max="9986" width="18.90625" customWidth="1"/>
    <col min="9987" max="9987" width="15.36328125" customWidth="1"/>
    <col min="9988" max="9989" width="10" customWidth="1"/>
    <col min="9990" max="9990" width="11" customWidth="1"/>
    <col min="9991" max="9991" width="11.36328125" customWidth="1"/>
    <col min="9992" max="9992" width="10" customWidth="1"/>
    <col min="9993" max="9993" width="10.36328125" customWidth="1"/>
    <col min="9994" max="9994" width="10.08984375" customWidth="1"/>
    <col min="9995" max="9995" width="11.54296875" customWidth="1"/>
    <col min="9996" max="9996" width="11.08984375" bestFit="1" customWidth="1"/>
    <col min="10000" max="10000" width="11.36328125" customWidth="1"/>
    <col min="10001" max="10001" width="9.36328125" customWidth="1"/>
    <col min="10002" max="10002" width="10.36328125" customWidth="1"/>
    <col min="10003" max="10003" width="8.36328125" customWidth="1"/>
    <col min="10004" max="10004" width="11.54296875" customWidth="1"/>
    <col min="10005" max="10005" width="4.36328125" customWidth="1"/>
    <col min="10006" max="10006" width="11.36328125" customWidth="1"/>
    <col min="10007" max="10007" width="9.36328125" customWidth="1"/>
    <col min="10008" max="10008" width="10.36328125" customWidth="1"/>
    <col min="10009" max="10009" width="8.36328125" customWidth="1"/>
    <col min="10010" max="10010" width="11.54296875" customWidth="1"/>
    <col min="10011" max="10011" width="3.6328125" customWidth="1"/>
    <col min="10012" max="10012" width="11.36328125" customWidth="1"/>
    <col min="10013" max="10013" width="9.36328125" customWidth="1"/>
    <col min="10014" max="10014" width="10.36328125" customWidth="1"/>
    <col min="10015" max="10015" width="10.08984375" customWidth="1"/>
    <col min="10016" max="10016" width="11.54296875" customWidth="1"/>
    <col min="10017" max="10017" width="3.36328125" customWidth="1"/>
    <col min="10018" max="10018" width="11.36328125" customWidth="1"/>
    <col min="10019" max="10019" width="10" customWidth="1"/>
    <col min="10020" max="10020" width="10.36328125" customWidth="1"/>
    <col min="10021" max="10021" width="10.08984375" customWidth="1"/>
    <col min="10022" max="10022" width="11.54296875" customWidth="1"/>
    <col min="10242" max="10242" width="18.90625" customWidth="1"/>
    <col min="10243" max="10243" width="15.36328125" customWidth="1"/>
    <col min="10244" max="10245" width="10" customWidth="1"/>
    <col min="10246" max="10246" width="11" customWidth="1"/>
    <col min="10247" max="10247" width="11.36328125" customWidth="1"/>
    <col min="10248" max="10248" width="10" customWidth="1"/>
    <col min="10249" max="10249" width="10.36328125" customWidth="1"/>
    <col min="10250" max="10250" width="10.08984375" customWidth="1"/>
    <col min="10251" max="10251" width="11.54296875" customWidth="1"/>
    <col min="10252" max="10252" width="11.08984375" bestFit="1" customWidth="1"/>
    <col min="10256" max="10256" width="11.36328125" customWidth="1"/>
    <col min="10257" max="10257" width="9.36328125" customWidth="1"/>
    <col min="10258" max="10258" width="10.36328125" customWidth="1"/>
    <col min="10259" max="10259" width="8.36328125" customWidth="1"/>
    <col min="10260" max="10260" width="11.54296875" customWidth="1"/>
    <col min="10261" max="10261" width="4.36328125" customWidth="1"/>
    <col min="10262" max="10262" width="11.36328125" customWidth="1"/>
    <col min="10263" max="10263" width="9.36328125" customWidth="1"/>
    <col min="10264" max="10264" width="10.36328125" customWidth="1"/>
    <col min="10265" max="10265" width="8.36328125" customWidth="1"/>
    <col min="10266" max="10266" width="11.54296875" customWidth="1"/>
    <col min="10267" max="10267" width="3.6328125" customWidth="1"/>
    <col min="10268" max="10268" width="11.36328125" customWidth="1"/>
    <col min="10269" max="10269" width="9.36328125" customWidth="1"/>
    <col min="10270" max="10270" width="10.36328125" customWidth="1"/>
    <col min="10271" max="10271" width="10.08984375" customWidth="1"/>
    <col min="10272" max="10272" width="11.54296875" customWidth="1"/>
    <col min="10273" max="10273" width="3.36328125" customWidth="1"/>
    <col min="10274" max="10274" width="11.36328125" customWidth="1"/>
    <col min="10275" max="10275" width="10" customWidth="1"/>
    <col min="10276" max="10276" width="10.36328125" customWidth="1"/>
    <col min="10277" max="10277" width="10.08984375" customWidth="1"/>
    <col min="10278" max="10278" width="11.54296875" customWidth="1"/>
    <col min="10498" max="10498" width="18.90625" customWidth="1"/>
    <col min="10499" max="10499" width="15.36328125" customWidth="1"/>
    <col min="10500" max="10501" width="10" customWidth="1"/>
    <col min="10502" max="10502" width="11" customWidth="1"/>
    <col min="10503" max="10503" width="11.36328125" customWidth="1"/>
    <col min="10504" max="10504" width="10" customWidth="1"/>
    <col min="10505" max="10505" width="10.36328125" customWidth="1"/>
    <col min="10506" max="10506" width="10.08984375" customWidth="1"/>
    <col min="10507" max="10507" width="11.54296875" customWidth="1"/>
    <col min="10508" max="10508" width="11.08984375" bestFit="1" customWidth="1"/>
    <col min="10512" max="10512" width="11.36328125" customWidth="1"/>
    <col min="10513" max="10513" width="9.36328125" customWidth="1"/>
    <col min="10514" max="10514" width="10.36328125" customWidth="1"/>
    <col min="10515" max="10515" width="8.36328125" customWidth="1"/>
    <col min="10516" max="10516" width="11.54296875" customWidth="1"/>
    <col min="10517" max="10517" width="4.36328125" customWidth="1"/>
    <col min="10518" max="10518" width="11.36328125" customWidth="1"/>
    <col min="10519" max="10519" width="9.36328125" customWidth="1"/>
    <col min="10520" max="10520" width="10.36328125" customWidth="1"/>
    <col min="10521" max="10521" width="8.36328125" customWidth="1"/>
    <col min="10522" max="10522" width="11.54296875" customWidth="1"/>
    <col min="10523" max="10523" width="3.6328125" customWidth="1"/>
    <col min="10524" max="10524" width="11.36328125" customWidth="1"/>
    <col min="10525" max="10525" width="9.36328125" customWidth="1"/>
    <col min="10526" max="10526" width="10.36328125" customWidth="1"/>
    <col min="10527" max="10527" width="10.08984375" customWidth="1"/>
    <col min="10528" max="10528" width="11.54296875" customWidth="1"/>
    <col min="10529" max="10529" width="3.36328125" customWidth="1"/>
    <col min="10530" max="10530" width="11.36328125" customWidth="1"/>
    <col min="10531" max="10531" width="10" customWidth="1"/>
    <col min="10532" max="10532" width="10.36328125" customWidth="1"/>
    <col min="10533" max="10533" width="10.08984375" customWidth="1"/>
    <col min="10534" max="10534" width="11.54296875" customWidth="1"/>
    <col min="10754" max="10754" width="18.90625" customWidth="1"/>
    <col min="10755" max="10755" width="15.36328125" customWidth="1"/>
    <col min="10756" max="10757" width="10" customWidth="1"/>
    <col min="10758" max="10758" width="11" customWidth="1"/>
    <col min="10759" max="10759" width="11.36328125" customWidth="1"/>
    <col min="10760" max="10760" width="10" customWidth="1"/>
    <col min="10761" max="10761" width="10.36328125" customWidth="1"/>
    <col min="10762" max="10762" width="10.08984375" customWidth="1"/>
    <col min="10763" max="10763" width="11.54296875" customWidth="1"/>
    <col min="10764" max="10764" width="11.08984375" bestFit="1" customWidth="1"/>
    <col min="10768" max="10768" width="11.36328125" customWidth="1"/>
    <col min="10769" max="10769" width="9.36328125" customWidth="1"/>
    <col min="10770" max="10770" width="10.36328125" customWidth="1"/>
    <col min="10771" max="10771" width="8.36328125" customWidth="1"/>
    <col min="10772" max="10772" width="11.54296875" customWidth="1"/>
    <col min="10773" max="10773" width="4.36328125" customWidth="1"/>
    <col min="10774" max="10774" width="11.36328125" customWidth="1"/>
    <col min="10775" max="10775" width="9.36328125" customWidth="1"/>
    <col min="10776" max="10776" width="10.36328125" customWidth="1"/>
    <col min="10777" max="10777" width="8.36328125" customWidth="1"/>
    <col min="10778" max="10778" width="11.54296875" customWidth="1"/>
    <col min="10779" max="10779" width="3.6328125" customWidth="1"/>
    <col min="10780" max="10780" width="11.36328125" customWidth="1"/>
    <col min="10781" max="10781" width="9.36328125" customWidth="1"/>
    <col min="10782" max="10782" width="10.36328125" customWidth="1"/>
    <col min="10783" max="10783" width="10.08984375" customWidth="1"/>
    <col min="10784" max="10784" width="11.54296875" customWidth="1"/>
    <col min="10785" max="10785" width="3.36328125" customWidth="1"/>
    <col min="10786" max="10786" width="11.36328125" customWidth="1"/>
    <col min="10787" max="10787" width="10" customWidth="1"/>
    <col min="10788" max="10788" width="10.36328125" customWidth="1"/>
    <col min="10789" max="10789" width="10.08984375" customWidth="1"/>
    <col min="10790" max="10790" width="11.54296875" customWidth="1"/>
    <col min="11010" max="11010" width="18.90625" customWidth="1"/>
    <col min="11011" max="11011" width="15.36328125" customWidth="1"/>
    <col min="11012" max="11013" width="10" customWidth="1"/>
    <col min="11014" max="11014" width="11" customWidth="1"/>
    <col min="11015" max="11015" width="11.36328125" customWidth="1"/>
    <col min="11016" max="11016" width="10" customWidth="1"/>
    <col min="11017" max="11017" width="10.36328125" customWidth="1"/>
    <col min="11018" max="11018" width="10.08984375" customWidth="1"/>
    <col min="11019" max="11019" width="11.54296875" customWidth="1"/>
    <col min="11020" max="11020" width="11.08984375" bestFit="1" customWidth="1"/>
    <col min="11024" max="11024" width="11.36328125" customWidth="1"/>
    <col min="11025" max="11025" width="9.36328125" customWidth="1"/>
    <col min="11026" max="11026" width="10.36328125" customWidth="1"/>
    <col min="11027" max="11027" width="8.36328125" customWidth="1"/>
    <col min="11028" max="11028" width="11.54296875" customWidth="1"/>
    <col min="11029" max="11029" width="4.36328125" customWidth="1"/>
    <col min="11030" max="11030" width="11.36328125" customWidth="1"/>
    <col min="11031" max="11031" width="9.36328125" customWidth="1"/>
    <col min="11032" max="11032" width="10.36328125" customWidth="1"/>
    <col min="11033" max="11033" width="8.36328125" customWidth="1"/>
    <col min="11034" max="11034" width="11.54296875" customWidth="1"/>
    <col min="11035" max="11035" width="3.6328125" customWidth="1"/>
    <col min="11036" max="11036" width="11.36328125" customWidth="1"/>
    <col min="11037" max="11037" width="9.36328125" customWidth="1"/>
    <col min="11038" max="11038" width="10.36328125" customWidth="1"/>
    <col min="11039" max="11039" width="10.08984375" customWidth="1"/>
    <col min="11040" max="11040" width="11.54296875" customWidth="1"/>
    <col min="11041" max="11041" width="3.36328125" customWidth="1"/>
    <col min="11042" max="11042" width="11.36328125" customWidth="1"/>
    <col min="11043" max="11043" width="10" customWidth="1"/>
    <col min="11044" max="11044" width="10.36328125" customWidth="1"/>
    <col min="11045" max="11045" width="10.08984375" customWidth="1"/>
    <col min="11046" max="11046" width="11.54296875" customWidth="1"/>
    <col min="11266" max="11266" width="18.90625" customWidth="1"/>
    <col min="11267" max="11267" width="15.36328125" customWidth="1"/>
    <col min="11268" max="11269" width="10" customWidth="1"/>
    <col min="11270" max="11270" width="11" customWidth="1"/>
    <col min="11271" max="11271" width="11.36328125" customWidth="1"/>
    <col min="11272" max="11272" width="10" customWidth="1"/>
    <col min="11273" max="11273" width="10.36328125" customWidth="1"/>
    <col min="11274" max="11274" width="10.08984375" customWidth="1"/>
    <col min="11275" max="11275" width="11.54296875" customWidth="1"/>
    <col min="11276" max="11276" width="11.08984375" bestFit="1" customWidth="1"/>
    <col min="11280" max="11280" width="11.36328125" customWidth="1"/>
    <col min="11281" max="11281" width="9.36328125" customWidth="1"/>
    <col min="11282" max="11282" width="10.36328125" customWidth="1"/>
    <col min="11283" max="11283" width="8.36328125" customWidth="1"/>
    <col min="11284" max="11284" width="11.54296875" customWidth="1"/>
    <col min="11285" max="11285" width="4.36328125" customWidth="1"/>
    <col min="11286" max="11286" width="11.36328125" customWidth="1"/>
    <col min="11287" max="11287" width="9.36328125" customWidth="1"/>
    <col min="11288" max="11288" width="10.36328125" customWidth="1"/>
    <col min="11289" max="11289" width="8.36328125" customWidth="1"/>
    <col min="11290" max="11290" width="11.54296875" customWidth="1"/>
    <col min="11291" max="11291" width="3.6328125" customWidth="1"/>
    <col min="11292" max="11292" width="11.36328125" customWidth="1"/>
    <col min="11293" max="11293" width="9.36328125" customWidth="1"/>
    <col min="11294" max="11294" width="10.36328125" customWidth="1"/>
    <col min="11295" max="11295" width="10.08984375" customWidth="1"/>
    <col min="11296" max="11296" width="11.54296875" customWidth="1"/>
    <col min="11297" max="11297" width="3.36328125" customWidth="1"/>
    <col min="11298" max="11298" width="11.36328125" customWidth="1"/>
    <col min="11299" max="11299" width="10" customWidth="1"/>
    <col min="11300" max="11300" width="10.36328125" customWidth="1"/>
    <col min="11301" max="11301" width="10.08984375" customWidth="1"/>
    <col min="11302" max="11302" width="11.54296875" customWidth="1"/>
    <col min="11522" max="11522" width="18.90625" customWidth="1"/>
    <col min="11523" max="11523" width="15.36328125" customWidth="1"/>
    <col min="11524" max="11525" width="10" customWidth="1"/>
    <col min="11526" max="11526" width="11" customWidth="1"/>
    <col min="11527" max="11527" width="11.36328125" customWidth="1"/>
    <col min="11528" max="11528" width="10" customWidth="1"/>
    <col min="11529" max="11529" width="10.36328125" customWidth="1"/>
    <col min="11530" max="11530" width="10.08984375" customWidth="1"/>
    <col min="11531" max="11531" width="11.54296875" customWidth="1"/>
    <col min="11532" max="11532" width="11.08984375" bestFit="1" customWidth="1"/>
    <col min="11536" max="11536" width="11.36328125" customWidth="1"/>
    <col min="11537" max="11537" width="9.36328125" customWidth="1"/>
    <col min="11538" max="11538" width="10.36328125" customWidth="1"/>
    <col min="11539" max="11539" width="8.36328125" customWidth="1"/>
    <col min="11540" max="11540" width="11.54296875" customWidth="1"/>
    <col min="11541" max="11541" width="4.36328125" customWidth="1"/>
    <col min="11542" max="11542" width="11.36328125" customWidth="1"/>
    <col min="11543" max="11543" width="9.36328125" customWidth="1"/>
    <col min="11544" max="11544" width="10.36328125" customWidth="1"/>
    <col min="11545" max="11545" width="8.36328125" customWidth="1"/>
    <col min="11546" max="11546" width="11.54296875" customWidth="1"/>
    <col min="11547" max="11547" width="3.6328125" customWidth="1"/>
    <col min="11548" max="11548" width="11.36328125" customWidth="1"/>
    <col min="11549" max="11549" width="9.36328125" customWidth="1"/>
    <col min="11550" max="11550" width="10.36328125" customWidth="1"/>
    <col min="11551" max="11551" width="10.08984375" customWidth="1"/>
    <col min="11552" max="11552" width="11.54296875" customWidth="1"/>
    <col min="11553" max="11553" width="3.36328125" customWidth="1"/>
    <col min="11554" max="11554" width="11.36328125" customWidth="1"/>
    <col min="11555" max="11555" width="10" customWidth="1"/>
    <col min="11556" max="11556" width="10.36328125" customWidth="1"/>
    <col min="11557" max="11557" width="10.08984375" customWidth="1"/>
    <col min="11558" max="11558" width="11.54296875" customWidth="1"/>
    <col min="11778" max="11778" width="18.90625" customWidth="1"/>
    <col min="11779" max="11779" width="15.36328125" customWidth="1"/>
    <col min="11780" max="11781" width="10" customWidth="1"/>
    <col min="11782" max="11782" width="11" customWidth="1"/>
    <col min="11783" max="11783" width="11.36328125" customWidth="1"/>
    <col min="11784" max="11784" width="10" customWidth="1"/>
    <col min="11785" max="11785" width="10.36328125" customWidth="1"/>
    <col min="11786" max="11786" width="10.08984375" customWidth="1"/>
    <col min="11787" max="11787" width="11.54296875" customWidth="1"/>
    <col min="11788" max="11788" width="11.08984375" bestFit="1" customWidth="1"/>
    <col min="11792" max="11792" width="11.36328125" customWidth="1"/>
    <col min="11793" max="11793" width="9.36328125" customWidth="1"/>
    <col min="11794" max="11794" width="10.36328125" customWidth="1"/>
    <col min="11795" max="11795" width="8.36328125" customWidth="1"/>
    <col min="11796" max="11796" width="11.54296875" customWidth="1"/>
    <col min="11797" max="11797" width="4.36328125" customWidth="1"/>
    <col min="11798" max="11798" width="11.36328125" customWidth="1"/>
    <col min="11799" max="11799" width="9.36328125" customWidth="1"/>
    <col min="11800" max="11800" width="10.36328125" customWidth="1"/>
    <col min="11801" max="11801" width="8.36328125" customWidth="1"/>
    <col min="11802" max="11802" width="11.54296875" customWidth="1"/>
    <col min="11803" max="11803" width="3.6328125" customWidth="1"/>
    <col min="11804" max="11804" width="11.36328125" customWidth="1"/>
    <col min="11805" max="11805" width="9.36328125" customWidth="1"/>
    <col min="11806" max="11806" width="10.36328125" customWidth="1"/>
    <col min="11807" max="11807" width="10.08984375" customWidth="1"/>
    <col min="11808" max="11808" width="11.54296875" customWidth="1"/>
    <col min="11809" max="11809" width="3.36328125" customWidth="1"/>
    <col min="11810" max="11810" width="11.36328125" customWidth="1"/>
    <col min="11811" max="11811" width="10" customWidth="1"/>
    <col min="11812" max="11812" width="10.36328125" customWidth="1"/>
    <col min="11813" max="11813" width="10.08984375" customWidth="1"/>
    <col min="11814" max="11814" width="11.54296875" customWidth="1"/>
    <col min="12034" max="12034" width="18.90625" customWidth="1"/>
    <col min="12035" max="12035" width="15.36328125" customWidth="1"/>
    <col min="12036" max="12037" width="10" customWidth="1"/>
    <col min="12038" max="12038" width="11" customWidth="1"/>
    <col min="12039" max="12039" width="11.36328125" customWidth="1"/>
    <col min="12040" max="12040" width="10" customWidth="1"/>
    <col min="12041" max="12041" width="10.36328125" customWidth="1"/>
    <col min="12042" max="12042" width="10.08984375" customWidth="1"/>
    <col min="12043" max="12043" width="11.54296875" customWidth="1"/>
    <col min="12044" max="12044" width="11.08984375" bestFit="1" customWidth="1"/>
    <col min="12048" max="12048" width="11.36328125" customWidth="1"/>
    <col min="12049" max="12049" width="9.36328125" customWidth="1"/>
    <col min="12050" max="12050" width="10.36328125" customWidth="1"/>
    <col min="12051" max="12051" width="8.36328125" customWidth="1"/>
    <col min="12052" max="12052" width="11.54296875" customWidth="1"/>
    <col min="12053" max="12053" width="4.36328125" customWidth="1"/>
    <col min="12054" max="12054" width="11.36328125" customWidth="1"/>
    <col min="12055" max="12055" width="9.36328125" customWidth="1"/>
    <col min="12056" max="12056" width="10.36328125" customWidth="1"/>
    <col min="12057" max="12057" width="8.36328125" customWidth="1"/>
    <col min="12058" max="12058" width="11.54296875" customWidth="1"/>
    <col min="12059" max="12059" width="3.6328125" customWidth="1"/>
    <col min="12060" max="12060" width="11.36328125" customWidth="1"/>
    <col min="12061" max="12061" width="9.36328125" customWidth="1"/>
    <col min="12062" max="12062" width="10.36328125" customWidth="1"/>
    <col min="12063" max="12063" width="10.08984375" customWidth="1"/>
    <col min="12064" max="12064" width="11.54296875" customWidth="1"/>
    <col min="12065" max="12065" width="3.36328125" customWidth="1"/>
    <col min="12066" max="12066" width="11.36328125" customWidth="1"/>
    <col min="12067" max="12067" width="10" customWidth="1"/>
    <col min="12068" max="12068" width="10.36328125" customWidth="1"/>
    <col min="12069" max="12069" width="10.08984375" customWidth="1"/>
    <col min="12070" max="12070" width="11.54296875" customWidth="1"/>
    <col min="12290" max="12290" width="18.90625" customWidth="1"/>
    <col min="12291" max="12291" width="15.36328125" customWidth="1"/>
    <col min="12292" max="12293" width="10" customWidth="1"/>
    <col min="12294" max="12294" width="11" customWidth="1"/>
    <col min="12295" max="12295" width="11.36328125" customWidth="1"/>
    <col min="12296" max="12296" width="10" customWidth="1"/>
    <col min="12297" max="12297" width="10.36328125" customWidth="1"/>
    <col min="12298" max="12298" width="10.08984375" customWidth="1"/>
    <col min="12299" max="12299" width="11.54296875" customWidth="1"/>
    <col min="12300" max="12300" width="11.08984375" bestFit="1" customWidth="1"/>
    <col min="12304" max="12304" width="11.36328125" customWidth="1"/>
    <col min="12305" max="12305" width="9.36328125" customWidth="1"/>
    <col min="12306" max="12306" width="10.36328125" customWidth="1"/>
    <col min="12307" max="12307" width="8.36328125" customWidth="1"/>
    <col min="12308" max="12308" width="11.54296875" customWidth="1"/>
    <col min="12309" max="12309" width="4.36328125" customWidth="1"/>
    <col min="12310" max="12310" width="11.36328125" customWidth="1"/>
    <col min="12311" max="12311" width="9.36328125" customWidth="1"/>
    <col min="12312" max="12312" width="10.36328125" customWidth="1"/>
    <col min="12313" max="12313" width="8.36328125" customWidth="1"/>
    <col min="12314" max="12314" width="11.54296875" customWidth="1"/>
    <col min="12315" max="12315" width="3.6328125" customWidth="1"/>
    <col min="12316" max="12316" width="11.36328125" customWidth="1"/>
    <col min="12317" max="12317" width="9.36328125" customWidth="1"/>
    <col min="12318" max="12318" width="10.36328125" customWidth="1"/>
    <col min="12319" max="12319" width="10.08984375" customWidth="1"/>
    <col min="12320" max="12320" width="11.54296875" customWidth="1"/>
    <col min="12321" max="12321" width="3.36328125" customWidth="1"/>
    <col min="12322" max="12322" width="11.36328125" customWidth="1"/>
    <col min="12323" max="12323" width="10" customWidth="1"/>
    <col min="12324" max="12324" width="10.36328125" customWidth="1"/>
    <col min="12325" max="12325" width="10.08984375" customWidth="1"/>
    <col min="12326" max="12326" width="11.54296875" customWidth="1"/>
    <col min="12546" max="12546" width="18.90625" customWidth="1"/>
    <col min="12547" max="12547" width="15.36328125" customWidth="1"/>
    <col min="12548" max="12549" width="10" customWidth="1"/>
    <col min="12550" max="12550" width="11" customWidth="1"/>
    <col min="12551" max="12551" width="11.36328125" customWidth="1"/>
    <col min="12552" max="12552" width="10" customWidth="1"/>
    <col min="12553" max="12553" width="10.36328125" customWidth="1"/>
    <col min="12554" max="12554" width="10.08984375" customWidth="1"/>
    <col min="12555" max="12555" width="11.54296875" customWidth="1"/>
    <col min="12556" max="12556" width="11.08984375" bestFit="1" customWidth="1"/>
    <col min="12560" max="12560" width="11.36328125" customWidth="1"/>
    <col min="12561" max="12561" width="9.36328125" customWidth="1"/>
    <col min="12562" max="12562" width="10.36328125" customWidth="1"/>
    <col min="12563" max="12563" width="8.36328125" customWidth="1"/>
    <col min="12564" max="12564" width="11.54296875" customWidth="1"/>
    <col min="12565" max="12565" width="4.36328125" customWidth="1"/>
    <col min="12566" max="12566" width="11.36328125" customWidth="1"/>
    <col min="12567" max="12567" width="9.36328125" customWidth="1"/>
    <col min="12568" max="12568" width="10.36328125" customWidth="1"/>
    <col min="12569" max="12569" width="8.36328125" customWidth="1"/>
    <col min="12570" max="12570" width="11.54296875" customWidth="1"/>
    <col min="12571" max="12571" width="3.6328125" customWidth="1"/>
    <col min="12572" max="12572" width="11.36328125" customWidth="1"/>
    <col min="12573" max="12573" width="9.36328125" customWidth="1"/>
    <col min="12574" max="12574" width="10.36328125" customWidth="1"/>
    <col min="12575" max="12575" width="10.08984375" customWidth="1"/>
    <col min="12576" max="12576" width="11.54296875" customWidth="1"/>
    <col min="12577" max="12577" width="3.36328125" customWidth="1"/>
    <col min="12578" max="12578" width="11.36328125" customWidth="1"/>
    <col min="12579" max="12579" width="10" customWidth="1"/>
    <col min="12580" max="12580" width="10.36328125" customWidth="1"/>
    <col min="12581" max="12581" width="10.08984375" customWidth="1"/>
    <col min="12582" max="12582" width="11.54296875" customWidth="1"/>
    <col min="12802" max="12802" width="18.90625" customWidth="1"/>
    <col min="12803" max="12803" width="15.36328125" customWidth="1"/>
    <col min="12804" max="12805" width="10" customWidth="1"/>
    <col min="12806" max="12806" width="11" customWidth="1"/>
    <col min="12807" max="12807" width="11.36328125" customWidth="1"/>
    <col min="12808" max="12808" width="10" customWidth="1"/>
    <col min="12809" max="12809" width="10.36328125" customWidth="1"/>
    <col min="12810" max="12810" width="10.08984375" customWidth="1"/>
    <col min="12811" max="12811" width="11.54296875" customWidth="1"/>
    <col min="12812" max="12812" width="11.08984375" bestFit="1" customWidth="1"/>
    <col min="12816" max="12816" width="11.36328125" customWidth="1"/>
    <col min="12817" max="12817" width="9.36328125" customWidth="1"/>
    <col min="12818" max="12818" width="10.36328125" customWidth="1"/>
    <col min="12819" max="12819" width="8.36328125" customWidth="1"/>
    <col min="12820" max="12820" width="11.54296875" customWidth="1"/>
    <col min="12821" max="12821" width="4.36328125" customWidth="1"/>
    <col min="12822" max="12822" width="11.36328125" customWidth="1"/>
    <col min="12823" max="12823" width="9.36328125" customWidth="1"/>
    <col min="12824" max="12824" width="10.36328125" customWidth="1"/>
    <col min="12825" max="12825" width="8.36328125" customWidth="1"/>
    <col min="12826" max="12826" width="11.54296875" customWidth="1"/>
    <col min="12827" max="12827" width="3.6328125" customWidth="1"/>
    <col min="12828" max="12828" width="11.36328125" customWidth="1"/>
    <col min="12829" max="12829" width="9.36328125" customWidth="1"/>
    <col min="12830" max="12830" width="10.36328125" customWidth="1"/>
    <col min="12831" max="12831" width="10.08984375" customWidth="1"/>
    <col min="12832" max="12832" width="11.54296875" customWidth="1"/>
    <col min="12833" max="12833" width="3.36328125" customWidth="1"/>
    <col min="12834" max="12834" width="11.36328125" customWidth="1"/>
    <col min="12835" max="12835" width="10" customWidth="1"/>
    <col min="12836" max="12836" width="10.36328125" customWidth="1"/>
    <col min="12837" max="12837" width="10.08984375" customWidth="1"/>
    <col min="12838" max="12838" width="11.54296875" customWidth="1"/>
    <col min="13058" max="13058" width="18.90625" customWidth="1"/>
    <col min="13059" max="13059" width="15.36328125" customWidth="1"/>
    <col min="13060" max="13061" width="10" customWidth="1"/>
    <col min="13062" max="13062" width="11" customWidth="1"/>
    <col min="13063" max="13063" width="11.36328125" customWidth="1"/>
    <col min="13064" max="13064" width="10" customWidth="1"/>
    <col min="13065" max="13065" width="10.36328125" customWidth="1"/>
    <col min="13066" max="13066" width="10.08984375" customWidth="1"/>
    <col min="13067" max="13067" width="11.54296875" customWidth="1"/>
    <col min="13068" max="13068" width="11.08984375" bestFit="1" customWidth="1"/>
    <col min="13072" max="13072" width="11.36328125" customWidth="1"/>
    <col min="13073" max="13073" width="9.36328125" customWidth="1"/>
    <col min="13074" max="13074" width="10.36328125" customWidth="1"/>
    <col min="13075" max="13075" width="8.36328125" customWidth="1"/>
    <col min="13076" max="13076" width="11.54296875" customWidth="1"/>
    <col min="13077" max="13077" width="4.36328125" customWidth="1"/>
    <col min="13078" max="13078" width="11.36328125" customWidth="1"/>
    <col min="13079" max="13079" width="9.36328125" customWidth="1"/>
    <col min="13080" max="13080" width="10.36328125" customWidth="1"/>
    <col min="13081" max="13081" width="8.36328125" customWidth="1"/>
    <col min="13082" max="13082" width="11.54296875" customWidth="1"/>
    <col min="13083" max="13083" width="3.6328125" customWidth="1"/>
    <col min="13084" max="13084" width="11.36328125" customWidth="1"/>
    <col min="13085" max="13085" width="9.36328125" customWidth="1"/>
    <col min="13086" max="13086" width="10.36328125" customWidth="1"/>
    <col min="13087" max="13087" width="10.08984375" customWidth="1"/>
    <col min="13088" max="13088" width="11.54296875" customWidth="1"/>
    <col min="13089" max="13089" width="3.36328125" customWidth="1"/>
    <col min="13090" max="13090" width="11.36328125" customWidth="1"/>
    <col min="13091" max="13091" width="10" customWidth="1"/>
    <col min="13092" max="13092" width="10.36328125" customWidth="1"/>
    <col min="13093" max="13093" width="10.08984375" customWidth="1"/>
    <col min="13094" max="13094" width="11.54296875" customWidth="1"/>
    <col min="13314" max="13314" width="18.90625" customWidth="1"/>
    <col min="13315" max="13315" width="15.36328125" customWidth="1"/>
    <col min="13316" max="13317" width="10" customWidth="1"/>
    <col min="13318" max="13318" width="11" customWidth="1"/>
    <col min="13319" max="13319" width="11.36328125" customWidth="1"/>
    <col min="13320" max="13320" width="10" customWidth="1"/>
    <col min="13321" max="13321" width="10.36328125" customWidth="1"/>
    <col min="13322" max="13322" width="10.08984375" customWidth="1"/>
    <col min="13323" max="13323" width="11.54296875" customWidth="1"/>
    <col min="13324" max="13324" width="11.08984375" bestFit="1" customWidth="1"/>
    <col min="13328" max="13328" width="11.36328125" customWidth="1"/>
    <col min="13329" max="13329" width="9.36328125" customWidth="1"/>
    <col min="13330" max="13330" width="10.36328125" customWidth="1"/>
    <col min="13331" max="13331" width="8.36328125" customWidth="1"/>
    <col min="13332" max="13332" width="11.54296875" customWidth="1"/>
    <col min="13333" max="13333" width="4.36328125" customWidth="1"/>
    <col min="13334" max="13334" width="11.36328125" customWidth="1"/>
    <col min="13335" max="13335" width="9.36328125" customWidth="1"/>
    <col min="13336" max="13336" width="10.36328125" customWidth="1"/>
    <col min="13337" max="13337" width="8.36328125" customWidth="1"/>
    <col min="13338" max="13338" width="11.54296875" customWidth="1"/>
    <col min="13339" max="13339" width="3.6328125" customWidth="1"/>
    <col min="13340" max="13340" width="11.36328125" customWidth="1"/>
    <col min="13341" max="13341" width="9.36328125" customWidth="1"/>
    <col min="13342" max="13342" width="10.36328125" customWidth="1"/>
    <col min="13343" max="13343" width="10.08984375" customWidth="1"/>
    <col min="13344" max="13344" width="11.54296875" customWidth="1"/>
    <col min="13345" max="13345" width="3.36328125" customWidth="1"/>
    <col min="13346" max="13346" width="11.36328125" customWidth="1"/>
    <col min="13347" max="13347" width="10" customWidth="1"/>
    <col min="13348" max="13348" width="10.36328125" customWidth="1"/>
    <col min="13349" max="13349" width="10.08984375" customWidth="1"/>
    <col min="13350" max="13350" width="11.54296875" customWidth="1"/>
    <col min="13570" max="13570" width="18.90625" customWidth="1"/>
    <col min="13571" max="13571" width="15.36328125" customWidth="1"/>
    <col min="13572" max="13573" width="10" customWidth="1"/>
    <col min="13574" max="13574" width="11" customWidth="1"/>
    <col min="13575" max="13575" width="11.36328125" customWidth="1"/>
    <col min="13576" max="13576" width="10" customWidth="1"/>
    <col min="13577" max="13577" width="10.36328125" customWidth="1"/>
    <col min="13578" max="13578" width="10.08984375" customWidth="1"/>
    <col min="13579" max="13579" width="11.54296875" customWidth="1"/>
    <col min="13580" max="13580" width="11.08984375" bestFit="1" customWidth="1"/>
    <col min="13584" max="13584" width="11.36328125" customWidth="1"/>
    <col min="13585" max="13585" width="9.36328125" customWidth="1"/>
    <col min="13586" max="13586" width="10.36328125" customWidth="1"/>
    <col min="13587" max="13587" width="8.36328125" customWidth="1"/>
    <col min="13588" max="13588" width="11.54296875" customWidth="1"/>
    <col min="13589" max="13589" width="4.36328125" customWidth="1"/>
    <col min="13590" max="13590" width="11.36328125" customWidth="1"/>
    <col min="13591" max="13591" width="9.36328125" customWidth="1"/>
    <col min="13592" max="13592" width="10.36328125" customWidth="1"/>
    <col min="13593" max="13593" width="8.36328125" customWidth="1"/>
    <col min="13594" max="13594" width="11.54296875" customWidth="1"/>
    <col min="13595" max="13595" width="3.6328125" customWidth="1"/>
    <col min="13596" max="13596" width="11.36328125" customWidth="1"/>
    <col min="13597" max="13597" width="9.36328125" customWidth="1"/>
    <col min="13598" max="13598" width="10.36328125" customWidth="1"/>
    <col min="13599" max="13599" width="10.08984375" customWidth="1"/>
    <col min="13600" max="13600" width="11.54296875" customWidth="1"/>
    <col min="13601" max="13601" width="3.36328125" customWidth="1"/>
    <col min="13602" max="13602" width="11.36328125" customWidth="1"/>
    <col min="13603" max="13603" width="10" customWidth="1"/>
    <col min="13604" max="13604" width="10.36328125" customWidth="1"/>
    <col min="13605" max="13605" width="10.08984375" customWidth="1"/>
    <col min="13606" max="13606" width="11.54296875" customWidth="1"/>
    <col min="13826" max="13826" width="18.90625" customWidth="1"/>
    <col min="13827" max="13827" width="15.36328125" customWidth="1"/>
    <col min="13828" max="13829" width="10" customWidth="1"/>
    <col min="13830" max="13830" width="11" customWidth="1"/>
    <col min="13831" max="13831" width="11.36328125" customWidth="1"/>
    <col min="13832" max="13832" width="10" customWidth="1"/>
    <col min="13833" max="13833" width="10.36328125" customWidth="1"/>
    <col min="13834" max="13834" width="10.08984375" customWidth="1"/>
    <col min="13835" max="13835" width="11.54296875" customWidth="1"/>
    <col min="13836" max="13836" width="11.08984375" bestFit="1" customWidth="1"/>
    <col min="13840" max="13840" width="11.36328125" customWidth="1"/>
    <col min="13841" max="13841" width="9.36328125" customWidth="1"/>
    <col min="13842" max="13842" width="10.36328125" customWidth="1"/>
    <col min="13843" max="13843" width="8.36328125" customWidth="1"/>
    <col min="13844" max="13844" width="11.54296875" customWidth="1"/>
    <col min="13845" max="13845" width="4.36328125" customWidth="1"/>
    <col min="13846" max="13846" width="11.36328125" customWidth="1"/>
    <col min="13847" max="13847" width="9.36328125" customWidth="1"/>
    <col min="13848" max="13848" width="10.36328125" customWidth="1"/>
    <col min="13849" max="13849" width="8.36328125" customWidth="1"/>
    <col min="13850" max="13850" width="11.54296875" customWidth="1"/>
    <col min="13851" max="13851" width="3.6328125" customWidth="1"/>
    <col min="13852" max="13852" width="11.36328125" customWidth="1"/>
    <col min="13853" max="13853" width="9.36328125" customWidth="1"/>
    <col min="13854" max="13854" width="10.36328125" customWidth="1"/>
    <col min="13855" max="13855" width="10.08984375" customWidth="1"/>
    <col min="13856" max="13856" width="11.54296875" customWidth="1"/>
    <col min="13857" max="13857" width="3.36328125" customWidth="1"/>
    <col min="13858" max="13858" width="11.36328125" customWidth="1"/>
    <col min="13859" max="13859" width="10" customWidth="1"/>
    <col min="13860" max="13860" width="10.36328125" customWidth="1"/>
    <col min="13861" max="13861" width="10.08984375" customWidth="1"/>
    <col min="13862" max="13862" width="11.54296875" customWidth="1"/>
    <col min="14082" max="14082" width="18.90625" customWidth="1"/>
    <col min="14083" max="14083" width="15.36328125" customWidth="1"/>
    <col min="14084" max="14085" width="10" customWidth="1"/>
    <col min="14086" max="14086" width="11" customWidth="1"/>
    <col min="14087" max="14087" width="11.36328125" customWidth="1"/>
    <col min="14088" max="14088" width="10" customWidth="1"/>
    <col min="14089" max="14089" width="10.36328125" customWidth="1"/>
    <col min="14090" max="14090" width="10.08984375" customWidth="1"/>
    <col min="14091" max="14091" width="11.54296875" customWidth="1"/>
    <col min="14092" max="14092" width="11.08984375" bestFit="1" customWidth="1"/>
    <col min="14096" max="14096" width="11.36328125" customWidth="1"/>
    <col min="14097" max="14097" width="9.36328125" customWidth="1"/>
    <col min="14098" max="14098" width="10.36328125" customWidth="1"/>
    <col min="14099" max="14099" width="8.36328125" customWidth="1"/>
    <col min="14100" max="14100" width="11.54296875" customWidth="1"/>
    <col min="14101" max="14101" width="4.36328125" customWidth="1"/>
    <col min="14102" max="14102" width="11.36328125" customWidth="1"/>
    <col min="14103" max="14103" width="9.36328125" customWidth="1"/>
    <col min="14104" max="14104" width="10.36328125" customWidth="1"/>
    <col min="14105" max="14105" width="8.36328125" customWidth="1"/>
    <col min="14106" max="14106" width="11.54296875" customWidth="1"/>
    <col min="14107" max="14107" width="3.6328125" customWidth="1"/>
    <col min="14108" max="14108" width="11.36328125" customWidth="1"/>
    <col min="14109" max="14109" width="9.36328125" customWidth="1"/>
    <col min="14110" max="14110" width="10.36328125" customWidth="1"/>
    <col min="14111" max="14111" width="10.08984375" customWidth="1"/>
    <col min="14112" max="14112" width="11.54296875" customWidth="1"/>
    <col min="14113" max="14113" width="3.36328125" customWidth="1"/>
    <col min="14114" max="14114" width="11.36328125" customWidth="1"/>
    <col min="14115" max="14115" width="10" customWidth="1"/>
    <col min="14116" max="14116" width="10.36328125" customWidth="1"/>
    <col min="14117" max="14117" width="10.08984375" customWidth="1"/>
    <col min="14118" max="14118" width="11.54296875" customWidth="1"/>
    <col min="14338" max="14338" width="18.90625" customWidth="1"/>
    <col min="14339" max="14339" width="15.36328125" customWidth="1"/>
    <col min="14340" max="14341" width="10" customWidth="1"/>
    <col min="14342" max="14342" width="11" customWidth="1"/>
    <col min="14343" max="14343" width="11.36328125" customWidth="1"/>
    <col min="14344" max="14344" width="10" customWidth="1"/>
    <col min="14345" max="14345" width="10.36328125" customWidth="1"/>
    <col min="14346" max="14346" width="10.08984375" customWidth="1"/>
    <col min="14347" max="14347" width="11.54296875" customWidth="1"/>
    <col min="14348" max="14348" width="11.08984375" bestFit="1" customWidth="1"/>
    <col min="14352" max="14352" width="11.36328125" customWidth="1"/>
    <col min="14353" max="14353" width="9.36328125" customWidth="1"/>
    <col min="14354" max="14354" width="10.36328125" customWidth="1"/>
    <col min="14355" max="14355" width="8.36328125" customWidth="1"/>
    <col min="14356" max="14356" width="11.54296875" customWidth="1"/>
    <col min="14357" max="14357" width="4.36328125" customWidth="1"/>
    <col min="14358" max="14358" width="11.36328125" customWidth="1"/>
    <col min="14359" max="14359" width="9.36328125" customWidth="1"/>
    <col min="14360" max="14360" width="10.36328125" customWidth="1"/>
    <col min="14361" max="14361" width="8.36328125" customWidth="1"/>
    <col min="14362" max="14362" width="11.54296875" customWidth="1"/>
    <col min="14363" max="14363" width="3.6328125" customWidth="1"/>
    <col min="14364" max="14364" width="11.36328125" customWidth="1"/>
    <col min="14365" max="14365" width="9.36328125" customWidth="1"/>
    <col min="14366" max="14366" width="10.36328125" customWidth="1"/>
    <col min="14367" max="14367" width="10.08984375" customWidth="1"/>
    <col min="14368" max="14368" width="11.54296875" customWidth="1"/>
    <col min="14369" max="14369" width="3.36328125" customWidth="1"/>
    <col min="14370" max="14370" width="11.36328125" customWidth="1"/>
    <col min="14371" max="14371" width="10" customWidth="1"/>
    <col min="14372" max="14372" width="10.36328125" customWidth="1"/>
    <col min="14373" max="14373" width="10.08984375" customWidth="1"/>
    <col min="14374" max="14374" width="11.54296875" customWidth="1"/>
    <col min="14594" max="14594" width="18.90625" customWidth="1"/>
    <col min="14595" max="14595" width="15.36328125" customWidth="1"/>
    <col min="14596" max="14597" width="10" customWidth="1"/>
    <col min="14598" max="14598" width="11" customWidth="1"/>
    <col min="14599" max="14599" width="11.36328125" customWidth="1"/>
    <col min="14600" max="14600" width="10" customWidth="1"/>
    <col min="14601" max="14601" width="10.36328125" customWidth="1"/>
    <col min="14602" max="14602" width="10.08984375" customWidth="1"/>
    <col min="14603" max="14603" width="11.54296875" customWidth="1"/>
    <col min="14604" max="14604" width="11.08984375" bestFit="1" customWidth="1"/>
    <col min="14608" max="14608" width="11.36328125" customWidth="1"/>
    <col min="14609" max="14609" width="9.36328125" customWidth="1"/>
    <col min="14610" max="14610" width="10.36328125" customWidth="1"/>
    <col min="14611" max="14611" width="8.36328125" customWidth="1"/>
    <col min="14612" max="14612" width="11.54296875" customWidth="1"/>
    <col min="14613" max="14613" width="4.36328125" customWidth="1"/>
    <col min="14614" max="14614" width="11.36328125" customWidth="1"/>
    <col min="14615" max="14615" width="9.36328125" customWidth="1"/>
    <col min="14616" max="14616" width="10.36328125" customWidth="1"/>
    <col min="14617" max="14617" width="8.36328125" customWidth="1"/>
    <col min="14618" max="14618" width="11.54296875" customWidth="1"/>
    <col min="14619" max="14619" width="3.6328125" customWidth="1"/>
    <col min="14620" max="14620" width="11.36328125" customWidth="1"/>
    <col min="14621" max="14621" width="9.36328125" customWidth="1"/>
    <col min="14622" max="14622" width="10.36328125" customWidth="1"/>
    <col min="14623" max="14623" width="10.08984375" customWidth="1"/>
    <col min="14624" max="14624" width="11.54296875" customWidth="1"/>
    <col min="14625" max="14625" width="3.36328125" customWidth="1"/>
    <col min="14626" max="14626" width="11.36328125" customWidth="1"/>
    <col min="14627" max="14627" width="10" customWidth="1"/>
    <col min="14628" max="14628" width="10.36328125" customWidth="1"/>
    <col min="14629" max="14629" width="10.08984375" customWidth="1"/>
    <col min="14630" max="14630" width="11.54296875" customWidth="1"/>
    <col min="14850" max="14850" width="18.90625" customWidth="1"/>
    <col min="14851" max="14851" width="15.36328125" customWidth="1"/>
    <col min="14852" max="14853" width="10" customWidth="1"/>
    <col min="14854" max="14854" width="11" customWidth="1"/>
    <col min="14855" max="14855" width="11.36328125" customWidth="1"/>
    <col min="14856" max="14856" width="10" customWidth="1"/>
    <col min="14857" max="14857" width="10.36328125" customWidth="1"/>
    <col min="14858" max="14858" width="10.08984375" customWidth="1"/>
    <col min="14859" max="14859" width="11.54296875" customWidth="1"/>
    <col min="14860" max="14860" width="11.08984375" bestFit="1" customWidth="1"/>
    <col min="14864" max="14864" width="11.36328125" customWidth="1"/>
    <col min="14865" max="14865" width="9.36328125" customWidth="1"/>
    <col min="14866" max="14866" width="10.36328125" customWidth="1"/>
    <col min="14867" max="14867" width="8.36328125" customWidth="1"/>
    <col min="14868" max="14868" width="11.54296875" customWidth="1"/>
    <col min="14869" max="14869" width="4.36328125" customWidth="1"/>
    <col min="14870" max="14870" width="11.36328125" customWidth="1"/>
    <col min="14871" max="14871" width="9.36328125" customWidth="1"/>
    <col min="14872" max="14872" width="10.36328125" customWidth="1"/>
    <col min="14873" max="14873" width="8.36328125" customWidth="1"/>
    <col min="14874" max="14874" width="11.54296875" customWidth="1"/>
    <col min="14875" max="14875" width="3.6328125" customWidth="1"/>
    <col min="14876" max="14876" width="11.36328125" customWidth="1"/>
    <col min="14877" max="14877" width="9.36328125" customWidth="1"/>
    <col min="14878" max="14878" width="10.36328125" customWidth="1"/>
    <col min="14879" max="14879" width="10.08984375" customWidth="1"/>
    <col min="14880" max="14880" width="11.54296875" customWidth="1"/>
    <col min="14881" max="14881" width="3.36328125" customWidth="1"/>
    <col min="14882" max="14882" width="11.36328125" customWidth="1"/>
    <col min="14883" max="14883" width="10" customWidth="1"/>
    <col min="14884" max="14884" width="10.36328125" customWidth="1"/>
    <col min="14885" max="14885" width="10.08984375" customWidth="1"/>
    <col min="14886" max="14886" width="11.54296875" customWidth="1"/>
    <col min="15106" max="15106" width="18.90625" customWidth="1"/>
    <col min="15107" max="15107" width="15.36328125" customWidth="1"/>
    <col min="15108" max="15109" width="10" customWidth="1"/>
    <col min="15110" max="15110" width="11" customWidth="1"/>
    <col min="15111" max="15111" width="11.36328125" customWidth="1"/>
    <col min="15112" max="15112" width="10" customWidth="1"/>
    <col min="15113" max="15113" width="10.36328125" customWidth="1"/>
    <col min="15114" max="15114" width="10.08984375" customWidth="1"/>
    <col min="15115" max="15115" width="11.54296875" customWidth="1"/>
    <col min="15116" max="15116" width="11.08984375" bestFit="1" customWidth="1"/>
    <col min="15120" max="15120" width="11.36328125" customWidth="1"/>
    <col min="15121" max="15121" width="9.36328125" customWidth="1"/>
    <col min="15122" max="15122" width="10.36328125" customWidth="1"/>
    <col min="15123" max="15123" width="8.36328125" customWidth="1"/>
    <col min="15124" max="15124" width="11.54296875" customWidth="1"/>
    <col min="15125" max="15125" width="4.36328125" customWidth="1"/>
    <col min="15126" max="15126" width="11.36328125" customWidth="1"/>
    <col min="15127" max="15127" width="9.36328125" customWidth="1"/>
    <col min="15128" max="15128" width="10.36328125" customWidth="1"/>
    <col min="15129" max="15129" width="8.36328125" customWidth="1"/>
    <col min="15130" max="15130" width="11.54296875" customWidth="1"/>
    <col min="15131" max="15131" width="3.6328125" customWidth="1"/>
    <col min="15132" max="15132" width="11.36328125" customWidth="1"/>
    <col min="15133" max="15133" width="9.36328125" customWidth="1"/>
    <col min="15134" max="15134" width="10.36328125" customWidth="1"/>
    <col min="15135" max="15135" width="10.08984375" customWidth="1"/>
    <col min="15136" max="15136" width="11.54296875" customWidth="1"/>
    <col min="15137" max="15137" width="3.36328125" customWidth="1"/>
    <col min="15138" max="15138" width="11.36328125" customWidth="1"/>
    <col min="15139" max="15139" width="10" customWidth="1"/>
    <col min="15140" max="15140" width="10.36328125" customWidth="1"/>
    <col min="15141" max="15141" width="10.08984375" customWidth="1"/>
    <col min="15142" max="15142" width="11.54296875" customWidth="1"/>
    <col min="15362" max="15362" width="18.90625" customWidth="1"/>
    <col min="15363" max="15363" width="15.36328125" customWidth="1"/>
    <col min="15364" max="15365" width="10" customWidth="1"/>
    <col min="15366" max="15366" width="11" customWidth="1"/>
    <col min="15367" max="15367" width="11.36328125" customWidth="1"/>
    <col min="15368" max="15368" width="10" customWidth="1"/>
    <col min="15369" max="15369" width="10.36328125" customWidth="1"/>
    <col min="15370" max="15370" width="10.08984375" customWidth="1"/>
    <col min="15371" max="15371" width="11.54296875" customWidth="1"/>
    <col min="15372" max="15372" width="11.08984375" bestFit="1" customWidth="1"/>
    <col min="15376" max="15376" width="11.36328125" customWidth="1"/>
    <col min="15377" max="15377" width="9.36328125" customWidth="1"/>
    <col min="15378" max="15378" width="10.36328125" customWidth="1"/>
    <col min="15379" max="15379" width="8.36328125" customWidth="1"/>
    <col min="15380" max="15380" width="11.54296875" customWidth="1"/>
    <col min="15381" max="15381" width="4.36328125" customWidth="1"/>
    <col min="15382" max="15382" width="11.36328125" customWidth="1"/>
    <col min="15383" max="15383" width="9.36328125" customWidth="1"/>
    <col min="15384" max="15384" width="10.36328125" customWidth="1"/>
    <col min="15385" max="15385" width="8.36328125" customWidth="1"/>
    <col min="15386" max="15386" width="11.54296875" customWidth="1"/>
    <col min="15387" max="15387" width="3.6328125" customWidth="1"/>
    <col min="15388" max="15388" width="11.36328125" customWidth="1"/>
    <col min="15389" max="15389" width="9.36328125" customWidth="1"/>
    <col min="15390" max="15390" width="10.36328125" customWidth="1"/>
    <col min="15391" max="15391" width="10.08984375" customWidth="1"/>
    <col min="15392" max="15392" width="11.54296875" customWidth="1"/>
    <col min="15393" max="15393" width="3.36328125" customWidth="1"/>
    <col min="15394" max="15394" width="11.36328125" customWidth="1"/>
    <col min="15395" max="15395" width="10" customWidth="1"/>
    <col min="15396" max="15396" width="10.36328125" customWidth="1"/>
    <col min="15397" max="15397" width="10.08984375" customWidth="1"/>
    <col min="15398" max="15398" width="11.54296875" customWidth="1"/>
    <col min="15618" max="15618" width="18.90625" customWidth="1"/>
    <col min="15619" max="15619" width="15.36328125" customWidth="1"/>
    <col min="15620" max="15621" width="10" customWidth="1"/>
    <col min="15622" max="15622" width="11" customWidth="1"/>
    <col min="15623" max="15623" width="11.36328125" customWidth="1"/>
    <col min="15624" max="15624" width="10" customWidth="1"/>
    <col min="15625" max="15625" width="10.36328125" customWidth="1"/>
    <col min="15626" max="15626" width="10.08984375" customWidth="1"/>
    <col min="15627" max="15627" width="11.54296875" customWidth="1"/>
    <col min="15628" max="15628" width="11.08984375" bestFit="1" customWidth="1"/>
    <col min="15632" max="15632" width="11.36328125" customWidth="1"/>
    <col min="15633" max="15633" width="9.36328125" customWidth="1"/>
    <col min="15634" max="15634" width="10.36328125" customWidth="1"/>
    <col min="15635" max="15635" width="8.36328125" customWidth="1"/>
    <col min="15636" max="15636" width="11.54296875" customWidth="1"/>
    <col min="15637" max="15637" width="4.36328125" customWidth="1"/>
    <col min="15638" max="15638" width="11.36328125" customWidth="1"/>
    <col min="15639" max="15639" width="9.36328125" customWidth="1"/>
    <col min="15640" max="15640" width="10.36328125" customWidth="1"/>
    <col min="15641" max="15641" width="8.36328125" customWidth="1"/>
    <col min="15642" max="15642" width="11.54296875" customWidth="1"/>
    <col min="15643" max="15643" width="3.6328125" customWidth="1"/>
    <col min="15644" max="15644" width="11.36328125" customWidth="1"/>
    <col min="15645" max="15645" width="9.36328125" customWidth="1"/>
    <col min="15646" max="15646" width="10.36328125" customWidth="1"/>
    <col min="15647" max="15647" width="10.08984375" customWidth="1"/>
    <col min="15648" max="15648" width="11.54296875" customWidth="1"/>
    <col min="15649" max="15649" width="3.36328125" customWidth="1"/>
    <col min="15650" max="15650" width="11.36328125" customWidth="1"/>
    <col min="15651" max="15651" width="10" customWidth="1"/>
    <col min="15652" max="15652" width="10.36328125" customWidth="1"/>
    <col min="15653" max="15653" width="10.08984375" customWidth="1"/>
    <col min="15654" max="15654" width="11.54296875" customWidth="1"/>
    <col min="15874" max="15874" width="18.90625" customWidth="1"/>
    <col min="15875" max="15875" width="15.36328125" customWidth="1"/>
    <col min="15876" max="15877" width="10" customWidth="1"/>
    <col min="15878" max="15878" width="11" customWidth="1"/>
    <col min="15879" max="15879" width="11.36328125" customWidth="1"/>
    <col min="15880" max="15880" width="10" customWidth="1"/>
    <col min="15881" max="15881" width="10.36328125" customWidth="1"/>
    <col min="15882" max="15882" width="10.08984375" customWidth="1"/>
    <col min="15883" max="15883" width="11.54296875" customWidth="1"/>
    <col min="15884" max="15884" width="11.08984375" bestFit="1" customWidth="1"/>
    <col min="15888" max="15888" width="11.36328125" customWidth="1"/>
    <col min="15889" max="15889" width="9.36328125" customWidth="1"/>
    <col min="15890" max="15890" width="10.36328125" customWidth="1"/>
    <col min="15891" max="15891" width="8.36328125" customWidth="1"/>
    <col min="15892" max="15892" width="11.54296875" customWidth="1"/>
    <col min="15893" max="15893" width="4.36328125" customWidth="1"/>
    <col min="15894" max="15894" width="11.36328125" customWidth="1"/>
    <col min="15895" max="15895" width="9.36328125" customWidth="1"/>
    <col min="15896" max="15896" width="10.36328125" customWidth="1"/>
    <col min="15897" max="15897" width="8.36328125" customWidth="1"/>
    <col min="15898" max="15898" width="11.54296875" customWidth="1"/>
    <col min="15899" max="15899" width="3.6328125" customWidth="1"/>
    <col min="15900" max="15900" width="11.36328125" customWidth="1"/>
    <col min="15901" max="15901" width="9.36328125" customWidth="1"/>
    <col min="15902" max="15902" width="10.36328125" customWidth="1"/>
    <col min="15903" max="15903" width="10.08984375" customWidth="1"/>
    <col min="15904" max="15904" width="11.54296875" customWidth="1"/>
    <col min="15905" max="15905" width="3.36328125" customWidth="1"/>
    <col min="15906" max="15906" width="11.36328125" customWidth="1"/>
    <col min="15907" max="15907" width="10" customWidth="1"/>
    <col min="15908" max="15908" width="10.36328125" customWidth="1"/>
    <col min="15909" max="15909" width="10.08984375" customWidth="1"/>
    <col min="15910" max="15910" width="11.54296875" customWidth="1"/>
    <col min="16130" max="16130" width="18.90625" customWidth="1"/>
    <col min="16131" max="16131" width="15.36328125" customWidth="1"/>
    <col min="16132" max="16133" width="10" customWidth="1"/>
    <col min="16134" max="16134" width="11" customWidth="1"/>
    <col min="16135" max="16135" width="11.36328125" customWidth="1"/>
    <col min="16136" max="16136" width="10" customWidth="1"/>
    <col min="16137" max="16137" width="10.36328125" customWidth="1"/>
    <col min="16138" max="16138" width="10.08984375" customWidth="1"/>
    <col min="16139" max="16139" width="11.54296875" customWidth="1"/>
    <col min="16140" max="16140" width="11.08984375" bestFit="1" customWidth="1"/>
    <col min="16144" max="16144" width="11.36328125" customWidth="1"/>
    <col min="16145" max="16145" width="9.36328125" customWidth="1"/>
    <col min="16146" max="16146" width="10.36328125" customWidth="1"/>
    <col min="16147" max="16147" width="8.36328125" customWidth="1"/>
    <col min="16148" max="16148" width="11.54296875" customWidth="1"/>
    <col min="16149" max="16149" width="4.36328125" customWidth="1"/>
    <col min="16150" max="16150" width="11.36328125" customWidth="1"/>
    <col min="16151" max="16151" width="9.36328125" customWidth="1"/>
    <col min="16152" max="16152" width="10.36328125" customWidth="1"/>
    <col min="16153" max="16153" width="8.36328125" customWidth="1"/>
    <col min="16154" max="16154" width="11.54296875" customWidth="1"/>
    <col min="16155" max="16155" width="3.6328125" customWidth="1"/>
    <col min="16156" max="16156" width="11.36328125" customWidth="1"/>
    <col min="16157" max="16157" width="9.36328125" customWidth="1"/>
    <col min="16158" max="16158" width="10.36328125" customWidth="1"/>
    <col min="16159" max="16159" width="10.08984375" customWidth="1"/>
    <col min="16160" max="16160" width="11.54296875" customWidth="1"/>
    <col min="16161" max="16161" width="3.36328125" customWidth="1"/>
    <col min="16162" max="16162" width="11.36328125" customWidth="1"/>
    <col min="16163" max="16163" width="10" customWidth="1"/>
    <col min="16164" max="16164" width="10.36328125" customWidth="1"/>
    <col min="16165" max="16165" width="10.08984375" customWidth="1"/>
    <col min="16166" max="16166" width="11.54296875" customWidth="1"/>
  </cols>
  <sheetData>
    <row r="1" spans="1:11" s="12" customFormat="1" ht="18" x14ac:dyDescent="0.4">
      <c r="A1" s="88" t="s">
        <v>90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65" customHeight="1" x14ac:dyDescent="0.35">
      <c r="A2" s="124" t="s">
        <v>4</v>
      </c>
      <c r="B2" s="192" t="s">
        <v>91</v>
      </c>
      <c r="C2" s="189">
        <v>2019</v>
      </c>
      <c r="D2" s="199">
        <v>2020</v>
      </c>
      <c r="E2" s="189">
        <v>2021</v>
      </c>
      <c r="F2" s="170"/>
      <c r="G2" s="195">
        <v>2022</v>
      </c>
      <c r="H2" s="196"/>
      <c r="I2" s="196"/>
      <c r="J2" s="196"/>
      <c r="K2" s="197"/>
    </row>
    <row r="3" spans="1:11" s="62" customFormat="1" ht="16.25" customHeight="1" x14ac:dyDescent="0.35">
      <c r="A3" s="125" t="s">
        <v>24</v>
      </c>
      <c r="B3" s="198"/>
      <c r="C3" s="190"/>
      <c r="D3" s="200"/>
      <c r="E3" s="190"/>
      <c r="F3" s="170"/>
      <c r="G3" s="63" t="s">
        <v>92</v>
      </c>
      <c r="H3" s="63" t="s">
        <v>93</v>
      </c>
      <c r="I3" s="63" t="s">
        <v>94</v>
      </c>
      <c r="J3" s="63" t="s">
        <v>95</v>
      </c>
      <c r="K3" s="63" t="s">
        <v>8</v>
      </c>
    </row>
    <row r="4" spans="1:11" x14ac:dyDescent="0.35">
      <c r="A4" t="s">
        <v>96</v>
      </c>
      <c r="B4" s="171">
        <v>15761515</v>
      </c>
      <c r="C4" s="98">
        <v>1154111</v>
      </c>
      <c r="D4" s="98">
        <v>3329750</v>
      </c>
      <c r="E4" s="172">
        <f>+'[1]Ex Africa 2021'!B1193</f>
        <v>2340550</v>
      </c>
      <c r="F4" s="145"/>
      <c r="G4" s="171">
        <f>+'[1]Ex Africa 2022'!B5+'[1]Ex Africa 2022'!B402+'[1]Ex Africa 2022'!B799</f>
        <v>15000</v>
      </c>
      <c r="H4" s="98">
        <f>+'[1]Ex Africa 2022'!B104+'[1]Ex Africa 2022'!B501+'[1]Ex Africa 2022'!B898</f>
        <v>0</v>
      </c>
      <c r="I4" s="98">
        <f>+'[1]Ex Africa 2022'!B203+'[1]Ex Africa 2022'!B600+'[1]Ex Africa 2022'!B997</f>
        <v>5000</v>
      </c>
      <c r="J4" s="98">
        <f>+'[1]Ex Africa 2022'!B302+'[1]Ex Africa 2022'!B699+'[1]Ex Africa 2022'!B1096</f>
        <v>407350</v>
      </c>
      <c r="K4" s="172">
        <f t="shared" ref="K4:K67" si="0">SUM(G4:J4)</f>
        <v>427350</v>
      </c>
    </row>
    <row r="5" spans="1:11" x14ac:dyDescent="0.35">
      <c r="A5" t="s">
        <v>97</v>
      </c>
      <c r="B5" s="171">
        <v>900</v>
      </c>
      <c r="C5" s="99">
        <v>0</v>
      </c>
      <c r="D5" s="99">
        <v>0</v>
      </c>
      <c r="E5" s="172">
        <f>+'[1]Ex Africa 2021'!B1194</f>
        <v>0</v>
      </c>
      <c r="F5" s="145"/>
      <c r="G5" s="171">
        <f>+'[1]Ex Africa 2022'!B6+'[1]Ex Africa 2022'!B403+'[1]Ex Africa 2022'!B800</f>
        <v>0</v>
      </c>
      <c r="H5" s="98">
        <f>+'[1]Ex Africa 2022'!B105+'[1]Ex Africa 2022'!B502+'[1]Ex Africa 2022'!B899</f>
        <v>0</v>
      </c>
      <c r="I5" s="98">
        <f>+'[1]Ex Africa 2022'!B204+'[1]Ex Africa 2022'!B601+'[1]Ex Africa 2022'!B998</f>
        <v>0</v>
      </c>
      <c r="J5" s="98">
        <f>+'[1]Ex Africa 2022'!B303+'[1]Ex Africa 2022'!B700+'[1]Ex Africa 2022'!B1097</f>
        <v>0</v>
      </c>
      <c r="K5" s="100">
        <f t="shared" si="0"/>
        <v>0</v>
      </c>
    </row>
    <row r="6" spans="1:11" x14ac:dyDescent="0.35">
      <c r="A6" t="s">
        <v>98</v>
      </c>
      <c r="B6" s="171">
        <v>1050</v>
      </c>
      <c r="C6" s="99">
        <v>0</v>
      </c>
      <c r="D6" s="99">
        <v>0</v>
      </c>
      <c r="E6" s="172">
        <f>+'[1]Ex Africa 2021'!B1195</f>
        <v>0</v>
      </c>
      <c r="F6" s="145"/>
      <c r="G6" s="171">
        <f>+'[1]Ex Africa 2022'!B7+'[1]Ex Africa 2022'!B404+'[1]Ex Africa 2022'!B801</f>
        <v>0</v>
      </c>
      <c r="H6" s="98">
        <f>+'[1]Ex Africa 2022'!B106+'[1]Ex Africa 2022'!B503+'[1]Ex Africa 2022'!B900</f>
        <v>0</v>
      </c>
      <c r="I6" s="98">
        <f>+'[1]Ex Africa 2022'!B205+'[1]Ex Africa 2022'!B602+'[1]Ex Africa 2022'!B999</f>
        <v>0</v>
      </c>
      <c r="J6" s="98">
        <f>+'[1]Ex Africa 2022'!B304+'[1]Ex Africa 2022'!B701+'[1]Ex Africa 2022'!B1098</f>
        <v>0</v>
      </c>
      <c r="K6" s="100">
        <f t="shared" si="0"/>
        <v>0</v>
      </c>
    </row>
    <row r="7" spans="1:11" x14ac:dyDescent="0.35">
      <c r="A7" t="s">
        <v>99</v>
      </c>
      <c r="B7" s="171">
        <v>222600</v>
      </c>
      <c r="C7" s="99">
        <v>0</v>
      </c>
      <c r="D7" s="99">
        <v>0</v>
      </c>
      <c r="E7" s="172">
        <f>+'[1]Ex Africa 2021'!B1196</f>
        <v>9200</v>
      </c>
      <c r="F7" s="145"/>
      <c r="G7" s="171">
        <f>+'[1]Ex Africa 2022'!B8+'[1]Ex Africa 2022'!B405+'[1]Ex Africa 2022'!B802</f>
        <v>0</v>
      </c>
      <c r="H7" s="98">
        <f>+'[1]Ex Africa 2022'!B107+'[1]Ex Africa 2022'!B504+'[1]Ex Africa 2022'!B901</f>
        <v>0</v>
      </c>
      <c r="I7" s="98">
        <f>+'[1]Ex Africa 2022'!B206+'[1]Ex Africa 2022'!B603+'[1]Ex Africa 2022'!B1000</f>
        <v>0</v>
      </c>
      <c r="J7" s="98">
        <f>+'[1]Ex Africa 2022'!B305+'[1]Ex Africa 2022'!B702+'[1]Ex Africa 2022'!B1099</f>
        <v>0</v>
      </c>
      <c r="K7" s="100">
        <f t="shared" si="0"/>
        <v>0</v>
      </c>
    </row>
    <row r="8" spans="1:11" x14ac:dyDescent="0.35">
      <c r="A8" t="s">
        <v>100</v>
      </c>
      <c r="B8" s="171">
        <v>30000</v>
      </c>
      <c r="C8" s="99">
        <v>0</v>
      </c>
      <c r="D8" s="99">
        <v>0</v>
      </c>
      <c r="E8" s="172">
        <f>+'[1]Ex Africa 2021'!B1197</f>
        <v>0</v>
      </c>
      <c r="F8" s="145"/>
      <c r="G8" s="171">
        <f>+'[1]Ex Africa 2022'!B9+'[1]Ex Africa 2022'!B406+'[1]Ex Africa 2022'!B803</f>
        <v>0</v>
      </c>
      <c r="H8" s="98">
        <f>+'[1]Ex Africa 2022'!B108+'[1]Ex Africa 2022'!B505+'[1]Ex Africa 2022'!B902</f>
        <v>0</v>
      </c>
      <c r="I8" s="98">
        <f>+'[1]Ex Africa 2022'!B207+'[1]Ex Africa 2022'!B604+'[1]Ex Africa 2022'!B1001</f>
        <v>0</v>
      </c>
      <c r="J8" s="98">
        <f>+'[1]Ex Africa 2022'!B306+'[1]Ex Africa 2022'!B703+'[1]Ex Africa 2022'!B1100</f>
        <v>0</v>
      </c>
      <c r="K8" s="100">
        <f t="shared" si="0"/>
        <v>0</v>
      </c>
    </row>
    <row r="9" spans="1:11" x14ac:dyDescent="0.35">
      <c r="A9" t="s">
        <v>101</v>
      </c>
      <c r="B9" s="171">
        <v>10200</v>
      </c>
      <c r="C9" s="99">
        <v>0</v>
      </c>
      <c r="D9" s="99">
        <v>0</v>
      </c>
      <c r="E9" s="172">
        <f>+'[1]Ex Africa 2021'!B1198</f>
        <v>0</v>
      </c>
      <c r="F9" s="145"/>
      <c r="G9" s="171">
        <f>+'[1]Ex Africa 2022'!B10+'[1]Ex Africa 2022'!B407+'[1]Ex Africa 2022'!B804</f>
        <v>0</v>
      </c>
      <c r="H9" s="98">
        <f>+'[1]Ex Africa 2022'!B109+'[1]Ex Africa 2022'!B506+'[1]Ex Africa 2022'!B903</f>
        <v>0</v>
      </c>
      <c r="I9" s="98">
        <f>+'[1]Ex Africa 2022'!B208+'[1]Ex Africa 2022'!B605+'[1]Ex Africa 2022'!B1002</f>
        <v>0</v>
      </c>
      <c r="J9" s="98">
        <f>+'[1]Ex Africa 2022'!B307+'[1]Ex Africa 2022'!B704+'[1]Ex Africa 2022'!B1101</f>
        <v>0</v>
      </c>
      <c r="K9" s="100">
        <f t="shared" si="0"/>
        <v>0</v>
      </c>
    </row>
    <row r="10" spans="1:11" x14ac:dyDescent="0.35">
      <c r="A10" t="s">
        <v>102</v>
      </c>
      <c r="B10" s="171">
        <v>10375655</v>
      </c>
      <c r="C10" s="99">
        <v>733550</v>
      </c>
      <c r="D10" s="99">
        <v>1310700</v>
      </c>
      <c r="E10" s="172">
        <f>+'[1]Ex Africa 2021'!B1199</f>
        <v>961155</v>
      </c>
      <c r="F10" s="145"/>
      <c r="G10" s="171">
        <f>+'[1]Ex Africa 2022'!B11+'[1]Ex Africa 2022'!B408+'[1]Ex Africa 2022'!B805</f>
        <v>500861</v>
      </c>
      <c r="H10" s="98">
        <f>+'[1]Ex Africa 2022'!B110+'[1]Ex Africa 2022'!B507+'[1]Ex Africa 2022'!B904</f>
        <v>399200</v>
      </c>
      <c r="I10" s="98">
        <f>+'[1]Ex Africa 2022'!B209+'[1]Ex Africa 2022'!B606+'[1]Ex Africa 2022'!B1003</f>
        <v>1216850</v>
      </c>
      <c r="J10" s="98">
        <f>+'[1]Ex Africa 2022'!B308+'[1]Ex Africa 2022'!B705+'[1]Ex Africa 2022'!B1102</f>
        <v>31000</v>
      </c>
      <c r="K10" s="100">
        <f t="shared" si="0"/>
        <v>2147911</v>
      </c>
    </row>
    <row r="11" spans="1:11" x14ac:dyDescent="0.35">
      <c r="A11" t="s">
        <v>103</v>
      </c>
      <c r="B11" s="171">
        <v>4550</v>
      </c>
      <c r="C11" s="99">
        <v>0</v>
      </c>
      <c r="D11" s="99">
        <v>0</v>
      </c>
      <c r="E11" s="172">
        <f>+'[1]Ex Africa 2021'!B1200</f>
        <v>0</v>
      </c>
      <c r="F11" s="145"/>
      <c r="G11" s="171">
        <f>+'[1]Ex Africa 2022'!B12+'[1]Ex Africa 2022'!B409+'[1]Ex Africa 2022'!B806</f>
        <v>0</v>
      </c>
      <c r="H11" s="98">
        <f>+'[1]Ex Africa 2022'!B111+'[1]Ex Africa 2022'!B508+'[1]Ex Africa 2022'!B905</f>
        <v>0</v>
      </c>
      <c r="I11" s="98">
        <f>+'[1]Ex Africa 2022'!B210+'[1]Ex Africa 2022'!B607+'[1]Ex Africa 2022'!B1004</f>
        <v>0</v>
      </c>
      <c r="J11" s="98">
        <f>+'[1]Ex Africa 2022'!B309+'[1]Ex Africa 2022'!B706+'[1]Ex Africa 2022'!B1103</f>
        <v>0</v>
      </c>
      <c r="K11" s="100">
        <f t="shared" si="0"/>
        <v>0</v>
      </c>
    </row>
    <row r="12" spans="1:11" x14ac:dyDescent="0.35">
      <c r="A12" t="s">
        <v>104</v>
      </c>
      <c r="B12" s="171">
        <v>250379</v>
      </c>
      <c r="C12" s="99">
        <v>25650</v>
      </c>
      <c r="D12" s="99">
        <v>133000</v>
      </c>
      <c r="E12" s="172">
        <f>+'[1]Ex Africa 2021'!B1201</f>
        <v>143550</v>
      </c>
      <c r="F12" s="145"/>
      <c r="G12" s="171">
        <f>+'[1]Ex Africa 2022'!B13+'[1]Ex Africa 2022'!B410+'[1]Ex Africa 2022'!B807</f>
        <v>16000</v>
      </c>
      <c r="H12" s="98">
        <f>+'[1]Ex Africa 2022'!B112+'[1]Ex Africa 2022'!B509+'[1]Ex Africa 2022'!B906</f>
        <v>52250</v>
      </c>
      <c r="I12" s="98">
        <f>+'[1]Ex Africa 2022'!B211+'[1]Ex Africa 2022'!B608+'[1]Ex Africa 2022'!B1005</f>
        <v>28610</v>
      </c>
      <c r="J12" s="98">
        <f>+'[1]Ex Africa 2022'!B310+'[1]Ex Africa 2022'!B707+'[1]Ex Africa 2022'!B1104</f>
        <v>33000</v>
      </c>
      <c r="K12" s="100">
        <f t="shared" si="0"/>
        <v>129860</v>
      </c>
    </row>
    <row r="13" spans="1:11" x14ac:dyDescent="0.35">
      <c r="A13" t="s">
        <v>105</v>
      </c>
      <c r="B13" s="171">
        <v>26190</v>
      </c>
      <c r="C13" s="99">
        <v>0</v>
      </c>
      <c r="D13" s="99">
        <v>8000</v>
      </c>
      <c r="E13" s="172">
        <f>+'[1]Ex Africa 2021'!B1202</f>
        <v>0</v>
      </c>
      <c r="F13" s="145"/>
      <c r="G13" s="171">
        <f>+'[1]Ex Africa 2022'!B14+'[1]Ex Africa 2022'!B411+'[1]Ex Africa 2022'!B808</f>
        <v>0</v>
      </c>
      <c r="H13" s="98">
        <f>+'[1]Ex Africa 2022'!B113+'[1]Ex Africa 2022'!B510+'[1]Ex Africa 2022'!B907</f>
        <v>0</v>
      </c>
      <c r="I13" s="98">
        <f>+'[1]Ex Africa 2022'!B212+'[1]Ex Africa 2022'!B609+'[1]Ex Africa 2022'!B1006</f>
        <v>0</v>
      </c>
      <c r="J13" s="98">
        <f>+'[1]Ex Africa 2022'!B311+'[1]Ex Africa 2022'!B708+'[1]Ex Africa 2022'!B1105</f>
        <v>0</v>
      </c>
      <c r="K13" s="100">
        <f t="shared" si="0"/>
        <v>0</v>
      </c>
    </row>
    <row r="14" spans="1:11" x14ac:dyDescent="0.35">
      <c r="A14" t="s">
        <v>106</v>
      </c>
      <c r="B14" s="171">
        <v>437033</v>
      </c>
      <c r="C14" s="99">
        <v>19936</v>
      </c>
      <c r="D14" s="99">
        <v>146328</v>
      </c>
      <c r="E14" s="172">
        <f>+'[1]Ex Africa 2021'!B1203</f>
        <v>5000</v>
      </c>
      <c r="F14" s="145"/>
      <c r="G14" s="171">
        <f>+'[1]Ex Africa 2022'!B15+'[1]Ex Africa 2022'!B412+'[1]Ex Africa 2022'!B809</f>
        <v>0</v>
      </c>
      <c r="H14" s="98">
        <f>+'[1]Ex Africa 2022'!B114+'[1]Ex Africa 2022'!B511+'[1]Ex Africa 2022'!B908</f>
        <v>10553</v>
      </c>
      <c r="I14" s="98">
        <f>+'[1]Ex Africa 2022'!B213+'[1]Ex Africa 2022'!B610+'[1]Ex Africa 2022'!B1007</f>
        <v>0</v>
      </c>
      <c r="J14" s="98">
        <f>+'[1]Ex Africa 2022'!B312+'[1]Ex Africa 2022'!B709+'[1]Ex Africa 2022'!B1106</f>
        <v>113438</v>
      </c>
      <c r="K14" s="100">
        <f t="shared" si="0"/>
        <v>123991</v>
      </c>
    </row>
    <row r="15" spans="1:11" x14ac:dyDescent="0.35">
      <c r="A15" t="s">
        <v>216</v>
      </c>
      <c r="B15" s="171">
        <v>405499</v>
      </c>
      <c r="C15" s="99">
        <v>20000</v>
      </c>
      <c r="D15" s="99">
        <v>108200</v>
      </c>
      <c r="E15" s="172">
        <f>+'[1]Ex Africa 2021'!B1204</f>
        <v>20000</v>
      </c>
      <c r="F15" s="145"/>
      <c r="G15" s="171">
        <f>+'[1]Ex Africa 2022'!B16+'[1]Ex Africa 2022'!B413+'[1]Ex Africa 2022'!B810</f>
        <v>0</v>
      </c>
      <c r="H15" s="98">
        <f>+'[1]Ex Africa 2022'!B115+'[1]Ex Africa 2022'!B512+'[1]Ex Africa 2022'!B909</f>
        <v>0</v>
      </c>
      <c r="I15" s="98">
        <f>+'[1]Ex Africa 2022'!B214+'[1]Ex Africa 2022'!B611+'[1]Ex Africa 2022'!B1008</f>
        <v>115500</v>
      </c>
      <c r="J15" s="98">
        <f>+'[1]Ex Africa 2022'!B313+'[1]Ex Africa 2022'!B710+'[1]Ex Africa 2022'!B1107</f>
        <v>0</v>
      </c>
      <c r="K15" s="100">
        <f t="shared" si="0"/>
        <v>115500</v>
      </c>
    </row>
    <row r="16" spans="1:11" x14ac:dyDescent="0.35">
      <c r="A16" t="s">
        <v>107</v>
      </c>
      <c r="B16" s="171">
        <v>2711350</v>
      </c>
      <c r="C16" s="99">
        <v>247450</v>
      </c>
      <c r="D16" s="99">
        <v>77450</v>
      </c>
      <c r="E16" s="172">
        <f>+'[1]Ex Africa 2021'!B1205</f>
        <v>200550</v>
      </c>
      <c r="F16" s="145"/>
      <c r="G16" s="171">
        <f>+'[1]Ex Africa 2022'!B17+'[1]Ex Africa 2022'!B414+'[1]Ex Africa 2022'!B811</f>
        <v>0</v>
      </c>
      <c r="H16" s="98">
        <f>+'[1]Ex Africa 2022'!B116+'[1]Ex Africa 2022'!B513+'[1]Ex Africa 2022'!B910</f>
        <v>0</v>
      </c>
      <c r="I16" s="98">
        <f>+'[1]Ex Africa 2022'!B215+'[1]Ex Africa 2022'!B612+'[1]Ex Africa 2022'!B1009</f>
        <v>36000</v>
      </c>
      <c r="J16" s="98">
        <f>+'[1]Ex Africa 2022'!B314+'[1]Ex Africa 2022'!B711+'[1]Ex Africa 2022'!B1108</f>
        <v>0</v>
      </c>
      <c r="K16" s="100">
        <f t="shared" si="0"/>
        <v>36000</v>
      </c>
    </row>
    <row r="17" spans="1:11" x14ac:dyDescent="0.35">
      <c r="A17" t="s">
        <v>108</v>
      </c>
      <c r="B17" s="171">
        <v>12779027</v>
      </c>
      <c r="C17" s="99">
        <v>326444</v>
      </c>
      <c r="D17" s="99">
        <v>250000</v>
      </c>
      <c r="E17" s="172">
        <f>+'[1]Ex Africa 2021'!B1206</f>
        <v>887100</v>
      </c>
      <c r="F17" s="145"/>
      <c r="G17" s="171">
        <f>+'[1]Ex Africa 2022'!B18+'[1]Ex Africa 2022'!B415+'[1]Ex Africa 2022'!B812</f>
        <v>215900</v>
      </c>
      <c r="H17" s="98">
        <f>+'[1]Ex Africa 2022'!B117+'[1]Ex Africa 2022'!B514+'[1]Ex Africa 2022'!B911</f>
        <v>0</v>
      </c>
      <c r="I17" s="98">
        <f>+'[1]Ex Africa 2022'!B216+'[1]Ex Africa 2022'!B613+'[1]Ex Africa 2022'!B1010</f>
        <v>0</v>
      </c>
      <c r="J17" s="98">
        <f>+'[1]Ex Africa 2022'!B315+'[1]Ex Africa 2022'!B712+'[1]Ex Africa 2022'!B1109</f>
        <v>0</v>
      </c>
      <c r="K17" s="100">
        <f t="shared" si="0"/>
        <v>215900</v>
      </c>
    </row>
    <row r="18" spans="1:11" x14ac:dyDescent="0.35">
      <c r="A18" t="s">
        <v>109</v>
      </c>
      <c r="B18" s="171">
        <v>26000</v>
      </c>
      <c r="C18" s="99">
        <v>0</v>
      </c>
      <c r="D18" s="99">
        <v>0</v>
      </c>
      <c r="E18" s="172">
        <f>+'[1]Ex Africa 2021'!B1207</f>
        <v>0</v>
      </c>
      <c r="F18" s="145"/>
      <c r="G18" s="171">
        <f>+'[1]Ex Africa 2022'!B19+'[1]Ex Africa 2022'!B416+'[1]Ex Africa 2022'!B813</f>
        <v>0</v>
      </c>
      <c r="H18" s="98">
        <f>+'[1]Ex Africa 2022'!B118+'[1]Ex Africa 2022'!B515+'[1]Ex Africa 2022'!B912</f>
        <v>0</v>
      </c>
      <c r="I18" s="98">
        <f>+'[1]Ex Africa 2022'!B217+'[1]Ex Africa 2022'!B614+'[1]Ex Africa 2022'!B1011</f>
        <v>0</v>
      </c>
      <c r="J18" s="98">
        <f>+'[1]Ex Africa 2022'!B316+'[1]Ex Africa 2022'!B713+'[1]Ex Africa 2022'!B1110</f>
        <v>0</v>
      </c>
      <c r="K18" s="100">
        <f t="shared" si="0"/>
        <v>0</v>
      </c>
    </row>
    <row r="19" spans="1:11" x14ac:dyDescent="0.35">
      <c r="A19" t="s">
        <v>110</v>
      </c>
      <c r="B19" s="171">
        <v>1194846</v>
      </c>
      <c r="C19" s="99">
        <v>0</v>
      </c>
      <c r="D19" s="99">
        <v>0</v>
      </c>
      <c r="E19" s="172">
        <f>+'[1]Ex Africa 2021'!B1208</f>
        <v>0</v>
      </c>
      <c r="F19" s="145"/>
      <c r="G19" s="171">
        <f>+'[1]Ex Africa 2022'!B20+'[1]Ex Africa 2022'!B417+'[1]Ex Africa 2022'!B814</f>
        <v>0</v>
      </c>
      <c r="H19" s="98">
        <f>+'[1]Ex Africa 2022'!B119+'[1]Ex Africa 2022'!B516+'[1]Ex Africa 2022'!B913</f>
        <v>0</v>
      </c>
      <c r="I19" s="98">
        <f>+'[1]Ex Africa 2022'!B218+'[1]Ex Africa 2022'!B615+'[1]Ex Africa 2022'!B1012</f>
        <v>0</v>
      </c>
      <c r="J19" s="98">
        <f>+'[1]Ex Africa 2022'!B317+'[1]Ex Africa 2022'!B714+'[1]Ex Africa 2022'!B1111</f>
        <v>0</v>
      </c>
      <c r="K19" s="100">
        <f t="shared" si="0"/>
        <v>0</v>
      </c>
    </row>
    <row r="20" spans="1:11" x14ac:dyDescent="0.35">
      <c r="A20" t="s">
        <v>111</v>
      </c>
      <c r="B20" s="171">
        <v>1943610</v>
      </c>
      <c r="C20" s="99">
        <v>0</v>
      </c>
      <c r="D20" s="99">
        <v>348432</v>
      </c>
      <c r="E20" s="172">
        <f>+'[1]Ex Africa 2021'!B1209</f>
        <v>28250</v>
      </c>
      <c r="F20" s="145"/>
      <c r="G20" s="171">
        <f>+'[1]Ex Africa 2022'!B21+'[1]Ex Africa 2022'!B418+'[1]Ex Africa 2022'!B815</f>
        <v>14400</v>
      </c>
      <c r="H20" s="98">
        <f>+'[1]Ex Africa 2022'!B120+'[1]Ex Africa 2022'!B517+'[1]Ex Africa 2022'!B914</f>
        <v>0</v>
      </c>
      <c r="I20" s="98">
        <f>+'[1]Ex Africa 2022'!B219+'[1]Ex Africa 2022'!B616+'[1]Ex Africa 2022'!B1013</f>
        <v>15000</v>
      </c>
      <c r="J20" s="98">
        <f>+'[1]Ex Africa 2022'!B318+'[1]Ex Africa 2022'!B715+'[1]Ex Africa 2022'!B1112</f>
        <v>0</v>
      </c>
      <c r="K20" s="100">
        <f t="shared" si="0"/>
        <v>29400</v>
      </c>
    </row>
    <row r="21" spans="1:11" x14ac:dyDescent="0.35">
      <c r="A21" t="s">
        <v>112</v>
      </c>
      <c r="B21" s="171">
        <v>91926</v>
      </c>
      <c r="C21" s="99">
        <v>39950</v>
      </c>
      <c r="D21" s="99">
        <v>31000</v>
      </c>
      <c r="E21" s="172">
        <f>+'[1]Ex Africa 2021'!B1210</f>
        <v>0</v>
      </c>
      <c r="F21" s="145"/>
      <c r="G21" s="171">
        <f>+'[1]Ex Africa 2022'!B22+'[1]Ex Africa 2022'!B419+'[1]Ex Africa 2022'!B816</f>
        <v>0</v>
      </c>
      <c r="H21" s="98">
        <f>+'[1]Ex Africa 2022'!B121+'[1]Ex Africa 2022'!B518+'[1]Ex Africa 2022'!B915</f>
        <v>0</v>
      </c>
      <c r="I21" s="98">
        <f>+'[1]Ex Africa 2022'!B220+'[1]Ex Africa 2022'!B617+'[1]Ex Africa 2022'!B1014</f>
        <v>0</v>
      </c>
      <c r="J21" s="98">
        <f>+'[1]Ex Africa 2022'!B319+'[1]Ex Africa 2022'!B716+'[1]Ex Africa 2022'!B1113</f>
        <v>0</v>
      </c>
      <c r="K21" s="100">
        <f t="shared" si="0"/>
        <v>0</v>
      </c>
    </row>
    <row r="22" spans="1:11" x14ac:dyDescent="0.35">
      <c r="A22" t="s">
        <v>113</v>
      </c>
      <c r="B22" s="171">
        <v>11600</v>
      </c>
      <c r="C22" s="99">
        <v>0</v>
      </c>
      <c r="D22" s="99">
        <v>0</v>
      </c>
      <c r="E22" s="172">
        <f>+'[1]Ex Africa 2021'!B1211</f>
        <v>0</v>
      </c>
      <c r="F22" s="145"/>
      <c r="G22" s="171">
        <f>+'[1]Ex Africa 2022'!B23+'[1]Ex Africa 2022'!B420+'[1]Ex Africa 2022'!B817</f>
        <v>0</v>
      </c>
      <c r="H22" s="98">
        <f>+'[1]Ex Africa 2022'!B122+'[1]Ex Africa 2022'!B519+'[1]Ex Africa 2022'!B916</f>
        <v>0</v>
      </c>
      <c r="I22" s="98">
        <f>+'[1]Ex Africa 2022'!B221+'[1]Ex Africa 2022'!B618+'[1]Ex Africa 2022'!B1015</f>
        <v>0</v>
      </c>
      <c r="J22" s="98">
        <f>+'[1]Ex Africa 2022'!B320+'[1]Ex Africa 2022'!B717+'[1]Ex Africa 2022'!B1114</f>
        <v>10862</v>
      </c>
      <c r="K22" s="100">
        <f t="shared" si="0"/>
        <v>10862</v>
      </c>
    </row>
    <row r="23" spans="1:11" x14ac:dyDescent="0.35">
      <c r="A23" t="s">
        <v>114</v>
      </c>
      <c r="B23" s="171">
        <v>657774</v>
      </c>
      <c r="C23" s="99">
        <v>0</v>
      </c>
      <c r="D23" s="99">
        <v>0</v>
      </c>
      <c r="E23" s="172">
        <f>+'[1]Ex Africa 2021'!B1212</f>
        <v>0</v>
      </c>
      <c r="F23" s="145"/>
      <c r="G23" s="171">
        <f>+'[1]Ex Africa 2022'!B24+'[1]Ex Africa 2022'!B421+'[1]Ex Africa 2022'!B818</f>
        <v>0</v>
      </c>
      <c r="H23" s="98">
        <f>+'[1]Ex Africa 2022'!B123+'[1]Ex Africa 2022'!B520+'[1]Ex Africa 2022'!B917</f>
        <v>0</v>
      </c>
      <c r="I23" s="98">
        <f>+'[1]Ex Africa 2022'!B222+'[1]Ex Africa 2022'!B619+'[1]Ex Africa 2022'!B1016</f>
        <v>0</v>
      </c>
      <c r="J23" s="98">
        <f>+'[1]Ex Africa 2022'!B321+'[1]Ex Africa 2022'!B718+'[1]Ex Africa 2022'!B1115</f>
        <v>0</v>
      </c>
      <c r="K23" s="100">
        <f t="shared" si="0"/>
        <v>0</v>
      </c>
    </row>
    <row r="24" spans="1:11" x14ac:dyDescent="0.35">
      <c r="A24" t="s">
        <v>115</v>
      </c>
      <c r="B24" s="171">
        <v>615225</v>
      </c>
      <c r="C24" s="99">
        <v>0</v>
      </c>
      <c r="D24" s="99">
        <v>0</v>
      </c>
      <c r="E24" s="172">
        <f>+'[1]Ex Africa 2021'!B1213</f>
        <v>1400</v>
      </c>
      <c r="F24" s="145"/>
      <c r="G24" s="171">
        <f>+'[1]Ex Africa 2022'!B25+'[1]Ex Africa 2022'!B422+'[1]Ex Africa 2022'!B819</f>
        <v>0</v>
      </c>
      <c r="H24" s="98">
        <f>+'[1]Ex Africa 2022'!B124+'[1]Ex Africa 2022'!B521+'[1]Ex Africa 2022'!B918</f>
        <v>40000</v>
      </c>
      <c r="I24" s="98">
        <f>+'[1]Ex Africa 2022'!B223+'[1]Ex Africa 2022'!B620+'[1]Ex Africa 2022'!B1017</f>
        <v>0</v>
      </c>
      <c r="J24" s="98">
        <f>+'[1]Ex Africa 2022'!B322+'[1]Ex Africa 2022'!B719+'[1]Ex Africa 2022'!B1116</f>
        <v>100313</v>
      </c>
      <c r="K24" s="100">
        <f t="shared" si="0"/>
        <v>140313</v>
      </c>
    </row>
    <row r="25" spans="1:11" x14ac:dyDescent="0.35">
      <c r="A25" t="s">
        <v>116</v>
      </c>
      <c r="B25" s="171">
        <v>764985</v>
      </c>
      <c r="C25" s="99">
        <v>41000</v>
      </c>
      <c r="D25" s="99">
        <v>151000</v>
      </c>
      <c r="E25" s="172">
        <f>+'[1]Ex Africa 2021'!B1214</f>
        <v>73700</v>
      </c>
      <c r="F25" s="145"/>
      <c r="G25" s="171">
        <f>+'[1]Ex Africa 2022'!B26+'[1]Ex Africa 2022'!B423+'[1]Ex Africa 2022'!B820</f>
        <v>0</v>
      </c>
      <c r="H25" s="98">
        <f>+'[1]Ex Africa 2022'!B125+'[1]Ex Africa 2022'!B522+'[1]Ex Africa 2022'!B919</f>
        <v>16000</v>
      </c>
      <c r="I25" s="98">
        <f>+'[1]Ex Africa 2022'!B224+'[1]Ex Africa 2022'!B621+'[1]Ex Africa 2022'!B1018</f>
        <v>0</v>
      </c>
      <c r="J25" s="98">
        <f>+'[1]Ex Africa 2022'!B323+'[1]Ex Africa 2022'!B720+'[1]Ex Africa 2022'!B1117</f>
        <v>12500</v>
      </c>
      <c r="K25" s="100">
        <f t="shared" si="0"/>
        <v>28500</v>
      </c>
    </row>
    <row r="26" spans="1:11" x14ac:dyDescent="0.35">
      <c r="A26" t="s">
        <v>117</v>
      </c>
      <c r="B26" s="171">
        <v>134750</v>
      </c>
      <c r="C26" s="99">
        <v>0</v>
      </c>
      <c r="D26" s="99">
        <v>0</v>
      </c>
      <c r="E26" s="172">
        <f>+'[1]Ex Africa 2021'!B1215</f>
        <v>0</v>
      </c>
      <c r="F26" s="145"/>
      <c r="G26" s="171">
        <f>+'[1]Ex Africa 2022'!B27+'[1]Ex Africa 2022'!B424+'[1]Ex Africa 2022'!B821</f>
        <v>0</v>
      </c>
      <c r="H26" s="98">
        <f>+'[1]Ex Africa 2022'!B126+'[1]Ex Africa 2022'!B523+'[1]Ex Africa 2022'!B920</f>
        <v>0</v>
      </c>
      <c r="I26" s="98">
        <f>+'[1]Ex Africa 2022'!B225+'[1]Ex Africa 2022'!B622+'[1]Ex Africa 2022'!B1019</f>
        <v>0</v>
      </c>
      <c r="J26" s="98">
        <f>+'[1]Ex Africa 2022'!B324+'[1]Ex Africa 2022'!B721+'[1]Ex Africa 2022'!B1118</f>
        <v>0</v>
      </c>
      <c r="K26" s="100">
        <f t="shared" si="0"/>
        <v>0</v>
      </c>
    </row>
    <row r="27" spans="1:11" x14ac:dyDescent="0.35">
      <c r="A27" t="s">
        <v>118</v>
      </c>
      <c r="B27" s="171">
        <v>23600</v>
      </c>
      <c r="C27" s="99">
        <v>0</v>
      </c>
      <c r="D27" s="99">
        <v>0</v>
      </c>
      <c r="E27" s="172">
        <f>+'[1]Ex Africa 2021'!B1216</f>
        <v>0</v>
      </c>
      <c r="F27" s="145"/>
      <c r="G27" s="171">
        <f>+'[1]Ex Africa 2022'!B28+'[1]Ex Africa 2022'!B425+'[1]Ex Africa 2022'!B822</f>
        <v>0</v>
      </c>
      <c r="H27" s="98">
        <f>+'[1]Ex Africa 2022'!B127+'[1]Ex Africa 2022'!B524+'[1]Ex Africa 2022'!B921</f>
        <v>0</v>
      </c>
      <c r="I27" s="98">
        <f>+'[1]Ex Africa 2022'!B226+'[1]Ex Africa 2022'!B623+'[1]Ex Africa 2022'!B1020</f>
        <v>0</v>
      </c>
      <c r="J27" s="98">
        <f>+'[1]Ex Africa 2022'!B325+'[1]Ex Africa 2022'!B722+'[1]Ex Africa 2022'!B1119</f>
        <v>0</v>
      </c>
      <c r="K27" s="100">
        <f t="shared" si="0"/>
        <v>0</v>
      </c>
    </row>
    <row r="28" spans="1:11" x14ac:dyDescent="0.35">
      <c r="A28" t="s">
        <v>119</v>
      </c>
      <c r="B28" s="171">
        <v>4251</v>
      </c>
      <c r="C28" s="99">
        <v>94775</v>
      </c>
      <c r="D28" s="99">
        <v>0</v>
      </c>
      <c r="E28" s="172">
        <f>+'[1]Ex Africa 2021'!B1217</f>
        <v>0</v>
      </c>
      <c r="F28" s="145"/>
      <c r="G28" s="171">
        <f>+'[1]Ex Africa 2022'!B29+'[1]Ex Africa 2022'!B426+'[1]Ex Africa 2022'!B823</f>
        <v>0</v>
      </c>
      <c r="H28" s="98">
        <f>+'[1]Ex Africa 2022'!B128+'[1]Ex Africa 2022'!B525+'[1]Ex Africa 2022'!B922</f>
        <v>0</v>
      </c>
      <c r="I28" s="98">
        <f>+'[1]Ex Africa 2022'!B227+'[1]Ex Africa 2022'!B624+'[1]Ex Africa 2022'!B1021</f>
        <v>0</v>
      </c>
      <c r="J28" s="98">
        <f>+'[1]Ex Africa 2022'!B326+'[1]Ex Africa 2022'!B723+'[1]Ex Africa 2022'!B1120</f>
        <v>0</v>
      </c>
      <c r="K28" s="100">
        <f t="shared" si="0"/>
        <v>0</v>
      </c>
    </row>
    <row r="29" spans="1:11" x14ac:dyDescent="0.35">
      <c r="A29" t="s">
        <v>120</v>
      </c>
      <c r="B29" s="171">
        <v>14200</v>
      </c>
      <c r="C29" s="99">
        <v>4200</v>
      </c>
      <c r="D29" s="99">
        <v>0</v>
      </c>
      <c r="E29" s="172">
        <f>+'[1]Ex Africa 2021'!B1218</f>
        <v>0</v>
      </c>
      <c r="F29" s="145"/>
      <c r="G29" s="171">
        <f>+'[1]Ex Africa 2022'!B30+'[1]Ex Africa 2022'!B427+'[1]Ex Africa 2022'!B824</f>
        <v>0</v>
      </c>
      <c r="H29" s="98">
        <f>+'[1]Ex Africa 2022'!B129+'[1]Ex Africa 2022'!B526+'[1]Ex Africa 2022'!B923</f>
        <v>0</v>
      </c>
      <c r="I29" s="98">
        <f>+'[1]Ex Africa 2022'!B228+'[1]Ex Africa 2022'!B625+'[1]Ex Africa 2022'!B1022</f>
        <v>0</v>
      </c>
      <c r="J29" s="98">
        <f>+'[1]Ex Africa 2022'!B327+'[1]Ex Africa 2022'!B724+'[1]Ex Africa 2022'!B1121</f>
        <v>0</v>
      </c>
      <c r="K29" s="100">
        <f t="shared" si="0"/>
        <v>0</v>
      </c>
    </row>
    <row r="30" spans="1:11" x14ac:dyDescent="0.35">
      <c r="A30" t="s">
        <v>121</v>
      </c>
      <c r="B30" s="171">
        <v>165562</v>
      </c>
      <c r="C30" s="99">
        <v>0</v>
      </c>
      <c r="D30" s="99">
        <v>84050</v>
      </c>
      <c r="E30" s="172">
        <f>+'[1]Ex Africa 2021'!B1219</f>
        <v>14200</v>
      </c>
      <c r="F30" s="145"/>
      <c r="G30" s="171">
        <f>+'[1]Ex Africa 2022'!B31+'[1]Ex Africa 2022'!B428+'[1]Ex Africa 2022'!B825</f>
        <v>0</v>
      </c>
      <c r="H30" s="98">
        <f>+'[1]Ex Africa 2022'!B130+'[1]Ex Africa 2022'!B527+'[1]Ex Africa 2022'!B924</f>
        <v>6600</v>
      </c>
      <c r="I30" s="98">
        <f>+'[1]Ex Africa 2022'!B229+'[1]Ex Africa 2022'!B626+'[1]Ex Africa 2022'!B1023</f>
        <v>0</v>
      </c>
      <c r="J30" s="98">
        <f>+'[1]Ex Africa 2022'!B328+'[1]Ex Africa 2022'!B725+'[1]Ex Africa 2022'!B1122</f>
        <v>6600</v>
      </c>
      <c r="K30" s="100">
        <f t="shared" si="0"/>
        <v>13200</v>
      </c>
    </row>
    <row r="31" spans="1:11" x14ac:dyDescent="0.35">
      <c r="A31" t="s">
        <v>122</v>
      </c>
      <c r="B31" s="171">
        <v>50250</v>
      </c>
      <c r="C31" s="99">
        <v>0</v>
      </c>
      <c r="D31" s="99">
        <v>0</v>
      </c>
      <c r="E31" s="172">
        <f>+'[1]Ex Africa 2021'!B1220</f>
        <v>2350</v>
      </c>
      <c r="F31" s="145"/>
      <c r="G31" s="171">
        <f>+'[1]Ex Africa 2022'!B32+'[1]Ex Africa 2022'!B429+'[1]Ex Africa 2022'!B826</f>
        <v>0</v>
      </c>
      <c r="H31" s="98">
        <f>+'[1]Ex Africa 2022'!B131+'[1]Ex Africa 2022'!B528+'[1]Ex Africa 2022'!B925</f>
        <v>0</v>
      </c>
      <c r="I31" s="98">
        <f>+'[1]Ex Africa 2022'!B230+'[1]Ex Africa 2022'!B627+'[1]Ex Africa 2022'!B1024</f>
        <v>0</v>
      </c>
      <c r="J31" s="98">
        <f>+'[1]Ex Africa 2022'!B329+'[1]Ex Africa 2022'!B726+'[1]Ex Africa 2022'!B1123</f>
        <v>0</v>
      </c>
      <c r="K31" s="100">
        <f t="shared" si="0"/>
        <v>0</v>
      </c>
    </row>
    <row r="32" spans="1:11" x14ac:dyDescent="0.35">
      <c r="A32" t="s">
        <v>123</v>
      </c>
      <c r="B32" s="171">
        <v>1250</v>
      </c>
      <c r="C32" s="99">
        <v>0</v>
      </c>
      <c r="D32" s="99">
        <v>0</v>
      </c>
      <c r="E32" s="172">
        <f>+'[1]Ex Africa 2021'!B1221</f>
        <v>0</v>
      </c>
      <c r="F32" s="145"/>
      <c r="G32" s="171">
        <f>+'[1]Ex Africa 2022'!B33+'[1]Ex Africa 2022'!B430+'[1]Ex Africa 2022'!B827</f>
        <v>0</v>
      </c>
      <c r="H32" s="98">
        <f>+'[1]Ex Africa 2022'!B132+'[1]Ex Africa 2022'!B529+'[1]Ex Africa 2022'!B926</f>
        <v>0</v>
      </c>
      <c r="I32" s="98">
        <f>+'[1]Ex Africa 2022'!B231+'[1]Ex Africa 2022'!B628+'[1]Ex Africa 2022'!B1025</f>
        <v>0</v>
      </c>
      <c r="J32" s="98">
        <f>+'[1]Ex Africa 2022'!B330+'[1]Ex Africa 2022'!B727+'[1]Ex Africa 2022'!B1124</f>
        <v>0</v>
      </c>
      <c r="K32" s="100">
        <f t="shared" si="0"/>
        <v>0</v>
      </c>
    </row>
    <row r="33" spans="1:11" x14ac:dyDescent="0.35">
      <c r="A33" t="s">
        <v>124</v>
      </c>
      <c r="B33" s="171">
        <v>900</v>
      </c>
      <c r="C33" s="99">
        <v>0</v>
      </c>
      <c r="D33" s="99">
        <v>0</v>
      </c>
      <c r="E33" s="172">
        <f>+'[1]Ex Africa 2021'!B1222</f>
        <v>0</v>
      </c>
      <c r="F33" s="145"/>
      <c r="G33" s="171">
        <f>+'[1]Ex Africa 2022'!B34+'[1]Ex Africa 2022'!B431+'[1]Ex Africa 2022'!B828</f>
        <v>0</v>
      </c>
      <c r="H33" s="98">
        <f>+'[1]Ex Africa 2022'!B133+'[1]Ex Africa 2022'!B530+'[1]Ex Africa 2022'!B927</f>
        <v>0</v>
      </c>
      <c r="I33" s="98">
        <f>+'[1]Ex Africa 2022'!B232+'[1]Ex Africa 2022'!B629+'[1]Ex Africa 2022'!B1026</f>
        <v>0</v>
      </c>
      <c r="J33" s="98">
        <f>+'[1]Ex Africa 2022'!B331+'[1]Ex Africa 2022'!B728+'[1]Ex Africa 2022'!B1125</f>
        <v>0</v>
      </c>
      <c r="K33" s="100">
        <f t="shared" si="0"/>
        <v>0</v>
      </c>
    </row>
    <row r="34" spans="1:11" x14ac:dyDescent="0.35">
      <c r="A34" t="s">
        <v>125</v>
      </c>
      <c r="B34" s="171">
        <v>2726064</v>
      </c>
      <c r="C34" s="99">
        <v>0</v>
      </c>
      <c r="D34" s="99">
        <v>747500</v>
      </c>
      <c r="E34" s="172">
        <f>+'[1]Ex Africa 2021'!B1223</f>
        <v>80000</v>
      </c>
      <c r="F34" s="145"/>
      <c r="G34" s="171">
        <f>+'[1]Ex Africa 2022'!B35+'[1]Ex Africa 2022'!B432+'[1]Ex Africa 2022'!B829</f>
        <v>0</v>
      </c>
      <c r="H34" s="98">
        <f>+'[1]Ex Africa 2022'!B134+'[1]Ex Africa 2022'!B531+'[1]Ex Africa 2022'!B928</f>
        <v>0</v>
      </c>
      <c r="I34" s="98">
        <f>+'[1]Ex Africa 2022'!B233+'[1]Ex Africa 2022'!B630+'[1]Ex Africa 2022'!B1027</f>
        <v>0</v>
      </c>
      <c r="J34" s="98">
        <f>+'[1]Ex Africa 2022'!B332+'[1]Ex Africa 2022'!B729+'[1]Ex Africa 2022'!B1126</f>
        <v>0</v>
      </c>
      <c r="K34" s="100">
        <f t="shared" si="0"/>
        <v>0</v>
      </c>
    </row>
    <row r="35" spans="1:11" x14ac:dyDescent="0.35">
      <c r="A35" t="s">
        <v>126</v>
      </c>
      <c r="B35" s="171">
        <v>184493</v>
      </c>
      <c r="C35" s="99">
        <v>0</v>
      </c>
      <c r="D35" s="99">
        <v>0</v>
      </c>
      <c r="E35" s="172">
        <f>+'[1]Ex Africa 2021'!B1224</f>
        <v>0</v>
      </c>
      <c r="F35" s="145"/>
      <c r="G35" s="171">
        <f>+'[1]Ex Africa 2022'!B36+'[1]Ex Africa 2022'!B433+'[1]Ex Africa 2022'!B830</f>
        <v>0</v>
      </c>
      <c r="H35" s="98">
        <f>+'[1]Ex Africa 2022'!B135+'[1]Ex Africa 2022'!B532+'[1]Ex Africa 2022'!B929</f>
        <v>0</v>
      </c>
      <c r="I35" s="98">
        <f>+'[1]Ex Africa 2022'!B234+'[1]Ex Africa 2022'!B631+'[1]Ex Africa 2022'!B1028</f>
        <v>0</v>
      </c>
      <c r="J35" s="98">
        <f>+'[1]Ex Africa 2022'!B333+'[1]Ex Africa 2022'!B730+'[1]Ex Africa 2022'!B1127</f>
        <v>0</v>
      </c>
      <c r="K35" s="100">
        <f t="shared" si="0"/>
        <v>0</v>
      </c>
    </row>
    <row r="36" spans="1:11" x14ac:dyDescent="0.35">
      <c r="A36" t="s">
        <v>127</v>
      </c>
      <c r="B36" s="171">
        <v>115230</v>
      </c>
      <c r="C36" s="99">
        <v>0</v>
      </c>
      <c r="D36" s="99">
        <v>60640</v>
      </c>
      <c r="E36" s="172">
        <f>+'[1]Ex Africa 2021'!B1225</f>
        <v>26210</v>
      </c>
      <c r="F36" s="145"/>
      <c r="G36" s="171">
        <f>+'[1]Ex Africa 2022'!B37+'[1]Ex Africa 2022'!B434+'[1]Ex Africa 2022'!B831</f>
        <v>0</v>
      </c>
      <c r="H36" s="98">
        <f>+'[1]Ex Africa 2022'!B136+'[1]Ex Africa 2022'!B533+'[1]Ex Africa 2022'!B930</f>
        <v>0</v>
      </c>
      <c r="I36" s="98">
        <f>+'[1]Ex Africa 2022'!B235+'[1]Ex Africa 2022'!B632+'[1]Ex Africa 2022'!B1029</f>
        <v>0</v>
      </c>
      <c r="J36" s="98">
        <f>+'[1]Ex Africa 2022'!B334+'[1]Ex Africa 2022'!B731+'[1]Ex Africa 2022'!B1128</f>
        <v>0</v>
      </c>
      <c r="K36" s="100">
        <f t="shared" si="0"/>
        <v>0</v>
      </c>
    </row>
    <row r="37" spans="1:11" x14ac:dyDescent="0.35">
      <c r="A37" t="s">
        <v>128</v>
      </c>
      <c r="B37" s="171">
        <v>4751990</v>
      </c>
      <c r="C37" s="99">
        <v>10200</v>
      </c>
      <c r="D37" s="99">
        <v>1101650</v>
      </c>
      <c r="E37" s="172">
        <f>+'[1]Ex Africa 2021'!B1226</f>
        <v>1500</v>
      </c>
      <c r="F37" s="145"/>
      <c r="G37" s="171">
        <f>+'[1]Ex Africa 2022'!B38+'[1]Ex Africa 2022'!B435+'[1]Ex Africa 2022'!B832</f>
        <v>0</v>
      </c>
      <c r="H37" s="98">
        <f>+'[1]Ex Africa 2022'!B137+'[1]Ex Africa 2022'!B534+'[1]Ex Africa 2022'!B931</f>
        <v>0</v>
      </c>
      <c r="I37" s="98">
        <f>+'[1]Ex Africa 2022'!B236+'[1]Ex Africa 2022'!B633+'[1]Ex Africa 2022'!B1030</f>
        <v>0</v>
      </c>
      <c r="J37" s="98">
        <f>+'[1]Ex Africa 2022'!B335+'[1]Ex Africa 2022'!B732+'[1]Ex Africa 2022'!B1129</f>
        <v>750000</v>
      </c>
      <c r="K37" s="100">
        <f t="shared" si="0"/>
        <v>750000</v>
      </c>
    </row>
    <row r="38" spans="1:11" x14ac:dyDescent="0.35">
      <c r="A38" t="s">
        <v>129</v>
      </c>
      <c r="B38" s="171">
        <v>302982</v>
      </c>
      <c r="C38" s="99">
        <v>59037</v>
      </c>
      <c r="D38" s="99">
        <v>38427</v>
      </c>
      <c r="E38" s="172">
        <f>+'[1]Ex Africa 2021'!B1227</f>
        <v>15600</v>
      </c>
      <c r="F38" s="145"/>
      <c r="G38" s="171">
        <f>+'[1]Ex Africa 2022'!B39+'[1]Ex Africa 2022'!B436+'[1]Ex Africa 2022'!B833</f>
        <v>0</v>
      </c>
      <c r="H38" s="98">
        <f>+'[1]Ex Africa 2022'!B138+'[1]Ex Africa 2022'!B535+'[1]Ex Africa 2022'!B932</f>
        <v>66176</v>
      </c>
      <c r="I38" s="98">
        <f>+'[1]Ex Africa 2022'!B237+'[1]Ex Africa 2022'!B634+'[1]Ex Africa 2022'!B1031</f>
        <v>0</v>
      </c>
      <c r="J38" s="98">
        <f>+'[1]Ex Africa 2022'!B336+'[1]Ex Africa 2022'!B733+'[1]Ex Africa 2022'!B1130</f>
        <v>0</v>
      </c>
      <c r="K38" s="100">
        <f t="shared" si="0"/>
        <v>66176</v>
      </c>
    </row>
    <row r="39" spans="1:11" x14ac:dyDescent="0.35">
      <c r="A39" t="s">
        <v>130</v>
      </c>
      <c r="B39" s="171">
        <v>20300</v>
      </c>
      <c r="C39" s="99">
        <v>0</v>
      </c>
      <c r="D39" s="99">
        <v>20700</v>
      </c>
      <c r="E39" s="172">
        <f>+'[1]Ex Africa 2021'!B1228</f>
        <v>0</v>
      </c>
      <c r="F39" s="145"/>
      <c r="G39" s="171">
        <f>+'[1]Ex Africa 2022'!B40+'[1]Ex Africa 2022'!B437+'[1]Ex Africa 2022'!B834</f>
        <v>0</v>
      </c>
      <c r="H39" s="98">
        <f>+'[1]Ex Africa 2022'!B139+'[1]Ex Africa 2022'!B536+'[1]Ex Africa 2022'!B933</f>
        <v>0</v>
      </c>
      <c r="I39" s="98">
        <f>+'[1]Ex Africa 2022'!B238+'[1]Ex Africa 2022'!B635+'[1]Ex Africa 2022'!B1032</f>
        <v>0</v>
      </c>
      <c r="J39" s="98">
        <f>+'[1]Ex Africa 2022'!B337+'[1]Ex Africa 2022'!B734+'[1]Ex Africa 2022'!B1131</f>
        <v>0</v>
      </c>
      <c r="K39" s="100">
        <f t="shared" si="0"/>
        <v>0</v>
      </c>
    </row>
    <row r="40" spans="1:11" x14ac:dyDescent="0.35">
      <c r="A40" t="s">
        <v>131</v>
      </c>
      <c r="B40" s="171">
        <v>71763527</v>
      </c>
      <c r="C40" s="99">
        <v>20156714</v>
      </c>
      <c r="D40" s="99">
        <v>28410498</v>
      </c>
      <c r="E40" s="172">
        <f>+'[1]Ex Africa 2021'!B1229</f>
        <v>72073</v>
      </c>
      <c r="F40" s="145"/>
      <c r="G40" s="171">
        <f>+'[1]Ex Africa 2022'!B41+'[1]Ex Africa 2022'!B438+'[1]Ex Africa 2022'!B835</f>
        <v>0</v>
      </c>
      <c r="H40" s="98">
        <f>+'[1]Ex Africa 2022'!B140+'[1]Ex Africa 2022'!B537+'[1]Ex Africa 2022'!B934</f>
        <v>0</v>
      </c>
      <c r="I40" s="98">
        <f>+'[1]Ex Africa 2022'!B239+'[1]Ex Africa 2022'!B636+'[1]Ex Africa 2022'!B1033</f>
        <v>0</v>
      </c>
      <c r="J40" s="98">
        <f>+'[1]Ex Africa 2022'!B338+'[1]Ex Africa 2022'!B735+'[1]Ex Africa 2022'!B1132</f>
        <v>230000</v>
      </c>
      <c r="K40" s="100">
        <f t="shared" si="0"/>
        <v>230000</v>
      </c>
    </row>
    <row r="41" spans="1:11" x14ac:dyDescent="0.35">
      <c r="A41" t="s">
        <v>132</v>
      </c>
      <c r="B41" s="171">
        <v>24063817</v>
      </c>
      <c r="C41" s="99">
        <v>3672459</v>
      </c>
      <c r="D41" s="99">
        <v>152000</v>
      </c>
      <c r="E41" s="172">
        <f>+'[1]Ex Africa 2021'!B1230</f>
        <v>85645</v>
      </c>
      <c r="F41" s="145"/>
      <c r="G41" s="171">
        <f>+'[1]Ex Africa 2022'!B42+'[1]Ex Africa 2022'!B439+'[1]Ex Africa 2022'!B836</f>
        <v>0</v>
      </c>
      <c r="H41" s="98">
        <f>+'[1]Ex Africa 2022'!B141+'[1]Ex Africa 2022'!B538+'[1]Ex Africa 2022'!B935</f>
        <v>0</v>
      </c>
      <c r="I41" s="98">
        <f>+'[1]Ex Africa 2022'!B240+'[1]Ex Africa 2022'!B637+'[1]Ex Africa 2022'!B1034</f>
        <v>2495716</v>
      </c>
      <c r="J41" s="98">
        <f>+'[1]Ex Africa 2022'!B339+'[1]Ex Africa 2022'!B736+'[1]Ex Africa 2022'!B1133</f>
        <v>135005</v>
      </c>
      <c r="K41" s="100">
        <f t="shared" si="0"/>
        <v>2630721</v>
      </c>
    </row>
    <row r="42" spans="1:11" x14ac:dyDescent="0.35">
      <c r="A42" t="s">
        <v>133</v>
      </c>
      <c r="B42" s="171">
        <v>867982</v>
      </c>
      <c r="C42" s="99">
        <v>0</v>
      </c>
      <c r="D42" s="99">
        <v>0</v>
      </c>
      <c r="E42" s="172">
        <f>+'[1]Ex Africa 2021'!B1231</f>
        <v>0</v>
      </c>
      <c r="F42" s="145"/>
      <c r="G42" s="171">
        <f>+'[1]Ex Africa 2022'!B43+'[1]Ex Africa 2022'!B440+'[1]Ex Africa 2022'!B837</f>
        <v>0</v>
      </c>
      <c r="H42" s="98">
        <f>+'[1]Ex Africa 2022'!B142+'[1]Ex Africa 2022'!B539+'[1]Ex Africa 2022'!B936</f>
        <v>0</v>
      </c>
      <c r="I42" s="98">
        <f>+'[1]Ex Africa 2022'!B241+'[1]Ex Africa 2022'!B638+'[1]Ex Africa 2022'!B1035</f>
        <v>0</v>
      </c>
      <c r="J42" s="98">
        <f>+'[1]Ex Africa 2022'!B340+'[1]Ex Africa 2022'!B737+'[1]Ex Africa 2022'!B1134</f>
        <v>0</v>
      </c>
      <c r="K42" s="100">
        <f t="shared" si="0"/>
        <v>0</v>
      </c>
    </row>
    <row r="43" spans="1:11" x14ac:dyDescent="0.35">
      <c r="A43" t="s">
        <v>134</v>
      </c>
      <c r="B43" s="171">
        <v>702270</v>
      </c>
      <c r="C43" s="99">
        <v>0</v>
      </c>
      <c r="D43" s="99">
        <v>0</v>
      </c>
      <c r="E43" s="172">
        <f>+'[1]Ex Africa 2021'!B1232</f>
        <v>0</v>
      </c>
      <c r="F43" s="145"/>
      <c r="G43" s="171">
        <f>+'[1]Ex Africa 2022'!B44+'[1]Ex Africa 2022'!B441+'[1]Ex Africa 2022'!B838</f>
        <v>0</v>
      </c>
      <c r="H43" s="98">
        <f>+'[1]Ex Africa 2022'!B143+'[1]Ex Africa 2022'!B540+'[1]Ex Africa 2022'!B937</f>
        <v>0</v>
      </c>
      <c r="I43" s="98">
        <f>+'[1]Ex Africa 2022'!B242+'[1]Ex Africa 2022'!B639+'[1]Ex Africa 2022'!B1036</f>
        <v>0</v>
      </c>
      <c r="J43" s="98">
        <f>+'[1]Ex Africa 2022'!B341+'[1]Ex Africa 2022'!B738+'[1]Ex Africa 2022'!B1135</f>
        <v>0</v>
      </c>
      <c r="K43" s="100">
        <f t="shared" si="0"/>
        <v>0</v>
      </c>
    </row>
    <row r="44" spans="1:11" x14ac:dyDescent="0.35">
      <c r="A44" t="s">
        <v>135</v>
      </c>
      <c r="B44" s="171">
        <v>8300</v>
      </c>
      <c r="C44" s="99">
        <v>0</v>
      </c>
      <c r="D44" s="99">
        <v>0</v>
      </c>
      <c r="E44" s="172">
        <f>+'[1]Ex Africa 2021'!B1233</f>
        <v>0</v>
      </c>
      <c r="F44" s="145"/>
      <c r="G44" s="171">
        <f>+'[1]Ex Africa 2022'!B45+'[1]Ex Africa 2022'!B442+'[1]Ex Africa 2022'!B839</f>
        <v>0</v>
      </c>
      <c r="H44" s="98">
        <f>+'[1]Ex Africa 2022'!B144+'[1]Ex Africa 2022'!B541+'[1]Ex Africa 2022'!B938</f>
        <v>0</v>
      </c>
      <c r="I44" s="98">
        <f>+'[1]Ex Africa 2022'!B243+'[1]Ex Africa 2022'!B640+'[1]Ex Africa 2022'!B1037</f>
        <v>0</v>
      </c>
      <c r="J44" s="98">
        <f>+'[1]Ex Africa 2022'!B342+'[1]Ex Africa 2022'!B739+'[1]Ex Africa 2022'!B1136</f>
        <v>0</v>
      </c>
      <c r="K44" s="100">
        <f t="shared" si="0"/>
        <v>0</v>
      </c>
    </row>
    <row r="45" spans="1:11" x14ac:dyDescent="0.35">
      <c r="A45" t="s">
        <v>136</v>
      </c>
      <c r="B45" s="171">
        <v>3200</v>
      </c>
      <c r="C45" s="99">
        <v>0</v>
      </c>
      <c r="D45" s="99">
        <v>0</v>
      </c>
      <c r="E45" s="172">
        <f>+'[1]Ex Africa 2021'!B1234</f>
        <v>0</v>
      </c>
      <c r="F45" s="145"/>
      <c r="G45" s="171">
        <f>+'[1]Ex Africa 2022'!B46+'[1]Ex Africa 2022'!B443+'[1]Ex Africa 2022'!B840</f>
        <v>0</v>
      </c>
      <c r="H45" s="98">
        <f>+'[1]Ex Africa 2022'!B145+'[1]Ex Africa 2022'!B542+'[1]Ex Africa 2022'!B939</f>
        <v>0</v>
      </c>
      <c r="I45" s="98">
        <f>+'[1]Ex Africa 2022'!B244+'[1]Ex Africa 2022'!B641+'[1]Ex Africa 2022'!B1038</f>
        <v>0</v>
      </c>
      <c r="J45" s="98">
        <f>+'[1]Ex Africa 2022'!B343+'[1]Ex Africa 2022'!B740+'[1]Ex Africa 2022'!B1137</f>
        <v>0</v>
      </c>
      <c r="K45" s="100">
        <f t="shared" si="0"/>
        <v>0</v>
      </c>
    </row>
    <row r="46" spans="1:11" x14ac:dyDescent="0.35">
      <c r="A46" t="s">
        <v>137</v>
      </c>
      <c r="B46" s="171">
        <v>67200</v>
      </c>
      <c r="C46" s="99">
        <v>0</v>
      </c>
      <c r="D46" s="99">
        <v>0</v>
      </c>
      <c r="E46" s="172">
        <f>+'[1]Ex Africa 2021'!B1235</f>
        <v>0</v>
      </c>
      <c r="F46" s="145"/>
      <c r="G46" s="171">
        <f>+'[1]Ex Africa 2022'!B47+'[1]Ex Africa 2022'!B444+'[1]Ex Africa 2022'!B841</f>
        <v>0</v>
      </c>
      <c r="H46" s="98">
        <f>+'[1]Ex Africa 2022'!B146+'[1]Ex Africa 2022'!B543+'[1]Ex Africa 2022'!B940</f>
        <v>0</v>
      </c>
      <c r="I46" s="98">
        <f>+'[1]Ex Africa 2022'!B245+'[1]Ex Africa 2022'!B642+'[1]Ex Africa 2022'!B1039</f>
        <v>0</v>
      </c>
      <c r="J46" s="98">
        <f>+'[1]Ex Africa 2022'!B344+'[1]Ex Africa 2022'!B741+'[1]Ex Africa 2022'!B1138</f>
        <v>0</v>
      </c>
      <c r="K46" s="100">
        <f t="shared" si="0"/>
        <v>0</v>
      </c>
    </row>
    <row r="47" spans="1:11" x14ac:dyDescent="0.35">
      <c r="A47" t="s">
        <v>138</v>
      </c>
      <c r="B47" s="171">
        <v>1891923</v>
      </c>
      <c r="C47" s="99">
        <v>0</v>
      </c>
      <c r="D47" s="99">
        <v>0</v>
      </c>
      <c r="E47" s="172">
        <f>+'[1]Ex Africa 2021'!B1236</f>
        <v>0</v>
      </c>
      <c r="F47" s="145"/>
      <c r="G47" s="171">
        <f>+'[1]Ex Africa 2022'!B48+'[1]Ex Africa 2022'!B445+'[1]Ex Africa 2022'!B842</f>
        <v>0</v>
      </c>
      <c r="H47" s="98">
        <f>+'[1]Ex Africa 2022'!B147+'[1]Ex Africa 2022'!B544+'[1]Ex Africa 2022'!B941</f>
        <v>0</v>
      </c>
      <c r="I47" s="98">
        <f>+'[1]Ex Africa 2022'!B246+'[1]Ex Africa 2022'!B643+'[1]Ex Africa 2022'!B1040</f>
        <v>0</v>
      </c>
      <c r="J47" s="98">
        <f>+'[1]Ex Africa 2022'!B345+'[1]Ex Africa 2022'!B742+'[1]Ex Africa 2022'!B1139</f>
        <v>0</v>
      </c>
      <c r="K47" s="100">
        <f t="shared" si="0"/>
        <v>0</v>
      </c>
    </row>
    <row r="48" spans="1:11" x14ac:dyDescent="0.35">
      <c r="A48" t="s">
        <v>139</v>
      </c>
      <c r="B48" s="171">
        <v>500815</v>
      </c>
      <c r="C48" s="99"/>
      <c r="D48" s="99">
        <v>0</v>
      </c>
      <c r="E48" s="172">
        <f>+'[1]Ex Africa 2021'!B1237</f>
        <v>0</v>
      </c>
      <c r="F48" s="145"/>
      <c r="G48" s="171">
        <f>+'[1]Ex Africa 2022'!B49+'[1]Ex Africa 2022'!B446+'[1]Ex Africa 2022'!B843</f>
        <v>0</v>
      </c>
      <c r="H48" s="98">
        <f>+'[1]Ex Africa 2022'!B148+'[1]Ex Africa 2022'!B545+'[1]Ex Africa 2022'!B942</f>
        <v>0</v>
      </c>
      <c r="I48" s="98">
        <f>+'[1]Ex Africa 2022'!B247+'[1]Ex Africa 2022'!B644+'[1]Ex Africa 2022'!B1041</f>
        <v>0</v>
      </c>
      <c r="J48" s="98">
        <f>+'[1]Ex Africa 2022'!B346+'[1]Ex Africa 2022'!B743+'[1]Ex Africa 2022'!B1140</f>
        <v>0</v>
      </c>
      <c r="K48" s="100">
        <f t="shared" si="0"/>
        <v>0</v>
      </c>
    </row>
    <row r="49" spans="1:11" x14ac:dyDescent="0.35">
      <c r="A49" t="s">
        <v>140</v>
      </c>
      <c r="B49" s="171">
        <v>3649904</v>
      </c>
      <c r="C49" s="99">
        <v>758738</v>
      </c>
      <c r="D49" s="99">
        <v>108600</v>
      </c>
      <c r="E49" s="172">
        <f>+'[1]Ex Africa 2021'!B1238</f>
        <v>100550</v>
      </c>
      <c r="F49" s="145"/>
      <c r="G49" s="171">
        <f>+'[1]Ex Africa 2022'!B50+'[1]Ex Africa 2022'!B447+'[1]Ex Africa 2022'!B844</f>
        <v>754522</v>
      </c>
      <c r="H49" s="98">
        <f>+'[1]Ex Africa 2022'!B149+'[1]Ex Africa 2022'!B546+'[1]Ex Africa 2022'!B943</f>
        <v>97923</v>
      </c>
      <c r="I49" s="98">
        <f>+'[1]Ex Africa 2022'!B248+'[1]Ex Africa 2022'!B645+'[1]Ex Africa 2022'!B1042</f>
        <v>70000</v>
      </c>
      <c r="J49" s="98">
        <f>+'[1]Ex Africa 2022'!B347+'[1]Ex Africa 2022'!B744+'[1]Ex Africa 2022'!B1141</f>
        <v>0</v>
      </c>
      <c r="K49" s="100">
        <f t="shared" si="0"/>
        <v>922445</v>
      </c>
    </row>
    <row r="50" spans="1:11" x14ac:dyDescent="0.35">
      <c r="A50" t="s">
        <v>141</v>
      </c>
      <c r="B50" s="171">
        <v>275000</v>
      </c>
      <c r="C50" s="99">
        <v>0</v>
      </c>
      <c r="D50" s="99">
        <v>0</v>
      </c>
      <c r="E50" s="172">
        <f>+'[1]Ex Africa 2021'!B1239</f>
        <v>0</v>
      </c>
      <c r="F50" s="145"/>
      <c r="G50" s="171">
        <f>+'[1]Ex Africa 2022'!B51+'[1]Ex Africa 2022'!B448+'[1]Ex Africa 2022'!B845</f>
        <v>0</v>
      </c>
      <c r="H50" s="98">
        <f>+'[1]Ex Africa 2022'!B150+'[1]Ex Africa 2022'!B547+'[1]Ex Africa 2022'!B944</f>
        <v>0</v>
      </c>
      <c r="I50" s="98">
        <f>+'[1]Ex Africa 2022'!B249+'[1]Ex Africa 2022'!B646+'[1]Ex Africa 2022'!B1043</f>
        <v>0</v>
      </c>
      <c r="J50" s="98">
        <f>+'[1]Ex Africa 2022'!B348+'[1]Ex Africa 2022'!B745+'[1]Ex Africa 2022'!B1142</f>
        <v>0</v>
      </c>
      <c r="K50" s="100">
        <f t="shared" si="0"/>
        <v>0</v>
      </c>
    </row>
    <row r="51" spans="1:11" x14ac:dyDescent="0.35">
      <c r="A51" t="s">
        <v>142</v>
      </c>
      <c r="B51" s="171">
        <v>223600</v>
      </c>
      <c r="C51" s="99">
        <v>0</v>
      </c>
      <c r="D51" s="99">
        <v>0</v>
      </c>
      <c r="E51" s="172">
        <f>+'[1]Ex Africa 2021'!B1240</f>
        <v>0</v>
      </c>
      <c r="F51" s="145"/>
      <c r="G51" s="171">
        <f>+'[1]Ex Africa 2022'!B52+'[1]Ex Africa 2022'!B449+'[1]Ex Africa 2022'!B846</f>
        <v>0</v>
      </c>
      <c r="H51" s="98">
        <f>+'[1]Ex Africa 2022'!B151+'[1]Ex Africa 2022'!B548+'[1]Ex Africa 2022'!B945</f>
        <v>0</v>
      </c>
      <c r="I51" s="98">
        <f>+'[1]Ex Africa 2022'!B250+'[1]Ex Africa 2022'!B647+'[1]Ex Africa 2022'!B1044</f>
        <v>0</v>
      </c>
      <c r="J51" s="98">
        <f>+'[1]Ex Africa 2022'!B349+'[1]Ex Africa 2022'!B746+'[1]Ex Africa 2022'!B1143</f>
        <v>0</v>
      </c>
      <c r="K51" s="100">
        <f t="shared" si="0"/>
        <v>0</v>
      </c>
    </row>
    <row r="52" spans="1:11" x14ac:dyDescent="0.35">
      <c r="A52" t="s">
        <v>143</v>
      </c>
      <c r="B52" s="171">
        <v>1203532</v>
      </c>
      <c r="C52" s="99">
        <v>89055</v>
      </c>
      <c r="D52" s="99">
        <v>26000</v>
      </c>
      <c r="E52" s="172">
        <f>+'[1]Ex Africa 2021'!B1241</f>
        <v>0</v>
      </c>
      <c r="F52" s="145"/>
      <c r="G52" s="171">
        <f>+'[1]Ex Africa 2022'!B53+'[1]Ex Africa 2022'!B450+'[1]Ex Africa 2022'!B847</f>
        <v>0</v>
      </c>
      <c r="H52" s="98">
        <f>+'[1]Ex Africa 2022'!B152+'[1]Ex Africa 2022'!B549+'[1]Ex Africa 2022'!B946</f>
        <v>26000</v>
      </c>
      <c r="I52" s="98">
        <f>+'[1]Ex Africa 2022'!B251+'[1]Ex Africa 2022'!B648+'[1]Ex Africa 2022'!B1045</f>
        <v>121400</v>
      </c>
      <c r="J52" s="98">
        <f>+'[1]Ex Africa 2022'!B350+'[1]Ex Africa 2022'!B747+'[1]Ex Africa 2022'!B1144</f>
        <v>0</v>
      </c>
      <c r="K52" s="100">
        <f t="shared" si="0"/>
        <v>147400</v>
      </c>
    </row>
    <row r="53" spans="1:11" x14ac:dyDescent="0.35">
      <c r="A53" t="s">
        <v>144</v>
      </c>
      <c r="B53" s="171">
        <v>3000</v>
      </c>
      <c r="C53" s="99">
        <v>0</v>
      </c>
      <c r="D53" s="99">
        <v>0</v>
      </c>
      <c r="E53" s="172">
        <f>+'[1]Ex Africa 2021'!B1242</f>
        <v>0</v>
      </c>
      <c r="F53" s="145"/>
      <c r="G53" s="171">
        <f>+'[1]Ex Africa 2022'!B54+'[1]Ex Africa 2022'!B451+'[1]Ex Africa 2022'!B848</f>
        <v>0</v>
      </c>
      <c r="H53" s="98">
        <f>+'[1]Ex Africa 2022'!B153+'[1]Ex Africa 2022'!B550+'[1]Ex Africa 2022'!B947</f>
        <v>0</v>
      </c>
      <c r="I53" s="98">
        <f>+'[1]Ex Africa 2022'!B252+'[1]Ex Africa 2022'!B649+'[1]Ex Africa 2022'!B1046</f>
        <v>0</v>
      </c>
      <c r="J53" s="98">
        <f>+'[1]Ex Africa 2022'!B351+'[1]Ex Africa 2022'!B748+'[1]Ex Africa 2022'!B1145</f>
        <v>0</v>
      </c>
      <c r="K53" s="100">
        <f t="shared" si="0"/>
        <v>0</v>
      </c>
    </row>
    <row r="54" spans="1:11" x14ac:dyDescent="0.35">
      <c r="A54" t="s">
        <v>145</v>
      </c>
      <c r="B54" s="171">
        <v>1400</v>
      </c>
      <c r="C54" s="99">
        <v>6000</v>
      </c>
      <c r="D54" s="99">
        <v>0</v>
      </c>
      <c r="E54" s="172">
        <f>+'[1]Ex Africa 2021'!B1243</f>
        <v>0</v>
      </c>
      <c r="F54" s="145"/>
      <c r="G54" s="171">
        <f>+'[1]Ex Africa 2022'!B55+'[1]Ex Africa 2022'!B452+'[1]Ex Africa 2022'!B849</f>
        <v>0</v>
      </c>
      <c r="H54" s="98">
        <f>+'[1]Ex Africa 2022'!B154+'[1]Ex Africa 2022'!B551+'[1]Ex Africa 2022'!B948</f>
        <v>0</v>
      </c>
      <c r="I54" s="98">
        <f>+'[1]Ex Africa 2022'!B253+'[1]Ex Africa 2022'!B650+'[1]Ex Africa 2022'!B1047</f>
        <v>0</v>
      </c>
      <c r="J54" s="98">
        <f>+'[1]Ex Africa 2022'!B352+'[1]Ex Africa 2022'!B749+'[1]Ex Africa 2022'!B1146</f>
        <v>0</v>
      </c>
      <c r="K54" s="100">
        <f t="shared" si="0"/>
        <v>0</v>
      </c>
    </row>
    <row r="55" spans="1:11" x14ac:dyDescent="0.35">
      <c r="A55" t="s">
        <v>146</v>
      </c>
      <c r="B55" s="171">
        <v>43000</v>
      </c>
      <c r="C55" s="99">
        <v>0</v>
      </c>
      <c r="D55" s="99">
        <v>0</v>
      </c>
      <c r="E55" s="172">
        <f>+'[1]Ex Africa 2021'!B1244</f>
        <v>0</v>
      </c>
      <c r="F55" s="145"/>
      <c r="G55" s="171">
        <f>+'[1]Ex Africa 2022'!B56+'[1]Ex Africa 2022'!B453+'[1]Ex Africa 2022'!B850</f>
        <v>0</v>
      </c>
      <c r="H55" s="98">
        <f>+'[1]Ex Africa 2022'!B155+'[1]Ex Africa 2022'!B552+'[1]Ex Africa 2022'!B949</f>
        <v>0</v>
      </c>
      <c r="I55" s="98">
        <f>+'[1]Ex Africa 2022'!B254+'[1]Ex Africa 2022'!B651+'[1]Ex Africa 2022'!B1048</f>
        <v>0</v>
      </c>
      <c r="J55" s="98">
        <f>+'[1]Ex Africa 2022'!B353+'[1]Ex Africa 2022'!B750+'[1]Ex Africa 2022'!B1147</f>
        <v>0</v>
      </c>
      <c r="K55" s="100">
        <f t="shared" si="0"/>
        <v>0</v>
      </c>
    </row>
    <row r="56" spans="1:11" x14ac:dyDescent="0.35">
      <c r="A56" t="s">
        <v>147</v>
      </c>
      <c r="B56" s="171">
        <v>1079529</v>
      </c>
      <c r="C56" s="99">
        <v>15000</v>
      </c>
      <c r="D56" s="99">
        <v>50000</v>
      </c>
      <c r="E56" s="172">
        <f>+'[1]Ex Africa 2021'!B1245</f>
        <v>88500</v>
      </c>
      <c r="F56" s="145"/>
      <c r="G56" s="171">
        <f>+'[1]Ex Africa 2022'!B57+'[1]Ex Africa 2022'!B454+'[1]Ex Africa 2022'!B851</f>
        <v>0</v>
      </c>
      <c r="H56" s="98">
        <f>+'[1]Ex Africa 2022'!B156+'[1]Ex Africa 2022'!B553+'[1]Ex Africa 2022'!B950</f>
        <v>0</v>
      </c>
      <c r="I56" s="98">
        <f>+'[1]Ex Africa 2022'!B255+'[1]Ex Africa 2022'!B652+'[1]Ex Africa 2022'!B1049</f>
        <v>0</v>
      </c>
      <c r="J56" s="98">
        <f>+'[1]Ex Africa 2022'!B354+'[1]Ex Africa 2022'!B751+'[1]Ex Africa 2022'!B1148</f>
        <v>0</v>
      </c>
      <c r="K56" s="100">
        <f t="shared" si="0"/>
        <v>0</v>
      </c>
    </row>
    <row r="57" spans="1:11" x14ac:dyDescent="0.35">
      <c r="A57" t="s">
        <v>148</v>
      </c>
      <c r="B57" s="171">
        <v>2000</v>
      </c>
      <c r="C57" s="99">
        <v>0</v>
      </c>
      <c r="D57" s="99">
        <v>500</v>
      </c>
      <c r="E57" s="172">
        <f>+'[1]Ex Africa 2021'!B1246</f>
        <v>0</v>
      </c>
      <c r="F57" s="145"/>
      <c r="G57" s="171">
        <f>+'[1]Ex Africa 2022'!B58+'[1]Ex Africa 2022'!B455+'[1]Ex Africa 2022'!B852</f>
        <v>0</v>
      </c>
      <c r="H57" s="98">
        <f>+'[1]Ex Africa 2022'!B157+'[1]Ex Africa 2022'!B554+'[1]Ex Africa 2022'!B951</f>
        <v>0</v>
      </c>
      <c r="I57" s="98">
        <f>+'[1]Ex Africa 2022'!B256+'[1]Ex Africa 2022'!B653+'[1]Ex Africa 2022'!B1050</f>
        <v>0</v>
      </c>
      <c r="J57" s="98">
        <f>+'[1]Ex Africa 2022'!B355+'[1]Ex Africa 2022'!B752+'[1]Ex Africa 2022'!B1149</f>
        <v>0</v>
      </c>
      <c r="K57" s="100">
        <f t="shared" si="0"/>
        <v>0</v>
      </c>
    </row>
    <row r="58" spans="1:11" x14ac:dyDescent="0.35">
      <c r="A58" t="s">
        <v>149</v>
      </c>
      <c r="B58" s="171">
        <v>23121</v>
      </c>
      <c r="C58" s="99">
        <v>4000</v>
      </c>
      <c r="D58" s="99">
        <v>0</v>
      </c>
      <c r="E58" s="172">
        <f>+'[1]Ex Africa 2021'!B1247</f>
        <v>3600</v>
      </c>
      <c r="F58" s="145"/>
      <c r="G58" s="171">
        <f>+'[1]Ex Africa 2022'!B59+'[1]Ex Africa 2022'!B456+'[1]Ex Africa 2022'!B853</f>
        <v>0</v>
      </c>
      <c r="H58" s="98">
        <f>+'[1]Ex Africa 2022'!B158+'[1]Ex Africa 2022'!B555+'[1]Ex Africa 2022'!B952</f>
        <v>0</v>
      </c>
      <c r="I58" s="98">
        <f>+'[1]Ex Africa 2022'!B257+'[1]Ex Africa 2022'!B654+'[1]Ex Africa 2022'!B1051</f>
        <v>0</v>
      </c>
      <c r="J58" s="98">
        <f>+'[1]Ex Africa 2022'!B356+'[1]Ex Africa 2022'!B753+'[1]Ex Africa 2022'!B1150</f>
        <v>3600</v>
      </c>
      <c r="K58" s="100">
        <f t="shared" si="0"/>
        <v>3600</v>
      </c>
    </row>
    <row r="59" spans="1:11" x14ac:dyDescent="0.35">
      <c r="A59" t="s">
        <v>150</v>
      </c>
      <c r="B59" s="171">
        <v>24552082</v>
      </c>
      <c r="C59" s="99">
        <v>4799482</v>
      </c>
      <c r="D59" s="99">
        <v>1170480</v>
      </c>
      <c r="E59" s="172">
        <f>+'[1]Ex Africa 2021'!B1248</f>
        <v>475100</v>
      </c>
      <c r="F59" s="145"/>
      <c r="G59" s="171">
        <f>+'[1]Ex Africa 2022'!B60+'[1]Ex Africa 2022'!B457+'[1]Ex Africa 2022'!B854</f>
        <v>0</v>
      </c>
      <c r="H59" s="98">
        <f>+'[1]Ex Africa 2022'!B159+'[1]Ex Africa 2022'!B556+'[1]Ex Africa 2022'!B953</f>
        <v>0</v>
      </c>
      <c r="I59" s="98">
        <f>+'[1]Ex Africa 2022'!B258+'[1]Ex Africa 2022'!B655+'[1]Ex Africa 2022'!B1052</f>
        <v>1818700</v>
      </c>
      <c r="J59" s="98">
        <f>+'[1]Ex Africa 2022'!B357+'[1]Ex Africa 2022'!B754+'[1]Ex Africa 2022'!B1151</f>
        <v>150000</v>
      </c>
      <c r="K59" s="100">
        <f t="shared" si="0"/>
        <v>1968700</v>
      </c>
    </row>
    <row r="60" spans="1:11" x14ac:dyDescent="0.35">
      <c r="A60" t="s">
        <v>151</v>
      </c>
      <c r="B60" s="171">
        <v>6762343</v>
      </c>
      <c r="C60" s="99">
        <v>119083</v>
      </c>
      <c r="D60" s="99">
        <v>197790</v>
      </c>
      <c r="E60" s="172">
        <f>+'[1]Ex Africa 2021'!B1249</f>
        <v>108772</v>
      </c>
      <c r="F60" s="145"/>
      <c r="G60" s="171">
        <f>+'[1]Ex Africa 2022'!B61+'[1]Ex Africa 2022'!B458+'[1]Ex Africa 2022'!B855</f>
        <v>0</v>
      </c>
      <c r="H60" s="98">
        <f>+'[1]Ex Africa 2022'!B160+'[1]Ex Africa 2022'!B557+'[1]Ex Africa 2022'!B954</f>
        <v>130350</v>
      </c>
      <c r="I60" s="98">
        <f>+'[1]Ex Africa 2022'!B259+'[1]Ex Africa 2022'!B656+'[1]Ex Africa 2022'!B1053</f>
        <v>37850</v>
      </c>
      <c r="J60" s="98">
        <f>+'[1]Ex Africa 2022'!B358+'[1]Ex Africa 2022'!B755+'[1]Ex Africa 2022'!B1152</f>
        <v>12000</v>
      </c>
      <c r="K60" s="100">
        <f t="shared" si="0"/>
        <v>180200</v>
      </c>
    </row>
    <row r="61" spans="1:11" x14ac:dyDescent="0.35">
      <c r="A61" t="s">
        <v>152</v>
      </c>
      <c r="B61" s="171">
        <v>792160</v>
      </c>
      <c r="C61" s="99">
        <v>57800</v>
      </c>
      <c r="D61" s="99">
        <v>96560</v>
      </c>
      <c r="E61" s="172">
        <f>+'[1]Ex Africa 2021'!B1250</f>
        <v>116790</v>
      </c>
      <c r="F61" s="145"/>
      <c r="G61" s="171">
        <f>+'[1]Ex Africa 2022'!B62+'[1]Ex Africa 2022'!B459+'[1]Ex Africa 2022'!B856</f>
        <v>32500</v>
      </c>
      <c r="H61" s="98">
        <f>+'[1]Ex Africa 2022'!B161+'[1]Ex Africa 2022'!B558+'[1]Ex Africa 2022'!B955</f>
        <v>35500</v>
      </c>
      <c r="I61" s="98">
        <f>+'[1]Ex Africa 2022'!B260+'[1]Ex Africa 2022'!B657+'[1]Ex Africa 2022'!B1054</f>
        <v>16250</v>
      </c>
      <c r="J61" s="98">
        <f>+'[1]Ex Africa 2022'!B359+'[1]Ex Africa 2022'!B756+'[1]Ex Africa 2022'!B1153</f>
        <v>50750</v>
      </c>
      <c r="K61" s="100">
        <f t="shared" si="0"/>
        <v>135000</v>
      </c>
    </row>
    <row r="62" spans="1:11" x14ac:dyDescent="0.35">
      <c r="A62" t="s">
        <v>153</v>
      </c>
      <c r="B62" s="171">
        <v>69555</v>
      </c>
      <c r="C62" s="99">
        <v>0</v>
      </c>
      <c r="D62" s="99">
        <v>0</v>
      </c>
      <c r="E62" s="172">
        <f>+'[1]Ex Africa 2021'!B1251</f>
        <v>0</v>
      </c>
      <c r="F62" s="145"/>
      <c r="G62" s="171">
        <f>+'[1]Ex Africa 2022'!B63+'[1]Ex Africa 2022'!B460+'[1]Ex Africa 2022'!B857</f>
        <v>0</v>
      </c>
      <c r="H62" s="98">
        <f>+'[1]Ex Africa 2022'!B162+'[1]Ex Africa 2022'!B559+'[1]Ex Africa 2022'!B956</f>
        <v>0</v>
      </c>
      <c r="I62" s="98">
        <f>+'[1]Ex Africa 2022'!B261+'[1]Ex Africa 2022'!B658+'[1]Ex Africa 2022'!B1055</f>
        <v>0</v>
      </c>
      <c r="J62" s="98">
        <f>+'[1]Ex Africa 2022'!B360+'[1]Ex Africa 2022'!B757+'[1]Ex Africa 2022'!B1154</f>
        <v>0</v>
      </c>
      <c r="K62" s="100">
        <f t="shared" si="0"/>
        <v>0</v>
      </c>
    </row>
    <row r="63" spans="1:11" x14ac:dyDescent="0.35">
      <c r="A63" t="s">
        <v>154</v>
      </c>
      <c r="B63" s="171">
        <v>306446</v>
      </c>
      <c r="C63" s="99">
        <v>0</v>
      </c>
      <c r="D63" s="99">
        <v>0</v>
      </c>
      <c r="E63" s="172">
        <f>+'[1]Ex Africa 2021'!B1252</f>
        <v>0</v>
      </c>
      <c r="F63" s="145"/>
      <c r="G63" s="171">
        <f>+'[1]Ex Africa 2022'!B64+'[1]Ex Africa 2022'!B461+'[1]Ex Africa 2022'!B858</f>
        <v>0</v>
      </c>
      <c r="H63" s="98">
        <f>+'[1]Ex Africa 2022'!B163+'[1]Ex Africa 2022'!B560+'[1]Ex Africa 2022'!B957</f>
        <v>0</v>
      </c>
      <c r="I63" s="98">
        <f>+'[1]Ex Africa 2022'!B262+'[1]Ex Africa 2022'!B659+'[1]Ex Africa 2022'!B1056</f>
        <v>0</v>
      </c>
      <c r="J63" s="98">
        <f>+'[1]Ex Africa 2022'!B361+'[1]Ex Africa 2022'!B758+'[1]Ex Africa 2022'!B1155</f>
        <v>0</v>
      </c>
      <c r="K63" s="100">
        <f t="shared" si="0"/>
        <v>0</v>
      </c>
    </row>
    <row r="64" spans="1:11" x14ac:dyDescent="0.35">
      <c r="A64" t="s">
        <v>155</v>
      </c>
      <c r="B64" s="171">
        <v>733336</v>
      </c>
      <c r="C64" s="99">
        <v>125307</v>
      </c>
      <c r="D64" s="99">
        <v>0</v>
      </c>
      <c r="E64" s="172">
        <f>+'[1]Ex Africa 2021'!B1253</f>
        <v>0</v>
      </c>
      <c r="F64" s="145"/>
      <c r="G64" s="171">
        <f>+'[1]Ex Africa 2022'!B65+'[1]Ex Africa 2022'!B462+'[1]Ex Africa 2022'!B859</f>
        <v>0</v>
      </c>
      <c r="H64" s="98">
        <f>+'[1]Ex Africa 2022'!B164+'[1]Ex Africa 2022'!B561+'[1]Ex Africa 2022'!B958</f>
        <v>282440</v>
      </c>
      <c r="I64" s="98">
        <f>+'[1]Ex Africa 2022'!B263+'[1]Ex Africa 2022'!B660+'[1]Ex Africa 2022'!B1057</f>
        <v>0</v>
      </c>
      <c r="J64" s="98">
        <f>+'[1]Ex Africa 2022'!B362+'[1]Ex Africa 2022'!B759+'[1]Ex Africa 2022'!B1156</f>
        <v>0</v>
      </c>
      <c r="K64" s="100">
        <f t="shared" si="0"/>
        <v>282440</v>
      </c>
    </row>
    <row r="65" spans="1:11" x14ac:dyDescent="0.35">
      <c r="A65" t="s">
        <v>156</v>
      </c>
      <c r="B65" s="171">
        <v>2200</v>
      </c>
      <c r="C65" s="99">
        <v>0</v>
      </c>
      <c r="D65" s="99">
        <v>0</v>
      </c>
      <c r="E65" s="172">
        <f>+'[1]Ex Africa 2021'!B1254</f>
        <v>0</v>
      </c>
      <c r="F65" s="145"/>
      <c r="G65" s="171">
        <f>+'[1]Ex Africa 2022'!B66+'[1]Ex Africa 2022'!B463+'[1]Ex Africa 2022'!B860</f>
        <v>0</v>
      </c>
      <c r="H65" s="98">
        <f>+'[1]Ex Africa 2022'!B165+'[1]Ex Africa 2022'!B562+'[1]Ex Africa 2022'!B959</f>
        <v>0</v>
      </c>
      <c r="I65" s="98">
        <f>+'[1]Ex Africa 2022'!B264+'[1]Ex Africa 2022'!B661+'[1]Ex Africa 2022'!B1058</f>
        <v>0</v>
      </c>
      <c r="J65" s="98">
        <f>+'[1]Ex Africa 2022'!B363+'[1]Ex Africa 2022'!B760+'[1]Ex Africa 2022'!B1157</f>
        <v>0</v>
      </c>
      <c r="K65" s="100">
        <f t="shared" si="0"/>
        <v>0</v>
      </c>
    </row>
    <row r="66" spans="1:11" x14ac:dyDescent="0.35">
      <c r="A66" t="s">
        <v>157</v>
      </c>
      <c r="B66" s="171">
        <v>0</v>
      </c>
      <c r="C66" s="99">
        <v>16800</v>
      </c>
      <c r="D66" s="99">
        <v>0</v>
      </c>
      <c r="E66" s="172">
        <f>+'[1]Ex Africa 2021'!B1255</f>
        <v>0</v>
      </c>
      <c r="F66" s="145"/>
      <c r="G66" s="171">
        <f>+'[1]Ex Africa 2022'!B67+'[1]Ex Africa 2022'!B464+'[1]Ex Africa 2022'!B861</f>
        <v>0</v>
      </c>
      <c r="H66" s="98">
        <f>+'[1]Ex Africa 2022'!B166+'[1]Ex Africa 2022'!B563+'[1]Ex Africa 2022'!B960</f>
        <v>0</v>
      </c>
      <c r="I66" s="98">
        <f>+'[1]Ex Africa 2022'!B265+'[1]Ex Africa 2022'!B662+'[1]Ex Africa 2022'!B1059</f>
        <v>0</v>
      </c>
      <c r="J66" s="98">
        <f>+'[1]Ex Africa 2022'!B364+'[1]Ex Africa 2022'!B761+'[1]Ex Africa 2022'!B1158</f>
        <v>0</v>
      </c>
      <c r="K66" s="100">
        <f t="shared" si="0"/>
        <v>0</v>
      </c>
    </row>
    <row r="67" spans="1:11" x14ac:dyDescent="0.35">
      <c r="A67" t="s">
        <v>158</v>
      </c>
      <c r="B67" s="171">
        <v>14012002</v>
      </c>
      <c r="C67" s="99">
        <v>2980000</v>
      </c>
      <c r="D67" s="99">
        <v>2156000</v>
      </c>
      <c r="E67" s="172">
        <f>+'[1]Ex Africa 2021'!B1256</f>
        <v>2408377</v>
      </c>
      <c r="F67" s="145"/>
      <c r="G67" s="171">
        <f>+'[1]Ex Africa 2022'!B68+'[1]Ex Africa 2022'!B465+'[1]Ex Africa 2022'!B862</f>
        <v>127260</v>
      </c>
      <c r="H67" s="98">
        <f>+'[1]Ex Africa 2022'!B167+'[1]Ex Africa 2022'!B564+'[1]Ex Africa 2022'!B961</f>
        <v>69337</v>
      </c>
      <c r="I67" s="98">
        <f>+'[1]Ex Africa 2022'!B266+'[1]Ex Africa 2022'!B663+'[1]Ex Africa 2022'!B1060</f>
        <v>2020000</v>
      </c>
      <c r="J67" s="98">
        <f>+'[1]Ex Africa 2022'!B365+'[1]Ex Africa 2022'!B762+'[1]Ex Africa 2022'!B1159</f>
        <v>2582250</v>
      </c>
      <c r="K67" s="100">
        <f t="shared" si="0"/>
        <v>4798847</v>
      </c>
    </row>
    <row r="68" spans="1:11" x14ac:dyDescent="0.35">
      <c r="A68" t="s">
        <v>159</v>
      </c>
      <c r="B68" s="171">
        <v>669825</v>
      </c>
      <c r="C68" s="99">
        <v>46356</v>
      </c>
      <c r="D68" s="99">
        <v>71458</v>
      </c>
      <c r="E68" s="172">
        <f>+'[1]Ex Africa 2021'!B1257</f>
        <v>66350</v>
      </c>
      <c r="F68" s="145"/>
      <c r="G68" s="171">
        <f>+'[1]Ex Africa 2022'!B69+'[1]Ex Africa 2022'!B466+'[1]Ex Africa 2022'!B863</f>
        <v>10550</v>
      </c>
      <c r="H68" s="98">
        <f>+'[1]Ex Africa 2022'!B168+'[1]Ex Africa 2022'!B565+'[1]Ex Africa 2022'!B962</f>
        <v>26000</v>
      </c>
      <c r="I68" s="98">
        <f>+'[1]Ex Africa 2022'!B267+'[1]Ex Africa 2022'!B664+'[1]Ex Africa 2022'!B1061</f>
        <v>23107</v>
      </c>
      <c r="J68" s="98">
        <f>+'[1]Ex Africa 2022'!B366+'[1]Ex Africa 2022'!B763+'[1]Ex Africa 2022'!B1160</f>
        <v>53854</v>
      </c>
      <c r="K68" s="100">
        <f>SUM(G68:J68)</f>
        <v>113511</v>
      </c>
    </row>
    <row r="69" spans="1:11" x14ac:dyDescent="0.35">
      <c r="A69" t="s">
        <v>160</v>
      </c>
      <c r="B69" s="171">
        <v>12769750</v>
      </c>
      <c r="C69" s="99">
        <v>1129400</v>
      </c>
      <c r="D69" s="99">
        <v>1872400</v>
      </c>
      <c r="E69" s="172">
        <f>+'[1]Ex Africa 2021'!B1258</f>
        <v>1300100</v>
      </c>
      <c r="F69" s="145"/>
      <c r="G69" s="171">
        <f>+'[1]Ex Africa 2022'!B70+'[1]Ex Africa 2022'!B467+'[1]Ex Africa 2022'!B864</f>
        <v>140400</v>
      </c>
      <c r="H69" s="98">
        <f>+'[1]Ex Africa 2022'!B169+'[1]Ex Africa 2022'!B566+'[1]Ex Africa 2022'!B963</f>
        <v>729500</v>
      </c>
      <c r="I69" s="98">
        <f>+'[1]Ex Africa 2022'!B268+'[1]Ex Africa 2022'!B665+'[1]Ex Africa 2022'!B1062</f>
        <v>188200</v>
      </c>
      <c r="J69" s="98">
        <f>+'[1]Ex Africa 2022'!B367+'[1]Ex Africa 2022'!B764+'[1]Ex Africa 2022'!B1161</f>
        <v>416100</v>
      </c>
      <c r="K69" s="100">
        <f t="shared" ref="K69:K96" si="1">SUM(G69:J69)</f>
        <v>1474200</v>
      </c>
    </row>
    <row r="70" spans="1:11" x14ac:dyDescent="0.35">
      <c r="A70" t="s">
        <v>161</v>
      </c>
      <c r="B70" s="171">
        <v>5300</v>
      </c>
      <c r="C70" s="99">
        <v>0</v>
      </c>
      <c r="D70" s="99">
        <v>0</v>
      </c>
      <c r="E70" s="172">
        <f>+'[1]Ex Africa 2021'!B1259</f>
        <v>0</v>
      </c>
      <c r="F70" s="145"/>
      <c r="G70" s="171">
        <f>+'[1]Ex Africa 2022'!B71+'[1]Ex Africa 2022'!B468+'[1]Ex Africa 2022'!B865</f>
        <v>0</v>
      </c>
      <c r="H70" s="98">
        <f>+'[1]Ex Africa 2022'!B170+'[1]Ex Africa 2022'!B567+'[1]Ex Africa 2022'!B964</f>
        <v>0</v>
      </c>
      <c r="I70" s="98">
        <f>+'[1]Ex Africa 2022'!B269+'[1]Ex Africa 2022'!B666+'[1]Ex Africa 2022'!B1063</f>
        <v>0</v>
      </c>
      <c r="J70" s="98">
        <f>+'[1]Ex Africa 2022'!B368+'[1]Ex Africa 2022'!B765+'[1]Ex Africa 2022'!B1162</f>
        <v>0</v>
      </c>
      <c r="K70" s="100">
        <f t="shared" si="1"/>
        <v>0</v>
      </c>
    </row>
    <row r="71" spans="1:11" x14ac:dyDescent="0.35">
      <c r="A71" t="s">
        <v>162</v>
      </c>
      <c r="B71" s="171">
        <v>346950</v>
      </c>
      <c r="C71" s="99">
        <v>41269</v>
      </c>
      <c r="D71" s="99">
        <v>0</v>
      </c>
      <c r="E71" s="172">
        <f>+'[1]Ex Africa 2021'!B1260</f>
        <v>159450</v>
      </c>
      <c r="F71" s="145"/>
      <c r="G71" s="171">
        <f>+'[1]Ex Africa 2022'!B72+'[1]Ex Africa 2022'!B469+'[1]Ex Africa 2022'!B866</f>
        <v>0</v>
      </c>
      <c r="H71" s="98">
        <f>+'[1]Ex Africa 2022'!B171+'[1]Ex Africa 2022'!B568+'[1]Ex Africa 2022'!B965</f>
        <v>0</v>
      </c>
      <c r="I71" s="98">
        <f>+'[1]Ex Africa 2022'!B270+'[1]Ex Africa 2022'!B667+'[1]Ex Africa 2022'!B1064</f>
        <v>0</v>
      </c>
      <c r="J71" s="98">
        <f>+'[1]Ex Africa 2022'!B369+'[1]Ex Africa 2022'!B766+'[1]Ex Africa 2022'!B1163</f>
        <v>0</v>
      </c>
      <c r="K71" s="100">
        <f t="shared" si="1"/>
        <v>0</v>
      </c>
    </row>
    <row r="72" spans="1:11" x14ac:dyDescent="0.35">
      <c r="A72" t="s">
        <v>163</v>
      </c>
      <c r="B72" s="171">
        <v>10183975</v>
      </c>
      <c r="C72" s="99">
        <v>294196</v>
      </c>
      <c r="D72" s="99">
        <v>487300</v>
      </c>
      <c r="E72" s="172">
        <f>+'[1]Ex Africa 2021'!B1261</f>
        <v>563263</v>
      </c>
      <c r="F72" s="145"/>
      <c r="G72" s="171">
        <f>+'[1]Ex Africa 2022'!B73+'[1]Ex Africa 2022'!B470+'[1]Ex Africa 2022'!B867</f>
        <v>0</v>
      </c>
      <c r="H72" s="98">
        <f>+'[1]Ex Africa 2022'!B172+'[1]Ex Africa 2022'!B569+'[1]Ex Africa 2022'!B966</f>
        <v>56050</v>
      </c>
      <c r="I72" s="98">
        <f>+'[1]Ex Africa 2022'!B271+'[1]Ex Africa 2022'!B668+'[1]Ex Africa 2022'!B1065</f>
        <v>276372</v>
      </c>
      <c r="J72" s="98">
        <f>+'[1]Ex Africa 2022'!B370+'[1]Ex Africa 2022'!B767+'[1]Ex Africa 2022'!B1164</f>
        <v>191350</v>
      </c>
      <c r="K72" s="100">
        <f t="shared" si="1"/>
        <v>523772</v>
      </c>
    </row>
    <row r="73" spans="1:11" x14ac:dyDescent="0.35">
      <c r="A73" t="s">
        <v>164</v>
      </c>
      <c r="B73" s="171">
        <v>1160</v>
      </c>
      <c r="C73" s="99">
        <v>0</v>
      </c>
      <c r="D73" s="99">
        <v>0</v>
      </c>
      <c r="E73" s="172">
        <f>+'[1]Ex Africa 2021'!B1262</f>
        <v>0</v>
      </c>
      <c r="F73" s="145"/>
      <c r="G73" s="171">
        <f>+'[1]Ex Africa 2022'!B74+'[1]Ex Africa 2022'!B471+'[1]Ex Africa 2022'!B868</f>
        <v>0</v>
      </c>
      <c r="H73" s="98">
        <f>+'[1]Ex Africa 2022'!B173+'[1]Ex Africa 2022'!B570+'[1]Ex Africa 2022'!B967</f>
        <v>0</v>
      </c>
      <c r="I73" s="98">
        <f>+'[1]Ex Africa 2022'!B272+'[1]Ex Africa 2022'!B669+'[1]Ex Africa 2022'!B1066</f>
        <v>0</v>
      </c>
      <c r="J73" s="98">
        <f>+'[1]Ex Africa 2022'!B371+'[1]Ex Africa 2022'!B768+'[1]Ex Africa 2022'!B1165</f>
        <v>0</v>
      </c>
      <c r="K73" s="100">
        <f t="shared" si="1"/>
        <v>0</v>
      </c>
    </row>
    <row r="74" spans="1:11" x14ac:dyDescent="0.35">
      <c r="A74" t="s">
        <v>165</v>
      </c>
      <c r="B74" s="171">
        <v>7700</v>
      </c>
      <c r="C74" s="99">
        <v>0</v>
      </c>
      <c r="D74" s="99">
        <v>0</v>
      </c>
      <c r="E74" s="172">
        <f>+'[1]Ex Africa 2021'!B1263</f>
        <v>0</v>
      </c>
      <c r="F74" s="145"/>
      <c r="G74" s="171">
        <f>+'[1]Ex Africa 2022'!B75+'[1]Ex Africa 2022'!B472+'[1]Ex Africa 2022'!B869</f>
        <v>0</v>
      </c>
      <c r="H74" s="98">
        <f>+'[1]Ex Africa 2022'!B174+'[1]Ex Africa 2022'!B571+'[1]Ex Africa 2022'!B968</f>
        <v>0</v>
      </c>
      <c r="I74" s="98">
        <f>+'[1]Ex Africa 2022'!B273+'[1]Ex Africa 2022'!B670+'[1]Ex Africa 2022'!B1067</f>
        <v>0</v>
      </c>
      <c r="J74" s="98">
        <f>+'[1]Ex Africa 2022'!B372+'[1]Ex Africa 2022'!B769+'[1]Ex Africa 2022'!B1166</f>
        <v>0</v>
      </c>
      <c r="K74" s="100">
        <f t="shared" si="1"/>
        <v>0</v>
      </c>
    </row>
    <row r="75" spans="1:11" x14ac:dyDescent="0.35">
      <c r="A75" t="s">
        <v>166</v>
      </c>
      <c r="B75" s="171">
        <v>262675</v>
      </c>
      <c r="C75" s="99">
        <v>0</v>
      </c>
      <c r="D75" s="99">
        <v>0</v>
      </c>
      <c r="E75" s="172">
        <f>+'[1]Ex Africa 2021'!B1264</f>
        <v>0</v>
      </c>
      <c r="F75" s="145"/>
      <c r="G75" s="171">
        <f>+'[1]Ex Africa 2022'!B76+'[1]Ex Africa 2022'!B473+'[1]Ex Africa 2022'!B870</f>
        <v>0</v>
      </c>
      <c r="H75" s="98">
        <f>+'[1]Ex Africa 2022'!B175+'[1]Ex Africa 2022'!B572+'[1]Ex Africa 2022'!B969</f>
        <v>0</v>
      </c>
      <c r="I75" s="98">
        <f>+'[1]Ex Africa 2022'!B274+'[1]Ex Africa 2022'!B671+'[1]Ex Africa 2022'!B1068</f>
        <v>0</v>
      </c>
      <c r="J75" s="98">
        <f>+'[1]Ex Africa 2022'!B373+'[1]Ex Africa 2022'!B770+'[1]Ex Africa 2022'!B1167</f>
        <v>0</v>
      </c>
      <c r="K75" s="100">
        <f t="shared" si="1"/>
        <v>0</v>
      </c>
    </row>
    <row r="76" spans="1:11" x14ac:dyDescent="0.35">
      <c r="A76" t="s">
        <v>167</v>
      </c>
      <c r="B76" s="171">
        <v>40000</v>
      </c>
      <c r="C76" s="99">
        <v>0</v>
      </c>
      <c r="D76" s="99">
        <v>0</v>
      </c>
      <c r="E76" s="172">
        <f>+'[1]Ex Africa 2021'!B1265</f>
        <v>0</v>
      </c>
      <c r="F76" s="145"/>
      <c r="G76" s="171">
        <f>+'[1]Ex Africa 2022'!B77+'[1]Ex Africa 2022'!B474+'[1]Ex Africa 2022'!B871</f>
        <v>0</v>
      </c>
      <c r="H76" s="98">
        <f>+'[1]Ex Africa 2022'!B176+'[1]Ex Africa 2022'!B573+'[1]Ex Africa 2022'!B970</f>
        <v>0</v>
      </c>
      <c r="I76" s="98">
        <f>+'[1]Ex Africa 2022'!B275+'[1]Ex Africa 2022'!B672+'[1]Ex Africa 2022'!B1069</f>
        <v>0</v>
      </c>
      <c r="J76" s="98">
        <f>+'[1]Ex Africa 2022'!B374+'[1]Ex Africa 2022'!B771+'[1]Ex Africa 2022'!B1168</f>
        <v>0</v>
      </c>
      <c r="K76" s="100">
        <f t="shared" si="1"/>
        <v>0</v>
      </c>
    </row>
    <row r="77" spans="1:11" x14ac:dyDescent="0.35">
      <c r="A77" t="s">
        <v>168</v>
      </c>
      <c r="B77" s="171">
        <v>1173640</v>
      </c>
      <c r="C77" s="99">
        <v>347840</v>
      </c>
      <c r="D77" s="99">
        <v>50720</v>
      </c>
      <c r="E77" s="172">
        <f>+'[1]Ex Africa 2021'!B1266</f>
        <v>605280</v>
      </c>
      <c r="F77" s="145"/>
      <c r="G77" s="171">
        <f>+'[1]Ex Africa 2022'!B78+'[1]Ex Africa 2022'!B475+'[1]Ex Africa 2022'!B872</f>
        <v>0</v>
      </c>
      <c r="H77" s="98">
        <f>+'[1]Ex Africa 2022'!B177+'[1]Ex Africa 2022'!B574+'[1]Ex Africa 2022'!B971</f>
        <v>0</v>
      </c>
      <c r="I77" s="98">
        <f>+'[1]Ex Africa 2022'!B276+'[1]Ex Africa 2022'!B673+'[1]Ex Africa 2022'!B1070</f>
        <v>0</v>
      </c>
      <c r="J77" s="98">
        <f>+'[1]Ex Africa 2022'!B375+'[1]Ex Africa 2022'!B772+'[1]Ex Africa 2022'!B1169</f>
        <v>0</v>
      </c>
      <c r="K77" s="100">
        <f t="shared" si="1"/>
        <v>0</v>
      </c>
    </row>
    <row r="78" spans="1:11" x14ac:dyDescent="0.35">
      <c r="A78" t="s">
        <v>169</v>
      </c>
      <c r="B78" s="171">
        <v>226589</v>
      </c>
      <c r="C78" s="99">
        <v>0</v>
      </c>
      <c r="D78" s="99">
        <v>0</v>
      </c>
      <c r="E78" s="172">
        <f>+'[1]Ex Africa 2021'!B1267</f>
        <v>0</v>
      </c>
      <c r="F78" s="145"/>
      <c r="G78" s="171">
        <f>+'[1]Ex Africa 2022'!B79+'[1]Ex Africa 2022'!B476+'[1]Ex Africa 2022'!B873</f>
        <v>0</v>
      </c>
      <c r="H78" s="98">
        <f>+'[1]Ex Africa 2022'!B178+'[1]Ex Africa 2022'!B575+'[1]Ex Africa 2022'!B972</f>
        <v>0</v>
      </c>
      <c r="I78" s="98">
        <f>+'[1]Ex Africa 2022'!B277+'[1]Ex Africa 2022'!B674+'[1]Ex Africa 2022'!B1071</f>
        <v>8000</v>
      </c>
      <c r="J78" s="98">
        <f>+'[1]Ex Africa 2022'!B376+'[1]Ex Africa 2022'!B773+'[1]Ex Africa 2022'!B1170</f>
        <v>0</v>
      </c>
      <c r="K78" s="100">
        <f t="shared" si="1"/>
        <v>8000</v>
      </c>
    </row>
    <row r="79" spans="1:11" x14ac:dyDescent="0.35">
      <c r="A79" t="s">
        <v>170</v>
      </c>
      <c r="B79" s="171">
        <v>1854260</v>
      </c>
      <c r="C79" s="99">
        <v>0</v>
      </c>
      <c r="D79" s="99">
        <v>0</v>
      </c>
      <c r="E79" s="172">
        <f>+'[1]Ex Africa 2021'!B1268</f>
        <v>0</v>
      </c>
      <c r="F79" s="145"/>
      <c r="G79" s="171">
        <f>+'[1]Ex Africa 2022'!B80+'[1]Ex Africa 2022'!B477+'[1]Ex Africa 2022'!B874</f>
        <v>0</v>
      </c>
      <c r="H79" s="98">
        <f>+'[1]Ex Africa 2022'!B179+'[1]Ex Africa 2022'!B576+'[1]Ex Africa 2022'!B973</f>
        <v>0</v>
      </c>
      <c r="I79" s="98">
        <f>+'[1]Ex Africa 2022'!B278+'[1]Ex Africa 2022'!B675+'[1]Ex Africa 2022'!B1072</f>
        <v>0</v>
      </c>
      <c r="J79" s="98">
        <f>+'[1]Ex Africa 2022'!B377+'[1]Ex Africa 2022'!B774+'[1]Ex Africa 2022'!B1171</f>
        <v>0</v>
      </c>
      <c r="K79" s="100">
        <f t="shared" si="1"/>
        <v>0</v>
      </c>
    </row>
    <row r="80" spans="1:11" x14ac:dyDescent="0.35">
      <c r="A80" t="s">
        <v>171</v>
      </c>
      <c r="B80" s="171">
        <v>20000</v>
      </c>
      <c r="C80" s="99">
        <v>0</v>
      </c>
      <c r="D80" s="99">
        <v>0</v>
      </c>
      <c r="E80" s="172">
        <f>+'[1]Ex Africa 2021'!B1269</f>
        <v>0</v>
      </c>
      <c r="F80" s="145"/>
      <c r="G80" s="171">
        <f>+'[1]Ex Africa 2022'!B81+'[1]Ex Africa 2022'!B478+'[1]Ex Africa 2022'!B875</f>
        <v>0</v>
      </c>
      <c r="H80" s="98">
        <f>+'[1]Ex Africa 2022'!B180+'[1]Ex Africa 2022'!B577+'[1]Ex Africa 2022'!B974</f>
        <v>0</v>
      </c>
      <c r="I80" s="98">
        <f>+'[1]Ex Africa 2022'!B279+'[1]Ex Africa 2022'!B676+'[1]Ex Africa 2022'!B1073</f>
        <v>0</v>
      </c>
      <c r="J80" s="98">
        <f>+'[1]Ex Africa 2022'!B378+'[1]Ex Africa 2022'!B775+'[1]Ex Africa 2022'!B1172</f>
        <v>0</v>
      </c>
      <c r="K80" s="100">
        <f t="shared" si="1"/>
        <v>0</v>
      </c>
    </row>
    <row r="81" spans="1:11" x14ac:dyDescent="0.35">
      <c r="A81" t="s">
        <v>172</v>
      </c>
      <c r="B81" s="171">
        <v>5179</v>
      </c>
      <c r="C81" s="99">
        <v>0</v>
      </c>
      <c r="D81" s="99">
        <v>0</v>
      </c>
      <c r="E81" s="172">
        <f>+'[1]Ex Africa 2021'!B1270</f>
        <v>0</v>
      </c>
      <c r="F81" s="145"/>
      <c r="G81" s="171">
        <f>+'[1]Ex Africa 2022'!B82+'[1]Ex Africa 2022'!B479+'[1]Ex Africa 2022'!B876</f>
        <v>0</v>
      </c>
      <c r="H81" s="98">
        <f>+'[1]Ex Africa 2022'!B181+'[1]Ex Africa 2022'!B578+'[1]Ex Africa 2022'!B975</f>
        <v>0</v>
      </c>
      <c r="I81" s="98">
        <f>+'[1]Ex Africa 2022'!B280+'[1]Ex Africa 2022'!B677+'[1]Ex Africa 2022'!B1074</f>
        <v>0</v>
      </c>
      <c r="J81" s="98">
        <f>+'[1]Ex Africa 2022'!B379+'[1]Ex Africa 2022'!B776+'[1]Ex Africa 2022'!B1173</f>
        <v>0</v>
      </c>
      <c r="K81" s="100">
        <f t="shared" si="1"/>
        <v>0</v>
      </c>
    </row>
    <row r="82" spans="1:11" x14ac:dyDescent="0.35">
      <c r="A82" t="s">
        <v>173</v>
      </c>
      <c r="B82" s="171">
        <v>21188</v>
      </c>
      <c r="C82" s="99">
        <v>230</v>
      </c>
      <c r="D82" s="99">
        <v>200</v>
      </c>
      <c r="E82" s="172">
        <f>+'[1]Ex Africa 2021'!B1271</f>
        <v>0</v>
      </c>
      <c r="F82" s="145"/>
      <c r="G82" s="171">
        <f>+'[1]Ex Africa 2022'!B83+'[1]Ex Africa 2022'!B480+'[1]Ex Africa 2022'!B877</f>
        <v>0</v>
      </c>
      <c r="H82" s="98">
        <f>+'[1]Ex Africa 2022'!B182+'[1]Ex Africa 2022'!B579+'[1]Ex Africa 2022'!B976</f>
        <v>0</v>
      </c>
      <c r="I82" s="98">
        <f>+'[1]Ex Africa 2022'!B281+'[1]Ex Africa 2022'!B678+'[1]Ex Africa 2022'!B1075</f>
        <v>0</v>
      </c>
      <c r="J82" s="98">
        <f>+'[1]Ex Africa 2022'!B380+'[1]Ex Africa 2022'!B777+'[1]Ex Africa 2022'!B1174</f>
        <v>0</v>
      </c>
      <c r="K82" s="100">
        <f t="shared" si="1"/>
        <v>0</v>
      </c>
    </row>
    <row r="83" spans="1:11" x14ac:dyDescent="0.35">
      <c r="A83" t="s">
        <v>174</v>
      </c>
      <c r="B83" s="171">
        <v>1039900</v>
      </c>
      <c r="C83" s="99">
        <v>300250</v>
      </c>
      <c r="D83" s="99">
        <v>15790</v>
      </c>
      <c r="E83" s="172">
        <f>+'[1]Ex Africa 2021'!B1272</f>
        <v>136000</v>
      </c>
      <c r="F83" s="145"/>
      <c r="G83" s="171">
        <f>+'[1]Ex Africa 2022'!B84+'[1]Ex Africa 2022'!B481+'[1]Ex Africa 2022'!B878</f>
        <v>18500</v>
      </c>
      <c r="H83" s="98">
        <f>+'[1]Ex Africa 2022'!B183+'[1]Ex Africa 2022'!B580+'[1]Ex Africa 2022'!B977</f>
        <v>245900</v>
      </c>
      <c r="I83" s="98">
        <f>+'[1]Ex Africa 2022'!B282+'[1]Ex Africa 2022'!B679+'[1]Ex Africa 2022'!B1076</f>
        <v>0</v>
      </c>
      <c r="J83" s="98">
        <f>+'[1]Ex Africa 2022'!B381+'[1]Ex Africa 2022'!B778+'[1]Ex Africa 2022'!B1175</f>
        <v>54400</v>
      </c>
      <c r="K83" s="100">
        <f t="shared" si="1"/>
        <v>318800</v>
      </c>
    </row>
    <row r="84" spans="1:11" x14ac:dyDescent="0.35">
      <c r="A84" t="s">
        <v>175</v>
      </c>
      <c r="B84" s="171">
        <v>374822</v>
      </c>
      <c r="C84" s="99">
        <v>0</v>
      </c>
      <c r="D84" s="99">
        <v>0</v>
      </c>
      <c r="E84" s="172">
        <f>+'[1]Ex Africa 2021'!B1273</f>
        <v>0</v>
      </c>
      <c r="F84" s="145"/>
      <c r="G84" s="171">
        <f>+'[1]Ex Africa 2022'!B85+'[1]Ex Africa 2022'!B482+'[1]Ex Africa 2022'!B879</f>
        <v>0</v>
      </c>
      <c r="H84" s="98">
        <f>+'[1]Ex Africa 2022'!B184+'[1]Ex Africa 2022'!B581+'[1]Ex Africa 2022'!B978</f>
        <v>0</v>
      </c>
      <c r="I84" s="98">
        <f>+'[1]Ex Africa 2022'!B283+'[1]Ex Africa 2022'!B680+'[1]Ex Africa 2022'!B1077</f>
        <v>0</v>
      </c>
      <c r="J84" s="98">
        <f>+'[1]Ex Africa 2022'!B382+'[1]Ex Africa 2022'!B779+'[1]Ex Africa 2022'!B1176</f>
        <v>0</v>
      </c>
      <c r="K84" s="100">
        <f t="shared" si="1"/>
        <v>0</v>
      </c>
    </row>
    <row r="85" spans="1:11" x14ac:dyDescent="0.35">
      <c r="A85" t="s">
        <v>176</v>
      </c>
      <c r="B85" s="171">
        <v>4003987</v>
      </c>
      <c r="C85" s="99">
        <v>107150</v>
      </c>
      <c r="D85" s="99">
        <v>257423</v>
      </c>
      <c r="E85" s="172">
        <f>+'[1]Ex Africa 2021'!B1274</f>
        <v>149850</v>
      </c>
      <c r="F85" s="145"/>
      <c r="G85" s="171">
        <f>+'[1]Ex Africa 2022'!B86+'[1]Ex Africa 2022'!B483+'[1]Ex Africa 2022'!B880</f>
        <v>0</v>
      </c>
      <c r="H85" s="98">
        <f>+'[1]Ex Africa 2022'!B185+'[1]Ex Africa 2022'!B582+'[1]Ex Africa 2022'!B979</f>
        <v>0</v>
      </c>
      <c r="I85" s="98">
        <f>+'[1]Ex Africa 2022'!B284+'[1]Ex Africa 2022'!B681+'[1]Ex Africa 2022'!B1078</f>
        <v>0</v>
      </c>
      <c r="J85" s="98">
        <f>+'[1]Ex Africa 2022'!B383+'[1]Ex Africa 2022'!B780+'[1]Ex Africa 2022'!B1177</f>
        <v>0</v>
      </c>
      <c r="K85" s="100">
        <f t="shared" si="1"/>
        <v>0</v>
      </c>
    </row>
    <row r="86" spans="1:11" x14ac:dyDescent="0.35">
      <c r="A86" t="s">
        <v>177</v>
      </c>
      <c r="B86" s="171">
        <v>1385740</v>
      </c>
      <c r="C86" s="99">
        <v>211523</v>
      </c>
      <c r="D86" s="99">
        <v>49941</v>
      </c>
      <c r="E86" s="172">
        <f>+'[1]Ex Africa 2021'!B1275</f>
        <v>0</v>
      </c>
      <c r="F86" s="145"/>
      <c r="G86" s="171">
        <f>+'[1]Ex Africa 2022'!B87+'[1]Ex Africa 2022'!B484+'[1]Ex Africa 2022'!B881</f>
        <v>0</v>
      </c>
      <c r="H86" s="98">
        <f>+'[1]Ex Africa 2022'!B186+'[1]Ex Africa 2022'!B583+'[1]Ex Africa 2022'!B980</f>
        <v>0</v>
      </c>
      <c r="I86" s="98">
        <f>+'[1]Ex Africa 2022'!B285+'[1]Ex Africa 2022'!B682+'[1]Ex Africa 2022'!B1079</f>
        <v>0</v>
      </c>
      <c r="J86" s="98">
        <f>+'[1]Ex Africa 2022'!B384+'[1]Ex Africa 2022'!B781+'[1]Ex Africa 2022'!B1178</f>
        <v>38379</v>
      </c>
      <c r="K86" s="100">
        <f t="shared" si="1"/>
        <v>38379</v>
      </c>
    </row>
    <row r="87" spans="1:11" x14ac:dyDescent="0.35">
      <c r="A87" t="s">
        <v>178</v>
      </c>
      <c r="B87" s="171">
        <v>207300</v>
      </c>
      <c r="C87" s="99">
        <v>205000</v>
      </c>
      <c r="D87" s="99">
        <v>0</v>
      </c>
      <c r="E87" s="172">
        <f>+'[1]Ex Africa 2021'!B1276</f>
        <v>0</v>
      </c>
      <c r="F87" s="145"/>
      <c r="G87" s="171">
        <f>+'[1]Ex Africa 2022'!B88+'[1]Ex Africa 2022'!B485+'[1]Ex Africa 2022'!B882</f>
        <v>0</v>
      </c>
      <c r="H87" s="98">
        <f>+'[1]Ex Africa 2022'!B187+'[1]Ex Africa 2022'!B584+'[1]Ex Africa 2022'!B981</f>
        <v>0</v>
      </c>
      <c r="I87" s="98">
        <f>+'[1]Ex Africa 2022'!B286+'[1]Ex Africa 2022'!B683+'[1]Ex Africa 2022'!B1080</f>
        <v>0</v>
      </c>
      <c r="J87" s="98">
        <f>+'[1]Ex Africa 2022'!B385+'[1]Ex Africa 2022'!B782+'[1]Ex Africa 2022'!B1179</f>
        <v>0</v>
      </c>
      <c r="K87" s="100">
        <f t="shared" si="1"/>
        <v>0</v>
      </c>
    </row>
    <row r="88" spans="1:11" x14ac:dyDescent="0.35">
      <c r="A88" t="s">
        <v>179</v>
      </c>
      <c r="B88" s="171">
        <v>4397296</v>
      </c>
      <c r="C88" s="99">
        <v>280601</v>
      </c>
      <c r="D88" s="99">
        <v>572956</v>
      </c>
      <c r="E88" s="172">
        <f>+'[1]Ex Africa 2021'!B1277</f>
        <v>366186</v>
      </c>
      <c r="F88" s="145"/>
      <c r="G88" s="171">
        <f>+'[1]Ex Africa 2022'!B89+'[1]Ex Africa 2022'!B486+'[1]Ex Africa 2022'!B883</f>
        <v>60544</v>
      </c>
      <c r="H88" s="98">
        <f>+'[1]Ex Africa 2022'!B188+'[1]Ex Africa 2022'!B585+'[1]Ex Africa 2022'!B982</f>
        <v>110050</v>
      </c>
      <c r="I88" s="98">
        <f>+'[1]Ex Africa 2022'!B287+'[1]Ex Africa 2022'!B684+'[1]Ex Africa 2022'!B1081</f>
        <v>38000</v>
      </c>
      <c r="J88" s="98">
        <f>+'[1]Ex Africa 2022'!B386+'[1]Ex Africa 2022'!B783+'[1]Ex Africa 2022'!B1180</f>
        <v>328500</v>
      </c>
      <c r="K88" s="100">
        <f t="shared" si="1"/>
        <v>537094</v>
      </c>
    </row>
    <row r="89" spans="1:11" x14ac:dyDescent="0.35">
      <c r="A89" t="s">
        <v>180</v>
      </c>
      <c r="B89" s="171">
        <v>170015</v>
      </c>
      <c r="C89" s="99">
        <v>1200</v>
      </c>
      <c r="D89" s="99">
        <v>2000</v>
      </c>
      <c r="E89" s="172">
        <f>+'[1]Ex Africa 2021'!B1278</f>
        <v>0</v>
      </c>
      <c r="F89" s="145"/>
      <c r="G89" s="171">
        <f>+'[1]Ex Africa 2022'!B90+'[1]Ex Africa 2022'!B487+'[1]Ex Africa 2022'!B884</f>
        <v>0</v>
      </c>
      <c r="H89" s="98">
        <f>+'[1]Ex Africa 2022'!B189+'[1]Ex Africa 2022'!B586+'[1]Ex Africa 2022'!B983</f>
        <v>0</v>
      </c>
      <c r="I89" s="98">
        <f>+'[1]Ex Africa 2022'!B288+'[1]Ex Africa 2022'!B685+'[1]Ex Africa 2022'!B1082</f>
        <v>0</v>
      </c>
      <c r="J89" s="98">
        <f>+'[1]Ex Africa 2022'!B387+'[1]Ex Africa 2022'!B784+'[1]Ex Africa 2022'!B1181</f>
        <v>0</v>
      </c>
      <c r="K89" s="100">
        <f t="shared" si="1"/>
        <v>0</v>
      </c>
    </row>
    <row r="90" spans="1:11" x14ac:dyDescent="0.35">
      <c r="A90" t="s">
        <v>181</v>
      </c>
      <c r="B90" s="171">
        <v>107000</v>
      </c>
      <c r="C90" s="99">
        <v>0</v>
      </c>
      <c r="D90" s="99">
        <v>0</v>
      </c>
      <c r="E90" s="172">
        <f>+'[1]Ex Africa 2021'!B1279</f>
        <v>0</v>
      </c>
      <c r="F90" s="145"/>
      <c r="G90" s="171">
        <f>+'[1]Ex Africa 2022'!B91+'[1]Ex Africa 2022'!B488+'[1]Ex Africa 2022'!B885</f>
        <v>18500</v>
      </c>
      <c r="H90" s="98">
        <f>+'[1]Ex Africa 2022'!B190+'[1]Ex Africa 2022'!B587+'[1]Ex Africa 2022'!B984</f>
        <v>0</v>
      </c>
      <c r="I90" s="98">
        <f>+'[1]Ex Africa 2022'!B289+'[1]Ex Africa 2022'!B686+'[1]Ex Africa 2022'!B1083</f>
        <v>0</v>
      </c>
      <c r="J90" s="98">
        <f>+'[1]Ex Africa 2022'!B388+'[1]Ex Africa 2022'!B785+'[1]Ex Africa 2022'!B1182</f>
        <v>0</v>
      </c>
      <c r="K90" s="100">
        <f t="shared" si="1"/>
        <v>18500</v>
      </c>
    </row>
    <row r="91" spans="1:11" x14ac:dyDescent="0.35">
      <c r="A91" t="s">
        <v>182</v>
      </c>
      <c r="B91" s="171">
        <v>140595</v>
      </c>
      <c r="C91" s="99">
        <v>2500</v>
      </c>
      <c r="D91" s="99">
        <v>0</v>
      </c>
      <c r="E91" s="172">
        <f>+'[1]Ex Africa 2021'!B1280</f>
        <v>0</v>
      </c>
      <c r="F91" s="145"/>
      <c r="G91" s="171">
        <f>+'[1]Ex Africa 2022'!B92+'[1]Ex Africa 2022'!B489+'[1]Ex Africa 2022'!B886</f>
        <v>0</v>
      </c>
      <c r="H91" s="98">
        <f>+'[1]Ex Africa 2022'!B191+'[1]Ex Africa 2022'!B588+'[1]Ex Africa 2022'!B985</f>
        <v>0</v>
      </c>
      <c r="I91" s="98">
        <f>+'[1]Ex Africa 2022'!B290+'[1]Ex Africa 2022'!B687+'[1]Ex Africa 2022'!B1084</f>
        <v>0</v>
      </c>
      <c r="J91" s="98">
        <f>+'[1]Ex Africa 2022'!B389+'[1]Ex Africa 2022'!B786+'[1]Ex Africa 2022'!B1183</f>
        <v>0</v>
      </c>
      <c r="K91" s="100">
        <f t="shared" si="1"/>
        <v>0</v>
      </c>
    </row>
    <row r="92" spans="1:11" x14ac:dyDescent="0.35">
      <c r="A92" t="s">
        <v>183</v>
      </c>
      <c r="B92" s="171">
        <v>1053580</v>
      </c>
      <c r="C92" s="99">
        <v>0</v>
      </c>
      <c r="D92" s="99">
        <v>37934</v>
      </c>
      <c r="E92" s="172">
        <f>+'[1]Ex Africa 2021'!B1281</f>
        <v>113678</v>
      </c>
      <c r="F92" s="145"/>
      <c r="G92" s="171">
        <f>+'[1]Ex Africa 2022'!B93+'[1]Ex Africa 2022'!B490+'[1]Ex Africa 2022'!B887</f>
        <v>0</v>
      </c>
      <c r="H92" s="98">
        <f>+'[1]Ex Africa 2022'!B192+'[1]Ex Africa 2022'!B589+'[1]Ex Africa 2022'!B986</f>
        <v>0</v>
      </c>
      <c r="I92" s="98">
        <f>+'[1]Ex Africa 2022'!B291+'[1]Ex Africa 2022'!B688+'[1]Ex Africa 2022'!B1085</f>
        <v>70985</v>
      </c>
      <c r="J92" s="98">
        <f>+'[1]Ex Africa 2022'!B390+'[1]Ex Africa 2022'!B787+'[1]Ex Africa 2022'!B1184</f>
        <v>0</v>
      </c>
      <c r="K92" s="100">
        <f t="shared" si="1"/>
        <v>70985</v>
      </c>
    </row>
    <row r="93" spans="1:11" x14ac:dyDescent="0.35">
      <c r="A93" t="s">
        <v>184</v>
      </c>
      <c r="B93" s="171">
        <v>379488</v>
      </c>
      <c r="C93" s="99">
        <v>283700</v>
      </c>
      <c r="D93" s="99">
        <v>42700</v>
      </c>
      <c r="E93" s="172">
        <f>+'[1]Ex Africa 2021'!B1282</f>
        <v>179035</v>
      </c>
      <c r="F93" s="145"/>
      <c r="G93" s="171">
        <f>+'[1]Ex Africa 2022'!B94+'[1]Ex Africa 2022'!B491+'[1]Ex Africa 2022'!B888</f>
        <v>400971</v>
      </c>
      <c r="H93" s="98">
        <f>+'[1]Ex Africa 2022'!B193+'[1]Ex Africa 2022'!B590+'[1]Ex Africa 2022'!B987</f>
        <v>0</v>
      </c>
      <c r="I93" s="98">
        <f>+'[1]Ex Africa 2022'!B292+'[1]Ex Africa 2022'!B689+'[1]Ex Africa 2022'!B1086</f>
        <v>0</v>
      </c>
      <c r="J93" s="98">
        <f>+'[1]Ex Africa 2022'!B391+'[1]Ex Africa 2022'!B788+'[1]Ex Africa 2022'!B1185</f>
        <v>0</v>
      </c>
      <c r="K93" s="100">
        <f t="shared" si="1"/>
        <v>400971</v>
      </c>
    </row>
    <row r="94" spans="1:11" x14ac:dyDescent="0.35">
      <c r="A94" s="23" t="s">
        <v>185</v>
      </c>
      <c r="B94" s="47">
        <v>5529862</v>
      </c>
      <c r="C94" s="77">
        <v>58525</v>
      </c>
      <c r="D94" s="77">
        <v>204573</v>
      </c>
      <c r="E94" s="172">
        <f>+'[1]Ex Africa 2021'!B1283</f>
        <v>0</v>
      </c>
      <c r="F94" s="145"/>
      <c r="G94" s="171">
        <f>+'[1]Ex Africa 2022'!B95+'[1]Ex Africa 2022'!B492+'[1]Ex Africa 2022'!B889</f>
        <v>0</v>
      </c>
      <c r="H94" s="98">
        <f>+'[1]Ex Africa 2022'!B194+'[1]Ex Africa 2022'!B591+'[1]Ex Africa 2022'!B988</f>
        <v>1486700</v>
      </c>
      <c r="I94" s="98">
        <f>+'[1]Ex Africa 2022'!B293+'[1]Ex Africa 2022'!B690+'[1]Ex Africa 2022'!B1087</f>
        <v>0</v>
      </c>
      <c r="J94" s="98">
        <f>+'[1]Ex Africa 2022'!B392+'[1]Ex Africa 2022'!B789+'[1]Ex Africa 2022'!B1186</f>
        <v>0</v>
      </c>
      <c r="K94" s="100">
        <f t="shared" si="1"/>
        <v>1486700</v>
      </c>
    </row>
    <row r="95" spans="1:11" s="35" customFormat="1" x14ac:dyDescent="0.35">
      <c r="A95" s="23" t="s">
        <v>186</v>
      </c>
      <c r="B95" s="47">
        <v>9562968</v>
      </c>
      <c r="C95" s="77">
        <v>2259800</v>
      </c>
      <c r="D95" s="77">
        <v>110000</v>
      </c>
      <c r="E95" s="172">
        <f>+'[1]Ex Africa 2021'!B1284</f>
        <v>2232010</v>
      </c>
      <c r="F95" s="145"/>
      <c r="G95" s="171">
        <f>+'[1]Ex Africa 2022'!B96+'[1]Ex Africa 2022'!B493+'[1]Ex Africa 2022'!B890</f>
        <v>18500</v>
      </c>
      <c r="H95" s="98">
        <f>+'[1]Ex Africa 2022'!B195+'[1]Ex Africa 2022'!B592+'[1]Ex Africa 2022'!B989</f>
        <v>1011501</v>
      </c>
      <c r="I95" s="98">
        <f>+'[1]Ex Africa 2022'!B294+'[1]Ex Africa 2022'!B691+'[1]Ex Africa 2022'!B1088</f>
        <v>1709071</v>
      </c>
      <c r="J95" s="98">
        <f>+'[1]Ex Africa 2022'!B393+'[1]Ex Africa 2022'!B790+'[1]Ex Africa 2022'!B1187</f>
        <v>0</v>
      </c>
      <c r="K95" s="100">
        <f t="shared" si="1"/>
        <v>2739072</v>
      </c>
    </row>
    <row r="96" spans="1:11" x14ac:dyDescent="0.35">
      <c r="A96" t="s">
        <v>187</v>
      </c>
      <c r="B96" s="171">
        <v>328901</v>
      </c>
      <c r="C96" s="99">
        <v>0</v>
      </c>
      <c r="D96" s="99">
        <v>0</v>
      </c>
      <c r="E96" s="172">
        <f>+'[1]Ex Africa 2021'!B1285</f>
        <v>0</v>
      </c>
      <c r="F96" s="87"/>
      <c r="G96" s="171">
        <f>+'[1]Ex Africa 2022'!B97+'[1]Ex Africa 2022'!B494+'[1]Ex Africa 2022'!B891</f>
        <v>0</v>
      </c>
      <c r="H96" s="98">
        <f>+'[1]Ex Africa 2022'!B196+'[1]Ex Africa 2022'!B593+'[1]Ex Africa 2022'!B990</f>
        <v>0</v>
      </c>
      <c r="I96" s="98">
        <f>+'[1]Ex Africa 2022'!B295+'[1]Ex Africa 2022'!B692+'[1]Ex Africa 2022'!B1089</f>
        <v>0</v>
      </c>
      <c r="J96" s="98">
        <f>+'[1]Ex Africa 2022'!B394+'[1]Ex Africa 2022'!B791+'[1]Ex Africa 2022'!B1188</f>
        <v>0</v>
      </c>
      <c r="K96" s="100">
        <f t="shared" si="1"/>
        <v>0</v>
      </c>
    </row>
    <row r="97" spans="1:12" s="35" customFormat="1" ht="13" x14ac:dyDescent="0.3">
      <c r="A97" s="126" t="s">
        <v>8</v>
      </c>
      <c r="B97" s="165">
        <v>266690625</v>
      </c>
      <c r="C97" s="102">
        <f t="shared" ref="C97:K97" si="2">SUM(C4:C96)</f>
        <v>41146281</v>
      </c>
      <c r="D97" s="102">
        <f t="shared" si="2"/>
        <v>44090650</v>
      </c>
      <c r="E97" s="103">
        <f t="shared" si="2"/>
        <v>14140924</v>
      </c>
      <c r="F97" s="61"/>
      <c r="G97" s="165">
        <f t="shared" si="2"/>
        <v>2344408</v>
      </c>
      <c r="H97" s="102">
        <f t="shared" si="2"/>
        <v>4898030</v>
      </c>
      <c r="I97" s="102">
        <f t="shared" si="2"/>
        <v>10310611</v>
      </c>
      <c r="J97" s="102">
        <f t="shared" si="2"/>
        <v>5711251</v>
      </c>
      <c r="K97" s="103">
        <f t="shared" si="2"/>
        <v>23264300</v>
      </c>
      <c r="L97" s="127"/>
    </row>
    <row r="98" spans="1:12" x14ac:dyDescent="0.35">
      <c r="K98" s="44"/>
    </row>
    <row r="99" spans="1:12" x14ac:dyDescent="0.35">
      <c r="K99" s="44"/>
    </row>
  </sheetData>
  <mergeCells count="5">
    <mergeCell ref="B2:B3"/>
    <mergeCell ref="C2:C3"/>
    <mergeCell ref="D2:D3"/>
    <mergeCell ref="E2:E3"/>
    <mergeCell ref="G2:K2"/>
  </mergeCells>
  <pageMargins left="0.7" right="0.7" top="0.75" bottom="0.75" header="0.3" footer="0.3"/>
  <pageSetup scale="48" orientation="portrait" r:id="rId1"/>
  <headerFooter>
    <oddFooter>&amp;L&amp;1#&amp;"Calibri"&amp;10&amp;K000000Internal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D659B-3D5B-41FC-A605-689DE5770DAE}">
  <sheetPr>
    <pageSetUpPr fitToPage="1"/>
  </sheetPr>
  <dimension ref="A1:X68"/>
  <sheetViews>
    <sheetView workbookViewId="0">
      <selection activeCell="H9" sqref="H9"/>
    </sheetView>
  </sheetViews>
  <sheetFormatPr defaultRowHeight="14.5" x14ac:dyDescent="0.35"/>
  <cols>
    <col min="1" max="1" width="15.54296875" customWidth="1"/>
    <col min="2" max="2" width="11" style="86" customWidth="1"/>
    <col min="3" max="3" width="8.90625" style="86"/>
    <col min="4" max="4" width="11.36328125" style="86" customWidth="1"/>
    <col min="5" max="5" width="1.90625" style="86" customWidth="1"/>
    <col min="6" max="6" width="12.08984375" style="86" customWidth="1"/>
    <col min="7" max="7" width="11.453125" style="86" customWidth="1"/>
    <col min="8" max="8" width="8.90625" style="86"/>
    <col min="9" max="9" width="12.54296875" style="86" customWidth="1"/>
    <col min="10" max="10" width="1.81640625" style="86" customWidth="1"/>
    <col min="11" max="11" width="11.6328125" style="86" customWidth="1"/>
    <col min="12" max="12" width="11.08984375" style="86" customWidth="1"/>
    <col min="13" max="13" width="11" style="86" customWidth="1"/>
    <col min="14" max="14" width="10.90625" style="86" customWidth="1"/>
    <col min="15" max="15" width="1.90625" style="86" customWidth="1"/>
    <col min="16" max="16" width="10.08984375" style="86" bestFit="1" customWidth="1"/>
    <col min="17" max="17" width="10.6328125" style="86" customWidth="1"/>
    <col min="18" max="18" width="8.90625" style="86"/>
    <col min="19" max="19" width="11.08984375" style="86" customWidth="1"/>
    <col min="20" max="20" width="2.1796875" customWidth="1"/>
    <col min="21" max="21" width="10.08984375" style="86" bestFit="1" customWidth="1"/>
    <col min="22" max="22" width="10.6328125" style="86" customWidth="1"/>
    <col min="23" max="23" width="8.90625" style="86"/>
    <col min="24" max="24" width="11.08984375" style="86" customWidth="1"/>
    <col min="256" max="256" width="19.36328125" customWidth="1"/>
    <col min="257" max="257" width="2.08984375" customWidth="1"/>
    <col min="258" max="258" width="11" customWidth="1"/>
    <col min="260" max="260" width="11.36328125" customWidth="1"/>
    <col min="261" max="261" width="4.08984375" customWidth="1"/>
    <col min="262" max="262" width="12.08984375" customWidth="1"/>
    <col min="263" max="263" width="11.453125" customWidth="1"/>
    <col min="265" max="265" width="12.54296875" customWidth="1"/>
    <col min="266" max="266" width="2.90625" customWidth="1"/>
    <col min="267" max="267" width="11.6328125" customWidth="1"/>
    <col min="268" max="268" width="11.08984375" customWidth="1"/>
    <col min="269" max="269" width="11" customWidth="1"/>
    <col min="270" max="270" width="10.90625" customWidth="1"/>
    <col min="271" max="271" width="2.54296875" customWidth="1"/>
    <col min="272" max="272" width="10.08984375" bestFit="1" customWidth="1"/>
    <col min="273" max="273" width="10.6328125" customWidth="1"/>
    <col min="275" max="275" width="11.08984375" customWidth="1"/>
    <col min="276" max="276" width="2.6328125" customWidth="1"/>
    <col min="277" max="277" width="10.08984375" bestFit="1" customWidth="1"/>
    <col min="278" max="278" width="10.6328125" customWidth="1"/>
    <col min="280" max="280" width="11.08984375" customWidth="1"/>
    <col min="512" max="512" width="19.36328125" customWidth="1"/>
    <col min="513" max="513" width="2.08984375" customWidth="1"/>
    <col min="514" max="514" width="11" customWidth="1"/>
    <col min="516" max="516" width="11.36328125" customWidth="1"/>
    <col min="517" max="517" width="4.08984375" customWidth="1"/>
    <col min="518" max="518" width="12.08984375" customWidth="1"/>
    <col min="519" max="519" width="11.453125" customWidth="1"/>
    <col min="521" max="521" width="12.54296875" customWidth="1"/>
    <col min="522" max="522" width="2.90625" customWidth="1"/>
    <col min="523" max="523" width="11.6328125" customWidth="1"/>
    <col min="524" max="524" width="11.08984375" customWidth="1"/>
    <col min="525" max="525" width="11" customWidth="1"/>
    <col min="526" max="526" width="10.90625" customWidth="1"/>
    <col min="527" max="527" width="2.54296875" customWidth="1"/>
    <col min="528" max="528" width="10.08984375" bestFit="1" customWidth="1"/>
    <col min="529" max="529" width="10.6328125" customWidth="1"/>
    <col min="531" max="531" width="11.08984375" customWidth="1"/>
    <col min="532" max="532" width="2.6328125" customWidth="1"/>
    <col min="533" max="533" width="10.08984375" bestFit="1" customWidth="1"/>
    <col min="534" max="534" width="10.6328125" customWidth="1"/>
    <col min="536" max="536" width="11.08984375" customWidth="1"/>
    <col min="768" max="768" width="19.36328125" customWidth="1"/>
    <col min="769" max="769" width="2.08984375" customWidth="1"/>
    <col min="770" max="770" width="11" customWidth="1"/>
    <col min="772" max="772" width="11.36328125" customWidth="1"/>
    <col min="773" max="773" width="4.08984375" customWidth="1"/>
    <col min="774" max="774" width="12.08984375" customWidth="1"/>
    <col min="775" max="775" width="11.453125" customWidth="1"/>
    <col min="777" max="777" width="12.54296875" customWidth="1"/>
    <col min="778" max="778" width="2.90625" customWidth="1"/>
    <col min="779" max="779" width="11.6328125" customWidth="1"/>
    <col min="780" max="780" width="11.08984375" customWidth="1"/>
    <col min="781" max="781" width="11" customWidth="1"/>
    <col min="782" max="782" width="10.90625" customWidth="1"/>
    <col min="783" max="783" width="2.54296875" customWidth="1"/>
    <col min="784" max="784" width="10.08984375" bestFit="1" customWidth="1"/>
    <col min="785" max="785" width="10.6328125" customWidth="1"/>
    <col min="787" max="787" width="11.08984375" customWidth="1"/>
    <col min="788" max="788" width="2.6328125" customWidth="1"/>
    <col min="789" max="789" width="10.08984375" bestFit="1" customWidth="1"/>
    <col min="790" max="790" width="10.6328125" customWidth="1"/>
    <col min="792" max="792" width="11.08984375" customWidth="1"/>
    <col min="1024" max="1024" width="19.36328125" customWidth="1"/>
    <col min="1025" max="1025" width="2.08984375" customWidth="1"/>
    <col min="1026" max="1026" width="11" customWidth="1"/>
    <col min="1028" max="1028" width="11.36328125" customWidth="1"/>
    <col min="1029" max="1029" width="4.08984375" customWidth="1"/>
    <col min="1030" max="1030" width="12.08984375" customWidth="1"/>
    <col min="1031" max="1031" width="11.453125" customWidth="1"/>
    <col min="1033" max="1033" width="12.54296875" customWidth="1"/>
    <col min="1034" max="1034" width="2.90625" customWidth="1"/>
    <col min="1035" max="1035" width="11.6328125" customWidth="1"/>
    <col min="1036" max="1036" width="11.08984375" customWidth="1"/>
    <col min="1037" max="1037" width="11" customWidth="1"/>
    <col min="1038" max="1038" width="10.90625" customWidth="1"/>
    <col min="1039" max="1039" width="2.54296875" customWidth="1"/>
    <col min="1040" max="1040" width="10.08984375" bestFit="1" customWidth="1"/>
    <col min="1041" max="1041" width="10.6328125" customWidth="1"/>
    <col min="1043" max="1043" width="11.08984375" customWidth="1"/>
    <col min="1044" max="1044" width="2.6328125" customWidth="1"/>
    <col min="1045" max="1045" width="10.08984375" bestFit="1" customWidth="1"/>
    <col min="1046" max="1046" width="10.6328125" customWidth="1"/>
    <col min="1048" max="1048" width="11.08984375" customWidth="1"/>
    <col min="1280" max="1280" width="19.36328125" customWidth="1"/>
    <col min="1281" max="1281" width="2.08984375" customWidth="1"/>
    <col min="1282" max="1282" width="11" customWidth="1"/>
    <col min="1284" max="1284" width="11.36328125" customWidth="1"/>
    <col min="1285" max="1285" width="4.08984375" customWidth="1"/>
    <col min="1286" max="1286" width="12.08984375" customWidth="1"/>
    <col min="1287" max="1287" width="11.453125" customWidth="1"/>
    <col min="1289" max="1289" width="12.54296875" customWidth="1"/>
    <col min="1290" max="1290" width="2.90625" customWidth="1"/>
    <col min="1291" max="1291" width="11.6328125" customWidth="1"/>
    <col min="1292" max="1292" width="11.08984375" customWidth="1"/>
    <col min="1293" max="1293" width="11" customWidth="1"/>
    <col min="1294" max="1294" width="10.90625" customWidth="1"/>
    <col min="1295" max="1295" width="2.54296875" customWidth="1"/>
    <col min="1296" max="1296" width="10.08984375" bestFit="1" customWidth="1"/>
    <col min="1297" max="1297" width="10.6328125" customWidth="1"/>
    <col min="1299" max="1299" width="11.08984375" customWidth="1"/>
    <col min="1300" max="1300" width="2.6328125" customWidth="1"/>
    <col min="1301" max="1301" width="10.08984375" bestFit="1" customWidth="1"/>
    <col min="1302" max="1302" width="10.6328125" customWidth="1"/>
    <col min="1304" max="1304" width="11.08984375" customWidth="1"/>
    <col min="1536" max="1536" width="19.36328125" customWidth="1"/>
    <col min="1537" max="1537" width="2.08984375" customWidth="1"/>
    <col min="1538" max="1538" width="11" customWidth="1"/>
    <col min="1540" max="1540" width="11.36328125" customWidth="1"/>
    <col min="1541" max="1541" width="4.08984375" customWidth="1"/>
    <col min="1542" max="1542" width="12.08984375" customWidth="1"/>
    <col min="1543" max="1543" width="11.453125" customWidth="1"/>
    <col min="1545" max="1545" width="12.54296875" customWidth="1"/>
    <col min="1546" max="1546" width="2.90625" customWidth="1"/>
    <col min="1547" max="1547" width="11.6328125" customWidth="1"/>
    <col min="1548" max="1548" width="11.08984375" customWidth="1"/>
    <col min="1549" max="1549" width="11" customWidth="1"/>
    <col min="1550" max="1550" width="10.90625" customWidth="1"/>
    <col min="1551" max="1551" width="2.54296875" customWidth="1"/>
    <col min="1552" max="1552" width="10.08984375" bestFit="1" customWidth="1"/>
    <col min="1553" max="1553" width="10.6328125" customWidth="1"/>
    <col min="1555" max="1555" width="11.08984375" customWidth="1"/>
    <col min="1556" max="1556" width="2.6328125" customWidth="1"/>
    <col min="1557" max="1557" width="10.08984375" bestFit="1" customWidth="1"/>
    <col min="1558" max="1558" width="10.6328125" customWidth="1"/>
    <col min="1560" max="1560" width="11.08984375" customWidth="1"/>
    <col min="1792" max="1792" width="19.36328125" customWidth="1"/>
    <col min="1793" max="1793" width="2.08984375" customWidth="1"/>
    <col min="1794" max="1794" width="11" customWidth="1"/>
    <col min="1796" max="1796" width="11.36328125" customWidth="1"/>
    <col min="1797" max="1797" width="4.08984375" customWidth="1"/>
    <col min="1798" max="1798" width="12.08984375" customWidth="1"/>
    <col min="1799" max="1799" width="11.453125" customWidth="1"/>
    <col min="1801" max="1801" width="12.54296875" customWidth="1"/>
    <col min="1802" max="1802" width="2.90625" customWidth="1"/>
    <col min="1803" max="1803" width="11.6328125" customWidth="1"/>
    <col min="1804" max="1804" width="11.08984375" customWidth="1"/>
    <col min="1805" max="1805" width="11" customWidth="1"/>
    <col min="1806" max="1806" width="10.90625" customWidth="1"/>
    <col min="1807" max="1807" width="2.54296875" customWidth="1"/>
    <col min="1808" max="1808" width="10.08984375" bestFit="1" customWidth="1"/>
    <col min="1809" max="1809" width="10.6328125" customWidth="1"/>
    <col min="1811" max="1811" width="11.08984375" customWidth="1"/>
    <col min="1812" max="1812" width="2.6328125" customWidth="1"/>
    <col min="1813" max="1813" width="10.08984375" bestFit="1" customWidth="1"/>
    <col min="1814" max="1814" width="10.6328125" customWidth="1"/>
    <col min="1816" max="1816" width="11.08984375" customWidth="1"/>
    <col min="2048" max="2048" width="19.36328125" customWidth="1"/>
    <col min="2049" max="2049" width="2.08984375" customWidth="1"/>
    <col min="2050" max="2050" width="11" customWidth="1"/>
    <col min="2052" max="2052" width="11.36328125" customWidth="1"/>
    <col min="2053" max="2053" width="4.08984375" customWidth="1"/>
    <col min="2054" max="2054" width="12.08984375" customWidth="1"/>
    <col min="2055" max="2055" width="11.453125" customWidth="1"/>
    <col min="2057" max="2057" width="12.54296875" customWidth="1"/>
    <col min="2058" max="2058" width="2.90625" customWidth="1"/>
    <col min="2059" max="2059" width="11.6328125" customWidth="1"/>
    <col min="2060" max="2060" width="11.08984375" customWidth="1"/>
    <col min="2061" max="2061" width="11" customWidth="1"/>
    <col min="2062" max="2062" width="10.90625" customWidth="1"/>
    <col min="2063" max="2063" width="2.54296875" customWidth="1"/>
    <col min="2064" max="2064" width="10.08984375" bestFit="1" customWidth="1"/>
    <col min="2065" max="2065" width="10.6328125" customWidth="1"/>
    <col min="2067" max="2067" width="11.08984375" customWidth="1"/>
    <col min="2068" max="2068" width="2.6328125" customWidth="1"/>
    <col min="2069" max="2069" width="10.08984375" bestFit="1" customWidth="1"/>
    <col min="2070" max="2070" width="10.6328125" customWidth="1"/>
    <col min="2072" max="2072" width="11.08984375" customWidth="1"/>
    <col min="2304" max="2304" width="19.36328125" customWidth="1"/>
    <col min="2305" max="2305" width="2.08984375" customWidth="1"/>
    <col min="2306" max="2306" width="11" customWidth="1"/>
    <col min="2308" max="2308" width="11.36328125" customWidth="1"/>
    <col min="2309" max="2309" width="4.08984375" customWidth="1"/>
    <col min="2310" max="2310" width="12.08984375" customWidth="1"/>
    <col min="2311" max="2311" width="11.453125" customWidth="1"/>
    <col min="2313" max="2313" width="12.54296875" customWidth="1"/>
    <col min="2314" max="2314" width="2.90625" customWidth="1"/>
    <col min="2315" max="2315" width="11.6328125" customWidth="1"/>
    <col min="2316" max="2316" width="11.08984375" customWidth="1"/>
    <col min="2317" max="2317" width="11" customWidth="1"/>
    <col min="2318" max="2318" width="10.90625" customWidth="1"/>
    <col min="2319" max="2319" width="2.54296875" customWidth="1"/>
    <col min="2320" max="2320" width="10.08984375" bestFit="1" customWidth="1"/>
    <col min="2321" max="2321" width="10.6328125" customWidth="1"/>
    <col min="2323" max="2323" width="11.08984375" customWidth="1"/>
    <col min="2324" max="2324" width="2.6328125" customWidth="1"/>
    <col min="2325" max="2325" width="10.08984375" bestFit="1" customWidth="1"/>
    <col min="2326" max="2326" width="10.6328125" customWidth="1"/>
    <col min="2328" max="2328" width="11.08984375" customWidth="1"/>
    <col min="2560" max="2560" width="19.36328125" customWidth="1"/>
    <col min="2561" max="2561" width="2.08984375" customWidth="1"/>
    <col min="2562" max="2562" width="11" customWidth="1"/>
    <col min="2564" max="2564" width="11.36328125" customWidth="1"/>
    <col min="2565" max="2565" width="4.08984375" customWidth="1"/>
    <col min="2566" max="2566" width="12.08984375" customWidth="1"/>
    <col min="2567" max="2567" width="11.453125" customWidth="1"/>
    <col min="2569" max="2569" width="12.54296875" customWidth="1"/>
    <col min="2570" max="2570" width="2.90625" customWidth="1"/>
    <col min="2571" max="2571" width="11.6328125" customWidth="1"/>
    <col min="2572" max="2572" width="11.08984375" customWidth="1"/>
    <col min="2573" max="2573" width="11" customWidth="1"/>
    <col min="2574" max="2574" width="10.90625" customWidth="1"/>
    <col min="2575" max="2575" width="2.54296875" customWidth="1"/>
    <col min="2576" max="2576" width="10.08984375" bestFit="1" customWidth="1"/>
    <col min="2577" max="2577" width="10.6328125" customWidth="1"/>
    <col min="2579" max="2579" width="11.08984375" customWidth="1"/>
    <col min="2580" max="2580" width="2.6328125" customWidth="1"/>
    <col min="2581" max="2581" width="10.08984375" bestFit="1" customWidth="1"/>
    <col min="2582" max="2582" width="10.6328125" customWidth="1"/>
    <col min="2584" max="2584" width="11.08984375" customWidth="1"/>
    <col min="2816" max="2816" width="19.36328125" customWidth="1"/>
    <col min="2817" max="2817" width="2.08984375" customWidth="1"/>
    <col min="2818" max="2818" width="11" customWidth="1"/>
    <col min="2820" max="2820" width="11.36328125" customWidth="1"/>
    <col min="2821" max="2821" width="4.08984375" customWidth="1"/>
    <col min="2822" max="2822" width="12.08984375" customWidth="1"/>
    <col min="2823" max="2823" width="11.453125" customWidth="1"/>
    <col min="2825" max="2825" width="12.54296875" customWidth="1"/>
    <col min="2826" max="2826" width="2.90625" customWidth="1"/>
    <col min="2827" max="2827" width="11.6328125" customWidth="1"/>
    <col min="2828" max="2828" width="11.08984375" customWidth="1"/>
    <col min="2829" max="2829" width="11" customWidth="1"/>
    <col min="2830" max="2830" width="10.90625" customWidth="1"/>
    <col min="2831" max="2831" width="2.54296875" customWidth="1"/>
    <col min="2832" max="2832" width="10.08984375" bestFit="1" customWidth="1"/>
    <col min="2833" max="2833" width="10.6328125" customWidth="1"/>
    <col min="2835" max="2835" width="11.08984375" customWidth="1"/>
    <col min="2836" max="2836" width="2.6328125" customWidth="1"/>
    <col min="2837" max="2837" width="10.08984375" bestFit="1" customWidth="1"/>
    <col min="2838" max="2838" width="10.6328125" customWidth="1"/>
    <col min="2840" max="2840" width="11.08984375" customWidth="1"/>
    <col min="3072" max="3072" width="19.36328125" customWidth="1"/>
    <col min="3073" max="3073" width="2.08984375" customWidth="1"/>
    <col min="3074" max="3074" width="11" customWidth="1"/>
    <col min="3076" max="3076" width="11.36328125" customWidth="1"/>
    <col min="3077" max="3077" width="4.08984375" customWidth="1"/>
    <col min="3078" max="3078" width="12.08984375" customWidth="1"/>
    <col min="3079" max="3079" width="11.453125" customWidth="1"/>
    <col min="3081" max="3081" width="12.54296875" customWidth="1"/>
    <col min="3082" max="3082" width="2.90625" customWidth="1"/>
    <col min="3083" max="3083" width="11.6328125" customWidth="1"/>
    <col min="3084" max="3084" width="11.08984375" customWidth="1"/>
    <col min="3085" max="3085" width="11" customWidth="1"/>
    <col min="3086" max="3086" width="10.90625" customWidth="1"/>
    <col min="3087" max="3087" width="2.54296875" customWidth="1"/>
    <col min="3088" max="3088" width="10.08984375" bestFit="1" customWidth="1"/>
    <col min="3089" max="3089" width="10.6328125" customWidth="1"/>
    <col min="3091" max="3091" width="11.08984375" customWidth="1"/>
    <col min="3092" max="3092" width="2.6328125" customWidth="1"/>
    <col min="3093" max="3093" width="10.08984375" bestFit="1" customWidth="1"/>
    <col min="3094" max="3094" width="10.6328125" customWidth="1"/>
    <col min="3096" max="3096" width="11.08984375" customWidth="1"/>
    <col min="3328" max="3328" width="19.36328125" customWidth="1"/>
    <col min="3329" max="3329" width="2.08984375" customWidth="1"/>
    <col min="3330" max="3330" width="11" customWidth="1"/>
    <col min="3332" max="3332" width="11.36328125" customWidth="1"/>
    <col min="3333" max="3333" width="4.08984375" customWidth="1"/>
    <col min="3334" max="3334" width="12.08984375" customWidth="1"/>
    <col min="3335" max="3335" width="11.453125" customWidth="1"/>
    <col min="3337" max="3337" width="12.54296875" customWidth="1"/>
    <col min="3338" max="3338" width="2.90625" customWidth="1"/>
    <col min="3339" max="3339" width="11.6328125" customWidth="1"/>
    <col min="3340" max="3340" width="11.08984375" customWidth="1"/>
    <col min="3341" max="3341" width="11" customWidth="1"/>
    <col min="3342" max="3342" width="10.90625" customWidth="1"/>
    <col min="3343" max="3343" width="2.54296875" customWidth="1"/>
    <col min="3344" max="3344" width="10.08984375" bestFit="1" customWidth="1"/>
    <col min="3345" max="3345" width="10.6328125" customWidth="1"/>
    <col min="3347" max="3347" width="11.08984375" customWidth="1"/>
    <col min="3348" max="3348" width="2.6328125" customWidth="1"/>
    <col min="3349" max="3349" width="10.08984375" bestFit="1" customWidth="1"/>
    <col min="3350" max="3350" width="10.6328125" customWidth="1"/>
    <col min="3352" max="3352" width="11.08984375" customWidth="1"/>
    <col min="3584" max="3584" width="19.36328125" customWidth="1"/>
    <col min="3585" max="3585" width="2.08984375" customWidth="1"/>
    <col min="3586" max="3586" width="11" customWidth="1"/>
    <col min="3588" max="3588" width="11.36328125" customWidth="1"/>
    <col min="3589" max="3589" width="4.08984375" customWidth="1"/>
    <col min="3590" max="3590" width="12.08984375" customWidth="1"/>
    <col min="3591" max="3591" width="11.453125" customWidth="1"/>
    <col min="3593" max="3593" width="12.54296875" customWidth="1"/>
    <col min="3594" max="3594" width="2.90625" customWidth="1"/>
    <col min="3595" max="3595" width="11.6328125" customWidth="1"/>
    <col min="3596" max="3596" width="11.08984375" customWidth="1"/>
    <col min="3597" max="3597" width="11" customWidth="1"/>
    <col min="3598" max="3598" width="10.90625" customWidth="1"/>
    <col min="3599" max="3599" width="2.54296875" customWidth="1"/>
    <col min="3600" max="3600" width="10.08984375" bestFit="1" customWidth="1"/>
    <col min="3601" max="3601" width="10.6328125" customWidth="1"/>
    <col min="3603" max="3603" width="11.08984375" customWidth="1"/>
    <col min="3604" max="3604" width="2.6328125" customWidth="1"/>
    <col min="3605" max="3605" width="10.08984375" bestFit="1" customWidth="1"/>
    <col min="3606" max="3606" width="10.6328125" customWidth="1"/>
    <col min="3608" max="3608" width="11.08984375" customWidth="1"/>
    <col min="3840" max="3840" width="19.36328125" customWidth="1"/>
    <col min="3841" max="3841" width="2.08984375" customWidth="1"/>
    <col min="3842" max="3842" width="11" customWidth="1"/>
    <col min="3844" max="3844" width="11.36328125" customWidth="1"/>
    <col min="3845" max="3845" width="4.08984375" customWidth="1"/>
    <col min="3846" max="3846" width="12.08984375" customWidth="1"/>
    <col min="3847" max="3847" width="11.453125" customWidth="1"/>
    <col min="3849" max="3849" width="12.54296875" customWidth="1"/>
    <col min="3850" max="3850" width="2.90625" customWidth="1"/>
    <col min="3851" max="3851" width="11.6328125" customWidth="1"/>
    <col min="3852" max="3852" width="11.08984375" customWidth="1"/>
    <col min="3853" max="3853" width="11" customWidth="1"/>
    <col min="3854" max="3854" width="10.90625" customWidth="1"/>
    <col min="3855" max="3855" width="2.54296875" customWidth="1"/>
    <col min="3856" max="3856" width="10.08984375" bestFit="1" customWidth="1"/>
    <col min="3857" max="3857" width="10.6328125" customWidth="1"/>
    <col min="3859" max="3859" width="11.08984375" customWidth="1"/>
    <col min="3860" max="3860" width="2.6328125" customWidth="1"/>
    <col min="3861" max="3861" width="10.08984375" bestFit="1" customWidth="1"/>
    <col min="3862" max="3862" width="10.6328125" customWidth="1"/>
    <col min="3864" max="3864" width="11.08984375" customWidth="1"/>
    <col min="4096" max="4096" width="19.36328125" customWidth="1"/>
    <col min="4097" max="4097" width="2.08984375" customWidth="1"/>
    <col min="4098" max="4098" width="11" customWidth="1"/>
    <col min="4100" max="4100" width="11.36328125" customWidth="1"/>
    <col min="4101" max="4101" width="4.08984375" customWidth="1"/>
    <col min="4102" max="4102" width="12.08984375" customWidth="1"/>
    <col min="4103" max="4103" width="11.453125" customWidth="1"/>
    <col min="4105" max="4105" width="12.54296875" customWidth="1"/>
    <col min="4106" max="4106" width="2.90625" customWidth="1"/>
    <col min="4107" max="4107" width="11.6328125" customWidth="1"/>
    <col min="4108" max="4108" width="11.08984375" customWidth="1"/>
    <col min="4109" max="4109" width="11" customWidth="1"/>
    <col min="4110" max="4110" width="10.90625" customWidth="1"/>
    <col min="4111" max="4111" width="2.54296875" customWidth="1"/>
    <col min="4112" max="4112" width="10.08984375" bestFit="1" customWidth="1"/>
    <col min="4113" max="4113" width="10.6328125" customWidth="1"/>
    <col min="4115" max="4115" width="11.08984375" customWidth="1"/>
    <col min="4116" max="4116" width="2.6328125" customWidth="1"/>
    <col min="4117" max="4117" width="10.08984375" bestFit="1" customWidth="1"/>
    <col min="4118" max="4118" width="10.6328125" customWidth="1"/>
    <col min="4120" max="4120" width="11.08984375" customWidth="1"/>
    <col min="4352" max="4352" width="19.36328125" customWidth="1"/>
    <col min="4353" max="4353" width="2.08984375" customWidth="1"/>
    <col min="4354" max="4354" width="11" customWidth="1"/>
    <col min="4356" max="4356" width="11.36328125" customWidth="1"/>
    <col min="4357" max="4357" width="4.08984375" customWidth="1"/>
    <col min="4358" max="4358" width="12.08984375" customWidth="1"/>
    <col min="4359" max="4359" width="11.453125" customWidth="1"/>
    <col min="4361" max="4361" width="12.54296875" customWidth="1"/>
    <col min="4362" max="4362" width="2.90625" customWidth="1"/>
    <col min="4363" max="4363" width="11.6328125" customWidth="1"/>
    <col min="4364" max="4364" width="11.08984375" customWidth="1"/>
    <col min="4365" max="4365" width="11" customWidth="1"/>
    <col min="4366" max="4366" width="10.90625" customWidth="1"/>
    <col min="4367" max="4367" width="2.54296875" customWidth="1"/>
    <col min="4368" max="4368" width="10.08984375" bestFit="1" customWidth="1"/>
    <col min="4369" max="4369" width="10.6328125" customWidth="1"/>
    <col min="4371" max="4371" width="11.08984375" customWidth="1"/>
    <col min="4372" max="4372" width="2.6328125" customWidth="1"/>
    <col min="4373" max="4373" width="10.08984375" bestFit="1" customWidth="1"/>
    <col min="4374" max="4374" width="10.6328125" customWidth="1"/>
    <col min="4376" max="4376" width="11.08984375" customWidth="1"/>
    <col min="4608" max="4608" width="19.36328125" customWidth="1"/>
    <col min="4609" max="4609" width="2.08984375" customWidth="1"/>
    <col min="4610" max="4610" width="11" customWidth="1"/>
    <col min="4612" max="4612" width="11.36328125" customWidth="1"/>
    <col min="4613" max="4613" width="4.08984375" customWidth="1"/>
    <col min="4614" max="4614" width="12.08984375" customWidth="1"/>
    <col min="4615" max="4615" width="11.453125" customWidth="1"/>
    <col min="4617" max="4617" width="12.54296875" customWidth="1"/>
    <col min="4618" max="4618" width="2.90625" customWidth="1"/>
    <col min="4619" max="4619" width="11.6328125" customWidth="1"/>
    <col min="4620" max="4620" width="11.08984375" customWidth="1"/>
    <col min="4621" max="4621" width="11" customWidth="1"/>
    <col min="4622" max="4622" width="10.90625" customWidth="1"/>
    <col min="4623" max="4623" width="2.54296875" customWidth="1"/>
    <col min="4624" max="4624" width="10.08984375" bestFit="1" customWidth="1"/>
    <col min="4625" max="4625" width="10.6328125" customWidth="1"/>
    <col min="4627" max="4627" width="11.08984375" customWidth="1"/>
    <col min="4628" max="4628" width="2.6328125" customWidth="1"/>
    <col min="4629" max="4629" width="10.08984375" bestFit="1" customWidth="1"/>
    <col min="4630" max="4630" width="10.6328125" customWidth="1"/>
    <col min="4632" max="4632" width="11.08984375" customWidth="1"/>
    <col min="4864" max="4864" width="19.36328125" customWidth="1"/>
    <col min="4865" max="4865" width="2.08984375" customWidth="1"/>
    <col min="4866" max="4866" width="11" customWidth="1"/>
    <col min="4868" max="4868" width="11.36328125" customWidth="1"/>
    <col min="4869" max="4869" width="4.08984375" customWidth="1"/>
    <col min="4870" max="4870" width="12.08984375" customWidth="1"/>
    <col min="4871" max="4871" width="11.453125" customWidth="1"/>
    <col min="4873" max="4873" width="12.54296875" customWidth="1"/>
    <col min="4874" max="4874" width="2.90625" customWidth="1"/>
    <col min="4875" max="4875" width="11.6328125" customWidth="1"/>
    <col min="4876" max="4876" width="11.08984375" customWidth="1"/>
    <col min="4877" max="4877" width="11" customWidth="1"/>
    <col min="4878" max="4878" width="10.90625" customWidth="1"/>
    <col min="4879" max="4879" width="2.54296875" customWidth="1"/>
    <col min="4880" max="4880" width="10.08984375" bestFit="1" customWidth="1"/>
    <col min="4881" max="4881" width="10.6328125" customWidth="1"/>
    <col min="4883" max="4883" width="11.08984375" customWidth="1"/>
    <col min="4884" max="4884" width="2.6328125" customWidth="1"/>
    <col min="4885" max="4885" width="10.08984375" bestFit="1" customWidth="1"/>
    <col min="4886" max="4886" width="10.6328125" customWidth="1"/>
    <col min="4888" max="4888" width="11.08984375" customWidth="1"/>
    <col min="5120" max="5120" width="19.36328125" customWidth="1"/>
    <col min="5121" max="5121" width="2.08984375" customWidth="1"/>
    <col min="5122" max="5122" width="11" customWidth="1"/>
    <col min="5124" max="5124" width="11.36328125" customWidth="1"/>
    <col min="5125" max="5125" width="4.08984375" customWidth="1"/>
    <col min="5126" max="5126" width="12.08984375" customWidth="1"/>
    <col min="5127" max="5127" width="11.453125" customWidth="1"/>
    <col min="5129" max="5129" width="12.54296875" customWidth="1"/>
    <col min="5130" max="5130" width="2.90625" customWidth="1"/>
    <col min="5131" max="5131" width="11.6328125" customWidth="1"/>
    <col min="5132" max="5132" width="11.08984375" customWidth="1"/>
    <col min="5133" max="5133" width="11" customWidth="1"/>
    <col min="5134" max="5134" width="10.90625" customWidth="1"/>
    <col min="5135" max="5135" width="2.54296875" customWidth="1"/>
    <col min="5136" max="5136" width="10.08984375" bestFit="1" customWidth="1"/>
    <col min="5137" max="5137" width="10.6328125" customWidth="1"/>
    <col min="5139" max="5139" width="11.08984375" customWidth="1"/>
    <col min="5140" max="5140" width="2.6328125" customWidth="1"/>
    <col min="5141" max="5141" width="10.08984375" bestFit="1" customWidth="1"/>
    <col min="5142" max="5142" width="10.6328125" customWidth="1"/>
    <col min="5144" max="5144" width="11.08984375" customWidth="1"/>
    <col min="5376" max="5376" width="19.36328125" customWidth="1"/>
    <col min="5377" max="5377" width="2.08984375" customWidth="1"/>
    <col min="5378" max="5378" width="11" customWidth="1"/>
    <col min="5380" max="5380" width="11.36328125" customWidth="1"/>
    <col min="5381" max="5381" width="4.08984375" customWidth="1"/>
    <col min="5382" max="5382" width="12.08984375" customWidth="1"/>
    <col min="5383" max="5383" width="11.453125" customWidth="1"/>
    <col min="5385" max="5385" width="12.54296875" customWidth="1"/>
    <col min="5386" max="5386" width="2.90625" customWidth="1"/>
    <col min="5387" max="5387" width="11.6328125" customWidth="1"/>
    <col min="5388" max="5388" width="11.08984375" customWidth="1"/>
    <col min="5389" max="5389" width="11" customWidth="1"/>
    <col min="5390" max="5390" width="10.90625" customWidth="1"/>
    <col min="5391" max="5391" width="2.54296875" customWidth="1"/>
    <col min="5392" max="5392" width="10.08984375" bestFit="1" customWidth="1"/>
    <col min="5393" max="5393" width="10.6328125" customWidth="1"/>
    <col min="5395" max="5395" width="11.08984375" customWidth="1"/>
    <col min="5396" max="5396" width="2.6328125" customWidth="1"/>
    <col min="5397" max="5397" width="10.08984375" bestFit="1" customWidth="1"/>
    <col min="5398" max="5398" width="10.6328125" customWidth="1"/>
    <col min="5400" max="5400" width="11.08984375" customWidth="1"/>
    <col min="5632" max="5632" width="19.36328125" customWidth="1"/>
    <col min="5633" max="5633" width="2.08984375" customWidth="1"/>
    <col min="5634" max="5634" width="11" customWidth="1"/>
    <col min="5636" max="5636" width="11.36328125" customWidth="1"/>
    <col min="5637" max="5637" width="4.08984375" customWidth="1"/>
    <col min="5638" max="5638" width="12.08984375" customWidth="1"/>
    <col min="5639" max="5639" width="11.453125" customWidth="1"/>
    <col min="5641" max="5641" width="12.54296875" customWidth="1"/>
    <col min="5642" max="5642" width="2.90625" customWidth="1"/>
    <col min="5643" max="5643" width="11.6328125" customWidth="1"/>
    <col min="5644" max="5644" width="11.08984375" customWidth="1"/>
    <col min="5645" max="5645" width="11" customWidth="1"/>
    <col min="5646" max="5646" width="10.90625" customWidth="1"/>
    <col min="5647" max="5647" width="2.54296875" customWidth="1"/>
    <col min="5648" max="5648" width="10.08984375" bestFit="1" customWidth="1"/>
    <col min="5649" max="5649" width="10.6328125" customWidth="1"/>
    <col min="5651" max="5651" width="11.08984375" customWidth="1"/>
    <col min="5652" max="5652" width="2.6328125" customWidth="1"/>
    <col min="5653" max="5653" width="10.08984375" bestFit="1" customWidth="1"/>
    <col min="5654" max="5654" width="10.6328125" customWidth="1"/>
    <col min="5656" max="5656" width="11.08984375" customWidth="1"/>
    <col min="5888" max="5888" width="19.36328125" customWidth="1"/>
    <col min="5889" max="5889" width="2.08984375" customWidth="1"/>
    <col min="5890" max="5890" width="11" customWidth="1"/>
    <col min="5892" max="5892" width="11.36328125" customWidth="1"/>
    <col min="5893" max="5893" width="4.08984375" customWidth="1"/>
    <col min="5894" max="5894" width="12.08984375" customWidth="1"/>
    <col min="5895" max="5895" width="11.453125" customWidth="1"/>
    <col min="5897" max="5897" width="12.54296875" customWidth="1"/>
    <col min="5898" max="5898" width="2.90625" customWidth="1"/>
    <col min="5899" max="5899" width="11.6328125" customWidth="1"/>
    <col min="5900" max="5900" width="11.08984375" customWidth="1"/>
    <col min="5901" max="5901" width="11" customWidth="1"/>
    <col min="5902" max="5902" width="10.90625" customWidth="1"/>
    <col min="5903" max="5903" width="2.54296875" customWidth="1"/>
    <col min="5904" max="5904" width="10.08984375" bestFit="1" customWidth="1"/>
    <col min="5905" max="5905" width="10.6328125" customWidth="1"/>
    <col min="5907" max="5907" width="11.08984375" customWidth="1"/>
    <col min="5908" max="5908" width="2.6328125" customWidth="1"/>
    <col min="5909" max="5909" width="10.08984375" bestFit="1" customWidth="1"/>
    <col min="5910" max="5910" width="10.6328125" customWidth="1"/>
    <col min="5912" max="5912" width="11.08984375" customWidth="1"/>
    <col min="6144" max="6144" width="19.36328125" customWidth="1"/>
    <col min="6145" max="6145" width="2.08984375" customWidth="1"/>
    <col min="6146" max="6146" width="11" customWidth="1"/>
    <col min="6148" max="6148" width="11.36328125" customWidth="1"/>
    <col min="6149" max="6149" width="4.08984375" customWidth="1"/>
    <col min="6150" max="6150" width="12.08984375" customWidth="1"/>
    <col min="6151" max="6151" width="11.453125" customWidth="1"/>
    <col min="6153" max="6153" width="12.54296875" customWidth="1"/>
    <col min="6154" max="6154" width="2.90625" customWidth="1"/>
    <col min="6155" max="6155" width="11.6328125" customWidth="1"/>
    <col min="6156" max="6156" width="11.08984375" customWidth="1"/>
    <col min="6157" max="6157" width="11" customWidth="1"/>
    <col min="6158" max="6158" width="10.90625" customWidth="1"/>
    <col min="6159" max="6159" width="2.54296875" customWidth="1"/>
    <col min="6160" max="6160" width="10.08984375" bestFit="1" customWidth="1"/>
    <col min="6161" max="6161" width="10.6328125" customWidth="1"/>
    <col min="6163" max="6163" width="11.08984375" customWidth="1"/>
    <col min="6164" max="6164" width="2.6328125" customWidth="1"/>
    <col min="6165" max="6165" width="10.08984375" bestFit="1" customWidth="1"/>
    <col min="6166" max="6166" width="10.6328125" customWidth="1"/>
    <col min="6168" max="6168" width="11.08984375" customWidth="1"/>
    <col min="6400" max="6400" width="19.36328125" customWidth="1"/>
    <col min="6401" max="6401" width="2.08984375" customWidth="1"/>
    <col min="6402" max="6402" width="11" customWidth="1"/>
    <col min="6404" max="6404" width="11.36328125" customWidth="1"/>
    <col min="6405" max="6405" width="4.08984375" customWidth="1"/>
    <col min="6406" max="6406" width="12.08984375" customWidth="1"/>
    <col min="6407" max="6407" width="11.453125" customWidth="1"/>
    <col min="6409" max="6409" width="12.54296875" customWidth="1"/>
    <col min="6410" max="6410" width="2.90625" customWidth="1"/>
    <col min="6411" max="6411" width="11.6328125" customWidth="1"/>
    <col min="6412" max="6412" width="11.08984375" customWidth="1"/>
    <col min="6413" max="6413" width="11" customWidth="1"/>
    <col min="6414" max="6414" width="10.90625" customWidth="1"/>
    <col min="6415" max="6415" width="2.54296875" customWidth="1"/>
    <col min="6416" max="6416" width="10.08984375" bestFit="1" customWidth="1"/>
    <col min="6417" max="6417" width="10.6328125" customWidth="1"/>
    <col min="6419" max="6419" width="11.08984375" customWidth="1"/>
    <col min="6420" max="6420" width="2.6328125" customWidth="1"/>
    <col min="6421" max="6421" width="10.08984375" bestFit="1" customWidth="1"/>
    <col min="6422" max="6422" width="10.6328125" customWidth="1"/>
    <col min="6424" max="6424" width="11.08984375" customWidth="1"/>
    <col min="6656" max="6656" width="19.36328125" customWidth="1"/>
    <col min="6657" max="6657" width="2.08984375" customWidth="1"/>
    <col min="6658" max="6658" width="11" customWidth="1"/>
    <col min="6660" max="6660" width="11.36328125" customWidth="1"/>
    <col min="6661" max="6661" width="4.08984375" customWidth="1"/>
    <col min="6662" max="6662" width="12.08984375" customWidth="1"/>
    <col min="6663" max="6663" width="11.453125" customWidth="1"/>
    <col min="6665" max="6665" width="12.54296875" customWidth="1"/>
    <col min="6666" max="6666" width="2.90625" customWidth="1"/>
    <col min="6667" max="6667" width="11.6328125" customWidth="1"/>
    <col min="6668" max="6668" width="11.08984375" customWidth="1"/>
    <col min="6669" max="6669" width="11" customWidth="1"/>
    <col min="6670" max="6670" width="10.90625" customWidth="1"/>
    <col min="6671" max="6671" width="2.54296875" customWidth="1"/>
    <col min="6672" max="6672" width="10.08984375" bestFit="1" customWidth="1"/>
    <col min="6673" max="6673" width="10.6328125" customWidth="1"/>
    <col min="6675" max="6675" width="11.08984375" customWidth="1"/>
    <col min="6676" max="6676" width="2.6328125" customWidth="1"/>
    <col min="6677" max="6677" width="10.08984375" bestFit="1" customWidth="1"/>
    <col min="6678" max="6678" width="10.6328125" customWidth="1"/>
    <col min="6680" max="6680" width="11.08984375" customWidth="1"/>
    <col min="6912" max="6912" width="19.36328125" customWidth="1"/>
    <col min="6913" max="6913" width="2.08984375" customWidth="1"/>
    <col min="6914" max="6914" width="11" customWidth="1"/>
    <col min="6916" max="6916" width="11.36328125" customWidth="1"/>
    <col min="6917" max="6917" width="4.08984375" customWidth="1"/>
    <col min="6918" max="6918" width="12.08984375" customWidth="1"/>
    <col min="6919" max="6919" width="11.453125" customWidth="1"/>
    <col min="6921" max="6921" width="12.54296875" customWidth="1"/>
    <col min="6922" max="6922" width="2.90625" customWidth="1"/>
    <col min="6923" max="6923" width="11.6328125" customWidth="1"/>
    <col min="6924" max="6924" width="11.08984375" customWidth="1"/>
    <col min="6925" max="6925" width="11" customWidth="1"/>
    <col min="6926" max="6926" width="10.90625" customWidth="1"/>
    <col min="6927" max="6927" width="2.54296875" customWidth="1"/>
    <col min="6928" max="6928" width="10.08984375" bestFit="1" customWidth="1"/>
    <col min="6929" max="6929" width="10.6328125" customWidth="1"/>
    <col min="6931" max="6931" width="11.08984375" customWidth="1"/>
    <col min="6932" max="6932" width="2.6328125" customWidth="1"/>
    <col min="6933" max="6933" width="10.08984375" bestFit="1" customWidth="1"/>
    <col min="6934" max="6934" width="10.6328125" customWidth="1"/>
    <col min="6936" max="6936" width="11.08984375" customWidth="1"/>
    <col min="7168" max="7168" width="19.36328125" customWidth="1"/>
    <col min="7169" max="7169" width="2.08984375" customWidth="1"/>
    <col min="7170" max="7170" width="11" customWidth="1"/>
    <col min="7172" max="7172" width="11.36328125" customWidth="1"/>
    <col min="7173" max="7173" width="4.08984375" customWidth="1"/>
    <col min="7174" max="7174" width="12.08984375" customWidth="1"/>
    <col min="7175" max="7175" width="11.453125" customWidth="1"/>
    <col min="7177" max="7177" width="12.54296875" customWidth="1"/>
    <col min="7178" max="7178" width="2.90625" customWidth="1"/>
    <col min="7179" max="7179" width="11.6328125" customWidth="1"/>
    <col min="7180" max="7180" width="11.08984375" customWidth="1"/>
    <col min="7181" max="7181" width="11" customWidth="1"/>
    <col min="7182" max="7182" width="10.90625" customWidth="1"/>
    <col min="7183" max="7183" width="2.54296875" customWidth="1"/>
    <col min="7184" max="7184" width="10.08984375" bestFit="1" customWidth="1"/>
    <col min="7185" max="7185" width="10.6328125" customWidth="1"/>
    <col min="7187" max="7187" width="11.08984375" customWidth="1"/>
    <col min="7188" max="7188" width="2.6328125" customWidth="1"/>
    <col min="7189" max="7189" width="10.08984375" bestFit="1" customWidth="1"/>
    <col min="7190" max="7190" width="10.6328125" customWidth="1"/>
    <col min="7192" max="7192" width="11.08984375" customWidth="1"/>
    <col min="7424" max="7424" width="19.36328125" customWidth="1"/>
    <col min="7425" max="7425" width="2.08984375" customWidth="1"/>
    <col min="7426" max="7426" width="11" customWidth="1"/>
    <col min="7428" max="7428" width="11.36328125" customWidth="1"/>
    <col min="7429" max="7429" width="4.08984375" customWidth="1"/>
    <col min="7430" max="7430" width="12.08984375" customWidth="1"/>
    <col min="7431" max="7431" width="11.453125" customWidth="1"/>
    <col min="7433" max="7433" width="12.54296875" customWidth="1"/>
    <col min="7434" max="7434" width="2.90625" customWidth="1"/>
    <col min="7435" max="7435" width="11.6328125" customWidth="1"/>
    <col min="7436" max="7436" width="11.08984375" customWidth="1"/>
    <col min="7437" max="7437" width="11" customWidth="1"/>
    <col min="7438" max="7438" width="10.90625" customWidth="1"/>
    <col min="7439" max="7439" width="2.54296875" customWidth="1"/>
    <col min="7440" max="7440" width="10.08984375" bestFit="1" customWidth="1"/>
    <col min="7441" max="7441" width="10.6328125" customWidth="1"/>
    <col min="7443" max="7443" width="11.08984375" customWidth="1"/>
    <col min="7444" max="7444" width="2.6328125" customWidth="1"/>
    <col min="7445" max="7445" width="10.08984375" bestFit="1" customWidth="1"/>
    <col min="7446" max="7446" width="10.6328125" customWidth="1"/>
    <col min="7448" max="7448" width="11.08984375" customWidth="1"/>
    <col min="7680" max="7680" width="19.36328125" customWidth="1"/>
    <col min="7681" max="7681" width="2.08984375" customWidth="1"/>
    <col min="7682" max="7682" width="11" customWidth="1"/>
    <col min="7684" max="7684" width="11.36328125" customWidth="1"/>
    <col min="7685" max="7685" width="4.08984375" customWidth="1"/>
    <col min="7686" max="7686" width="12.08984375" customWidth="1"/>
    <col min="7687" max="7687" width="11.453125" customWidth="1"/>
    <col min="7689" max="7689" width="12.54296875" customWidth="1"/>
    <col min="7690" max="7690" width="2.90625" customWidth="1"/>
    <col min="7691" max="7691" width="11.6328125" customWidth="1"/>
    <col min="7692" max="7692" width="11.08984375" customWidth="1"/>
    <col min="7693" max="7693" width="11" customWidth="1"/>
    <col min="7694" max="7694" width="10.90625" customWidth="1"/>
    <col min="7695" max="7695" width="2.54296875" customWidth="1"/>
    <col min="7696" max="7696" width="10.08984375" bestFit="1" customWidth="1"/>
    <col min="7697" max="7697" width="10.6328125" customWidth="1"/>
    <col min="7699" max="7699" width="11.08984375" customWidth="1"/>
    <col min="7700" max="7700" width="2.6328125" customWidth="1"/>
    <col min="7701" max="7701" width="10.08984375" bestFit="1" customWidth="1"/>
    <col min="7702" max="7702" width="10.6328125" customWidth="1"/>
    <col min="7704" max="7704" width="11.08984375" customWidth="1"/>
    <col min="7936" max="7936" width="19.36328125" customWidth="1"/>
    <col min="7937" max="7937" width="2.08984375" customWidth="1"/>
    <col min="7938" max="7938" width="11" customWidth="1"/>
    <col min="7940" max="7940" width="11.36328125" customWidth="1"/>
    <col min="7941" max="7941" width="4.08984375" customWidth="1"/>
    <col min="7942" max="7942" width="12.08984375" customWidth="1"/>
    <col min="7943" max="7943" width="11.453125" customWidth="1"/>
    <col min="7945" max="7945" width="12.54296875" customWidth="1"/>
    <col min="7946" max="7946" width="2.90625" customWidth="1"/>
    <col min="7947" max="7947" width="11.6328125" customWidth="1"/>
    <col min="7948" max="7948" width="11.08984375" customWidth="1"/>
    <col min="7949" max="7949" width="11" customWidth="1"/>
    <col min="7950" max="7950" width="10.90625" customWidth="1"/>
    <col min="7951" max="7951" width="2.54296875" customWidth="1"/>
    <col min="7952" max="7952" width="10.08984375" bestFit="1" customWidth="1"/>
    <col min="7953" max="7953" width="10.6328125" customWidth="1"/>
    <col min="7955" max="7955" width="11.08984375" customWidth="1"/>
    <col min="7956" max="7956" width="2.6328125" customWidth="1"/>
    <col min="7957" max="7957" width="10.08984375" bestFit="1" customWidth="1"/>
    <col min="7958" max="7958" width="10.6328125" customWidth="1"/>
    <col min="7960" max="7960" width="11.08984375" customWidth="1"/>
    <col min="8192" max="8192" width="19.36328125" customWidth="1"/>
    <col min="8193" max="8193" width="2.08984375" customWidth="1"/>
    <col min="8194" max="8194" width="11" customWidth="1"/>
    <col min="8196" max="8196" width="11.36328125" customWidth="1"/>
    <col min="8197" max="8197" width="4.08984375" customWidth="1"/>
    <col min="8198" max="8198" width="12.08984375" customWidth="1"/>
    <col min="8199" max="8199" width="11.453125" customWidth="1"/>
    <col min="8201" max="8201" width="12.54296875" customWidth="1"/>
    <col min="8202" max="8202" width="2.90625" customWidth="1"/>
    <col min="8203" max="8203" width="11.6328125" customWidth="1"/>
    <col min="8204" max="8204" width="11.08984375" customWidth="1"/>
    <col min="8205" max="8205" width="11" customWidth="1"/>
    <col min="8206" max="8206" width="10.90625" customWidth="1"/>
    <col min="8207" max="8207" width="2.54296875" customWidth="1"/>
    <col min="8208" max="8208" width="10.08984375" bestFit="1" customWidth="1"/>
    <col min="8209" max="8209" width="10.6328125" customWidth="1"/>
    <col min="8211" max="8211" width="11.08984375" customWidth="1"/>
    <col min="8212" max="8212" width="2.6328125" customWidth="1"/>
    <col min="8213" max="8213" width="10.08984375" bestFit="1" customWidth="1"/>
    <col min="8214" max="8214" width="10.6328125" customWidth="1"/>
    <col min="8216" max="8216" width="11.08984375" customWidth="1"/>
    <col min="8448" max="8448" width="19.36328125" customWidth="1"/>
    <col min="8449" max="8449" width="2.08984375" customWidth="1"/>
    <col min="8450" max="8450" width="11" customWidth="1"/>
    <col min="8452" max="8452" width="11.36328125" customWidth="1"/>
    <col min="8453" max="8453" width="4.08984375" customWidth="1"/>
    <col min="8454" max="8454" width="12.08984375" customWidth="1"/>
    <col min="8455" max="8455" width="11.453125" customWidth="1"/>
    <col min="8457" max="8457" width="12.54296875" customWidth="1"/>
    <col min="8458" max="8458" width="2.90625" customWidth="1"/>
    <col min="8459" max="8459" width="11.6328125" customWidth="1"/>
    <col min="8460" max="8460" width="11.08984375" customWidth="1"/>
    <col min="8461" max="8461" width="11" customWidth="1"/>
    <col min="8462" max="8462" width="10.90625" customWidth="1"/>
    <col min="8463" max="8463" width="2.54296875" customWidth="1"/>
    <col min="8464" max="8464" width="10.08984375" bestFit="1" customWidth="1"/>
    <col min="8465" max="8465" width="10.6328125" customWidth="1"/>
    <col min="8467" max="8467" width="11.08984375" customWidth="1"/>
    <col min="8468" max="8468" width="2.6328125" customWidth="1"/>
    <col min="8469" max="8469" width="10.08984375" bestFit="1" customWidth="1"/>
    <col min="8470" max="8470" width="10.6328125" customWidth="1"/>
    <col min="8472" max="8472" width="11.08984375" customWidth="1"/>
    <col min="8704" max="8704" width="19.36328125" customWidth="1"/>
    <col min="8705" max="8705" width="2.08984375" customWidth="1"/>
    <col min="8706" max="8706" width="11" customWidth="1"/>
    <col min="8708" max="8708" width="11.36328125" customWidth="1"/>
    <col min="8709" max="8709" width="4.08984375" customWidth="1"/>
    <col min="8710" max="8710" width="12.08984375" customWidth="1"/>
    <col min="8711" max="8711" width="11.453125" customWidth="1"/>
    <col min="8713" max="8713" width="12.54296875" customWidth="1"/>
    <col min="8714" max="8714" width="2.90625" customWidth="1"/>
    <col min="8715" max="8715" width="11.6328125" customWidth="1"/>
    <col min="8716" max="8716" width="11.08984375" customWidth="1"/>
    <col min="8717" max="8717" width="11" customWidth="1"/>
    <col min="8718" max="8718" width="10.90625" customWidth="1"/>
    <col min="8719" max="8719" width="2.54296875" customWidth="1"/>
    <col min="8720" max="8720" width="10.08984375" bestFit="1" customWidth="1"/>
    <col min="8721" max="8721" width="10.6328125" customWidth="1"/>
    <col min="8723" max="8723" width="11.08984375" customWidth="1"/>
    <col min="8724" max="8724" width="2.6328125" customWidth="1"/>
    <col min="8725" max="8725" width="10.08984375" bestFit="1" customWidth="1"/>
    <col min="8726" max="8726" width="10.6328125" customWidth="1"/>
    <col min="8728" max="8728" width="11.08984375" customWidth="1"/>
    <col min="8960" max="8960" width="19.36328125" customWidth="1"/>
    <col min="8961" max="8961" width="2.08984375" customWidth="1"/>
    <col min="8962" max="8962" width="11" customWidth="1"/>
    <col min="8964" max="8964" width="11.36328125" customWidth="1"/>
    <col min="8965" max="8965" width="4.08984375" customWidth="1"/>
    <col min="8966" max="8966" width="12.08984375" customWidth="1"/>
    <col min="8967" max="8967" width="11.453125" customWidth="1"/>
    <col min="8969" max="8969" width="12.54296875" customWidth="1"/>
    <col min="8970" max="8970" width="2.90625" customWidth="1"/>
    <col min="8971" max="8971" width="11.6328125" customWidth="1"/>
    <col min="8972" max="8972" width="11.08984375" customWidth="1"/>
    <col min="8973" max="8973" width="11" customWidth="1"/>
    <col min="8974" max="8974" width="10.90625" customWidth="1"/>
    <col min="8975" max="8975" width="2.54296875" customWidth="1"/>
    <col min="8976" max="8976" width="10.08984375" bestFit="1" customWidth="1"/>
    <col min="8977" max="8977" width="10.6328125" customWidth="1"/>
    <col min="8979" max="8979" width="11.08984375" customWidth="1"/>
    <col min="8980" max="8980" width="2.6328125" customWidth="1"/>
    <col min="8981" max="8981" width="10.08984375" bestFit="1" customWidth="1"/>
    <col min="8982" max="8982" width="10.6328125" customWidth="1"/>
    <col min="8984" max="8984" width="11.08984375" customWidth="1"/>
    <col min="9216" max="9216" width="19.36328125" customWidth="1"/>
    <col min="9217" max="9217" width="2.08984375" customWidth="1"/>
    <col min="9218" max="9218" width="11" customWidth="1"/>
    <col min="9220" max="9220" width="11.36328125" customWidth="1"/>
    <col min="9221" max="9221" width="4.08984375" customWidth="1"/>
    <col min="9222" max="9222" width="12.08984375" customWidth="1"/>
    <col min="9223" max="9223" width="11.453125" customWidth="1"/>
    <col min="9225" max="9225" width="12.54296875" customWidth="1"/>
    <col min="9226" max="9226" width="2.90625" customWidth="1"/>
    <col min="9227" max="9227" width="11.6328125" customWidth="1"/>
    <col min="9228" max="9228" width="11.08984375" customWidth="1"/>
    <col min="9229" max="9229" width="11" customWidth="1"/>
    <col min="9230" max="9230" width="10.90625" customWidth="1"/>
    <col min="9231" max="9231" width="2.54296875" customWidth="1"/>
    <col min="9232" max="9232" width="10.08984375" bestFit="1" customWidth="1"/>
    <col min="9233" max="9233" width="10.6328125" customWidth="1"/>
    <col min="9235" max="9235" width="11.08984375" customWidth="1"/>
    <col min="9236" max="9236" width="2.6328125" customWidth="1"/>
    <col min="9237" max="9237" width="10.08984375" bestFit="1" customWidth="1"/>
    <col min="9238" max="9238" width="10.6328125" customWidth="1"/>
    <col min="9240" max="9240" width="11.08984375" customWidth="1"/>
    <col min="9472" max="9472" width="19.36328125" customWidth="1"/>
    <col min="9473" max="9473" width="2.08984375" customWidth="1"/>
    <col min="9474" max="9474" width="11" customWidth="1"/>
    <col min="9476" max="9476" width="11.36328125" customWidth="1"/>
    <col min="9477" max="9477" width="4.08984375" customWidth="1"/>
    <col min="9478" max="9478" width="12.08984375" customWidth="1"/>
    <col min="9479" max="9479" width="11.453125" customWidth="1"/>
    <col min="9481" max="9481" width="12.54296875" customWidth="1"/>
    <col min="9482" max="9482" width="2.90625" customWidth="1"/>
    <col min="9483" max="9483" width="11.6328125" customWidth="1"/>
    <col min="9484" max="9484" width="11.08984375" customWidth="1"/>
    <col min="9485" max="9485" width="11" customWidth="1"/>
    <col min="9486" max="9486" width="10.90625" customWidth="1"/>
    <col min="9487" max="9487" width="2.54296875" customWidth="1"/>
    <col min="9488" max="9488" width="10.08984375" bestFit="1" customWidth="1"/>
    <col min="9489" max="9489" width="10.6328125" customWidth="1"/>
    <col min="9491" max="9491" width="11.08984375" customWidth="1"/>
    <col min="9492" max="9492" width="2.6328125" customWidth="1"/>
    <col min="9493" max="9493" width="10.08984375" bestFit="1" customWidth="1"/>
    <col min="9494" max="9494" width="10.6328125" customWidth="1"/>
    <col min="9496" max="9496" width="11.08984375" customWidth="1"/>
    <col min="9728" max="9728" width="19.36328125" customWidth="1"/>
    <col min="9729" max="9729" width="2.08984375" customWidth="1"/>
    <col min="9730" max="9730" width="11" customWidth="1"/>
    <col min="9732" max="9732" width="11.36328125" customWidth="1"/>
    <col min="9733" max="9733" width="4.08984375" customWidth="1"/>
    <col min="9734" max="9734" width="12.08984375" customWidth="1"/>
    <col min="9735" max="9735" width="11.453125" customWidth="1"/>
    <col min="9737" max="9737" width="12.54296875" customWidth="1"/>
    <col min="9738" max="9738" width="2.90625" customWidth="1"/>
    <col min="9739" max="9739" width="11.6328125" customWidth="1"/>
    <col min="9740" max="9740" width="11.08984375" customWidth="1"/>
    <col min="9741" max="9741" width="11" customWidth="1"/>
    <col min="9742" max="9742" width="10.90625" customWidth="1"/>
    <col min="9743" max="9743" width="2.54296875" customWidth="1"/>
    <col min="9744" max="9744" width="10.08984375" bestFit="1" customWidth="1"/>
    <col min="9745" max="9745" width="10.6328125" customWidth="1"/>
    <col min="9747" max="9747" width="11.08984375" customWidth="1"/>
    <col min="9748" max="9748" width="2.6328125" customWidth="1"/>
    <col min="9749" max="9749" width="10.08984375" bestFit="1" customWidth="1"/>
    <col min="9750" max="9750" width="10.6328125" customWidth="1"/>
    <col min="9752" max="9752" width="11.08984375" customWidth="1"/>
    <col min="9984" max="9984" width="19.36328125" customWidth="1"/>
    <col min="9985" max="9985" width="2.08984375" customWidth="1"/>
    <col min="9986" max="9986" width="11" customWidth="1"/>
    <col min="9988" max="9988" width="11.36328125" customWidth="1"/>
    <col min="9989" max="9989" width="4.08984375" customWidth="1"/>
    <col min="9990" max="9990" width="12.08984375" customWidth="1"/>
    <col min="9991" max="9991" width="11.453125" customWidth="1"/>
    <col min="9993" max="9993" width="12.54296875" customWidth="1"/>
    <col min="9994" max="9994" width="2.90625" customWidth="1"/>
    <col min="9995" max="9995" width="11.6328125" customWidth="1"/>
    <col min="9996" max="9996" width="11.08984375" customWidth="1"/>
    <col min="9997" max="9997" width="11" customWidth="1"/>
    <col min="9998" max="9998" width="10.90625" customWidth="1"/>
    <col min="9999" max="9999" width="2.54296875" customWidth="1"/>
    <col min="10000" max="10000" width="10.08984375" bestFit="1" customWidth="1"/>
    <col min="10001" max="10001" width="10.6328125" customWidth="1"/>
    <col min="10003" max="10003" width="11.08984375" customWidth="1"/>
    <col min="10004" max="10004" width="2.6328125" customWidth="1"/>
    <col min="10005" max="10005" width="10.08984375" bestFit="1" customWidth="1"/>
    <col min="10006" max="10006" width="10.6328125" customWidth="1"/>
    <col min="10008" max="10008" width="11.08984375" customWidth="1"/>
    <col min="10240" max="10240" width="19.36328125" customWidth="1"/>
    <col min="10241" max="10241" width="2.08984375" customWidth="1"/>
    <col min="10242" max="10242" width="11" customWidth="1"/>
    <col min="10244" max="10244" width="11.36328125" customWidth="1"/>
    <col min="10245" max="10245" width="4.08984375" customWidth="1"/>
    <col min="10246" max="10246" width="12.08984375" customWidth="1"/>
    <col min="10247" max="10247" width="11.453125" customWidth="1"/>
    <col min="10249" max="10249" width="12.54296875" customWidth="1"/>
    <col min="10250" max="10250" width="2.90625" customWidth="1"/>
    <col min="10251" max="10251" width="11.6328125" customWidth="1"/>
    <col min="10252" max="10252" width="11.08984375" customWidth="1"/>
    <col min="10253" max="10253" width="11" customWidth="1"/>
    <col min="10254" max="10254" width="10.90625" customWidth="1"/>
    <col min="10255" max="10255" width="2.54296875" customWidth="1"/>
    <col min="10256" max="10256" width="10.08984375" bestFit="1" customWidth="1"/>
    <col min="10257" max="10257" width="10.6328125" customWidth="1"/>
    <col min="10259" max="10259" width="11.08984375" customWidth="1"/>
    <col min="10260" max="10260" width="2.6328125" customWidth="1"/>
    <col min="10261" max="10261" width="10.08984375" bestFit="1" customWidth="1"/>
    <col min="10262" max="10262" width="10.6328125" customWidth="1"/>
    <col min="10264" max="10264" width="11.08984375" customWidth="1"/>
    <col min="10496" max="10496" width="19.36328125" customWidth="1"/>
    <col min="10497" max="10497" width="2.08984375" customWidth="1"/>
    <col min="10498" max="10498" width="11" customWidth="1"/>
    <col min="10500" max="10500" width="11.36328125" customWidth="1"/>
    <col min="10501" max="10501" width="4.08984375" customWidth="1"/>
    <col min="10502" max="10502" width="12.08984375" customWidth="1"/>
    <col min="10503" max="10503" width="11.453125" customWidth="1"/>
    <col min="10505" max="10505" width="12.54296875" customWidth="1"/>
    <col min="10506" max="10506" width="2.90625" customWidth="1"/>
    <col min="10507" max="10507" width="11.6328125" customWidth="1"/>
    <col min="10508" max="10508" width="11.08984375" customWidth="1"/>
    <col min="10509" max="10509" width="11" customWidth="1"/>
    <col min="10510" max="10510" width="10.90625" customWidth="1"/>
    <col min="10511" max="10511" width="2.54296875" customWidth="1"/>
    <col min="10512" max="10512" width="10.08984375" bestFit="1" customWidth="1"/>
    <col min="10513" max="10513" width="10.6328125" customWidth="1"/>
    <col min="10515" max="10515" width="11.08984375" customWidth="1"/>
    <col min="10516" max="10516" width="2.6328125" customWidth="1"/>
    <col min="10517" max="10517" width="10.08984375" bestFit="1" customWidth="1"/>
    <col min="10518" max="10518" width="10.6328125" customWidth="1"/>
    <col min="10520" max="10520" width="11.08984375" customWidth="1"/>
    <col min="10752" max="10752" width="19.36328125" customWidth="1"/>
    <col min="10753" max="10753" width="2.08984375" customWidth="1"/>
    <col min="10754" max="10754" width="11" customWidth="1"/>
    <col min="10756" max="10756" width="11.36328125" customWidth="1"/>
    <col min="10757" max="10757" width="4.08984375" customWidth="1"/>
    <col min="10758" max="10758" width="12.08984375" customWidth="1"/>
    <col min="10759" max="10759" width="11.453125" customWidth="1"/>
    <col min="10761" max="10761" width="12.54296875" customWidth="1"/>
    <col min="10762" max="10762" width="2.90625" customWidth="1"/>
    <col min="10763" max="10763" width="11.6328125" customWidth="1"/>
    <col min="10764" max="10764" width="11.08984375" customWidth="1"/>
    <col min="10765" max="10765" width="11" customWidth="1"/>
    <col min="10766" max="10766" width="10.90625" customWidth="1"/>
    <col min="10767" max="10767" width="2.54296875" customWidth="1"/>
    <col min="10768" max="10768" width="10.08984375" bestFit="1" customWidth="1"/>
    <col min="10769" max="10769" width="10.6328125" customWidth="1"/>
    <col min="10771" max="10771" width="11.08984375" customWidth="1"/>
    <col min="10772" max="10772" width="2.6328125" customWidth="1"/>
    <col min="10773" max="10773" width="10.08984375" bestFit="1" customWidth="1"/>
    <col min="10774" max="10774" width="10.6328125" customWidth="1"/>
    <col min="10776" max="10776" width="11.08984375" customWidth="1"/>
    <col min="11008" max="11008" width="19.36328125" customWidth="1"/>
    <col min="11009" max="11009" width="2.08984375" customWidth="1"/>
    <col min="11010" max="11010" width="11" customWidth="1"/>
    <col min="11012" max="11012" width="11.36328125" customWidth="1"/>
    <col min="11013" max="11013" width="4.08984375" customWidth="1"/>
    <col min="11014" max="11014" width="12.08984375" customWidth="1"/>
    <col min="11015" max="11015" width="11.453125" customWidth="1"/>
    <col min="11017" max="11017" width="12.54296875" customWidth="1"/>
    <col min="11018" max="11018" width="2.90625" customWidth="1"/>
    <col min="11019" max="11019" width="11.6328125" customWidth="1"/>
    <col min="11020" max="11020" width="11.08984375" customWidth="1"/>
    <col min="11021" max="11021" width="11" customWidth="1"/>
    <col min="11022" max="11022" width="10.90625" customWidth="1"/>
    <col min="11023" max="11023" width="2.54296875" customWidth="1"/>
    <col min="11024" max="11024" width="10.08984375" bestFit="1" customWidth="1"/>
    <col min="11025" max="11025" width="10.6328125" customWidth="1"/>
    <col min="11027" max="11027" width="11.08984375" customWidth="1"/>
    <col min="11028" max="11028" width="2.6328125" customWidth="1"/>
    <col min="11029" max="11029" width="10.08984375" bestFit="1" customWidth="1"/>
    <col min="11030" max="11030" width="10.6328125" customWidth="1"/>
    <col min="11032" max="11032" width="11.08984375" customWidth="1"/>
    <col min="11264" max="11264" width="19.36328125" customWidth="1"/>
    <col min="11265" max="11265" width="2.08984375" customWidth="1"/>
    <col min="11266" max="11266" width="11" customWidth="1"/>
    <col min="11268" max="11268" width="11.36328125" customWidth="1"/>
    <col min="11269" max="11269" width="4.08984375" customWidth="1"/>
    <col min="11270" max="11270" width="12.08984375" customWidth="1"/>
    <col min="11271" max="11271" width="11.453125" customWidth="1"/>
    <col min="11273" max="11273" width="12.54296875" customWidth="1"/>
    <col min="11274" max="11274" width="2.90625" customWidth="1"/>
    <col min="11275" max="11275" width="11.6328125" customWidth="1"/>
    <col min="11276" max="11276" width="11.08984375" customWidth="1"/>
    <col min="11277" max="11277" width="11" customWidth="1"/>
    <col min="11278" max="11278" width="10.90625" customWidth="1"/>
    <col min="11279" max="11279" width="2.54296875" customWidth="1"/>
    <col min="11280" max="11280" width="10.08984375" bestFit="1" customWidth="1"/>
    <col min="11281" max="11281" width="10.6328125" customWidth="1"/>
    <col min="11283" max="11283" width="11.08984375" customWidth="1"/>
    <col min="11284" max="11284" width="2.6328125" customWidth="1"/>
    <col min="11285" max="11285" width="10.08984375" bestFit="1" customWidth="1"/>
    <col min="11286" max="11286" width="10.6328125" customWidth="1"/>
    <col min="11288" max="11288" width="11.08984375" customWidth="1"/>
    <col min="11520" max="11520" width="19.36328125" customWidth="1"/>
    <col min="11521" max="11521" width="2.08984375" customWidth="1"/>
    <col min="11522" max="11522" width="11" customWidth="1"/>
    <col min="11524" max="11524" width="11.36328125" customWidth="1"/>
    <col min="11525" max="11525" width="4.08984375" customWidth="1"/>
    <col min="11526" max="11526" width="12.08984375" customWidth="1"/>
    <col min="11527" max="11527" width="11.453125" customWidth="1"/>
    <col min="11529" max="11529" width="12.54296875" customWidth="1"/>
    <col min="11530" max="11530" width="2.90625" customWidth="1"/>
    <col min="11531" max="11531" width="11.6328125" customWidth="1"/>
    <col min="11532" max="11532" width="11.08984375" customWidth="1"/>
    <col min="11533" max="11533" width="11" customWidth="1"/>
    <col min="11534" max="11534" width="10.90625" customWidth="1"/>
    <col min="11535" max="11535" width="2.54296875" customWidth="1"/>
    <col min="11536" max="11536" width="10.08984375" bestFit="1" customWidth="1"/>
    <col min="11537" max="11537" width="10.6328125" customWidth="1"/>
    <col min="11539" max="11539" width="11.08984375" customWidth="1"/>
    <col min="11540" max="11540" width="2.6328125" customWidth="1"/>
    <col min="11541" max="11541" width="10.08984375" bestFit="1" customWidth="1"/>
    <col min="11542" max="11542" width="10.6328125" customWidth="1"/>
    <col min="11544" max="11544" width="11.08984375" customWidth="1"/>
    <col min="11776" max="11776" width="19.36328125" customWidth="1"/>
    <col min="11777" max="11777" width="2.08984375" customWidth="1"/>
    <col min="11778" max="11778" width="11" customWidth="1"/>
    <col min="11780" max="11780" width="11.36328125" customWidth="1"/>
    <col min="11781" max="11781" width="4.08984375" customWidth="1"/>
    <col min="11782" max="11782" width="12.08984375" customWidth="1"/>
    <col min="11783" max="11783" width="11.453125" customWidth="1"/>
    <col min="11785" max="11785" width="12.54296875" customWidth="1"/>
    <col min="11786" max="11786" width="2.90625" customWidth="1"/>
    <col min="11787" max="11787" width="11.6328125" customWidth="1"/>
    <col min="11788" max="11788" width="11.08984375" customWidth="1"/>
    <col min="11789" max="11789" width="11" customWidth="1"/>
    <col min="11790" max="11790" width="10.90625" customWidth="1"/>
    <col min="11791" max="11791" width="2.54296875" customWidth="1"/>
    <col min="11792" max="11792" width="10.08984375" bestFit="1" customWidth="1"/>
    <col min="11793" max="11793" width="10.6328125" customWidth="1"/>
    <col min="11795" max="11795" width="11.08984375" customWidth="1"/>
    <col min="11796" max="11796" width="2.6328125" customWidth="1"/>
    <col min="11797" max="11797" width="10.08984375" bestFit="1" customWidth="1"/>
    <col min="11798" max="11798" width="10.6328125" customWidth="1"/>
    <col min="11800" max="11800" width="11.08984375" customWidth="1"/>
    <col min="12032" max="12032" width="19.36328125" customWidth="1"/>
    <col min="12033" max="12033" width="2.08984375" customWidth="1"/>
    <col min="12034" max="12034" width="11" customWidth="1"/>
    <col min="12036" max="12036" width="11.36328125" customWidth="1"/>
    <col min="12037" max="12037" width="4.08984375" customWidth="1"/>
    <col min="12038" max="12038" width="12.08984375" customWidth="1"/>
    <col min="12039" max="12039" width="11.453125" customWidth="1"/>
    <col min="12041" max="12041" width="12.54296875" customWidth="1"/>
    <col min="12042" max="12042" width="2.90625" customWidth="1"/>
    <col min="12043" max="12043" width="11.6328125" customWidth="1"/>
    <col min="12044" max="12044" width="11.08984375" customWidth="1"/>
    <col min="12045" max="12045" width="11" customWidth="1"/>
    <col min="12046" max="12046" width="10.90625" customWidth="1"/>
    <col min="12047" max="12047" width="2.54296875" customWidth="1"/>
    <col min="12048" max="12048" width="10.08984375" bestFit="1" customWidth="1"/>
    <col min="12049" max="12049" width="10.6328125" customWidth="1"/>
    <col min="12051" max="12051" width="11.08984375" customWidth="1"/>
    <col min="12052" max="12052" width="2.6328125" customWidth="1"/>
    <col min="12053" max="12053" width="10.08984375" bestFit="1" customWidth="1"/>
    <col min="12054" max="12054" width="10.6328125" customWidth="1"/>
    <col min="12056" max="12056" width="11.08984375" customWidth="1"/>
    <col min="12288" max="12288" width="19.36328125" customWidth="1"/>
    <col min="12289" max="12289" width="2.08984375" customWidth="1"/>
    <col min="12290" max="12290" width="11" customWidth="1"/>
    <col min="12292" max="12292" width="11.36328125" customWidth="1"/>
    <col min="12293" max="12293" width="4.08984375" customWidth="1"/>
    <col min="12294" max="12294" width="12.08984375" customWidth="1"/>
    <col min="12295" max="12295" width="11.453125" customWidth="1"/>
    <col min="12297" max="12297" width="12.54296875" customWidth="1"/>
    <col min="12298" max="12298" width="2.90625" customWidth="1"/>
    <col min="12299" max="12299" width="11.6328125" customWidth="1"/>
    <col min="12300" max="12300" width="11.08984375" customWidth="1"/>
    <col min="12301" max="12301" width="11" customWidth="1"/>
    <col min="12302" max="12302" width="10.90625" customWidth="1"/>
    <col min="12303" max="12303" width="2.54296875" customWidth="1"/>
    <col min="12304" max="12304" width="10.08984375" bestFit="1" customWidth="1"/>
    <col min="12305" max="12305" width="10.6328125" customWidth="1"/>
    <col min="12307" max="12307" width="11.08984375" customWidth="1"/>
    <col min="12308" max="12308" width="2.6328125" customWidth="1"/>
    <col min="12309" max="12309" width="10.08984375" bestFit="1" customWidth="1"/>
    <col min="12310" max="12310" width="10.6328125" customWidth="1"/>
    <col min="12312" max="12312" width="11.08984375" customWidth="1"/>
    <col min="12544" max="12544" width="19.36328125" customWidth="1"/>
    <col min="12545" max="12545" width="2.08984375" customWidth="1"/>
    <col min="12546" max="12546" width="11" customWidth="1"/>
    <col min="12548" max="12548" width="11.36328125" customWidth="1"/>
    <col min="12549" max="12549" width="4.08984375" customWidth="1"/>
    <col min="12550" max="12550" width="12.08984375" customWidth="1"/>
    <col min="12551" max="12551" width="11.453125" customWidth="1"/>
    <col min="12553" max="12553" width="12.54296875" customWidth="1"/>
    <col min="12554" max="12554" width="2.90625" customWidth="1"/>
    <col min="12555" max="12555" width="11.6328125" customWidth="1"/>
    <col min="12556" max="12556" width="11.08984375" customWidth="1"/>
    <col min="12557" max="12557" width="11" customWidth="1"/>
    <col min="12558" max="12558" width="10.90625" customWidth="1"/>
    <col min="12559" max="12559" width="2.54296875" customWidth="1"/>
    <col min="12560" max="12560" width="10.08984375" bestFit="1" customWidth="1"/>
    <col min="12561" max="12561" width="10.6328125" customWidth="1"/>
    <col min="12563" max="12563" width="11.08984375" customWidth="1"/>
    <col min="12564" max="12564" width="2.6328125" customWidth="1"/>
    <col min="12565" max="12565" width="10.08984375" bestFit="1" customWidth="1"/>
    <col min="12566" max="12566" width="10.6328125" customWidth="1"/>
    <col min="12568" max="12568" width="11.08984375" customWidth="1"/>
    <col min="12800" max="12800" width="19.36328125" customWidth="1"/>
    <col min="12801" max="12801" width="2.08984375" customWidth="1"/>
    <col min="12802" max="12802" width="11" customWidth="1"/>
    <col min="12804" max="12804" width="11.36328125" customWidth="1"/>
    <col min="12805" max="12805" width="4.08984375" customWidth="1"/>
    <col min="12806" max="12806" width="12.08984375" customWidth="1"/>
    <col min="12807" max="12807" width="11.453125" customWidth="1"/>
    <col min="12809" max="12809" width="12.54296875" customWidth="1"/>
    <col min="12810" max="12810" width="2.90625" customWidth="1"/>
    <col min="12811" max="12811" width="11.6328125" customWidth="1"/>
    <col min="12812" max="12812" width="11.08984375" customWidth="1"/>
    <col min="12813" max="12813" width="11" customWidth="1"/>
    <col min="12814" max="12814" width="10.90625" customWidth="1"/>
    <col min="12815" max="12815" width="2.54296875" customWidth="1"/>
    <col min="12816" max="12816" width="10.08984375" bestFit="1" customWidth="1"/>
    <col min="12817" max="12817" width="10.6328125" customWidth="1"/>
    <col min="12819" max="12819" width="11.08984375" customWidth="1"/>
    <col min="12820" max="12820" width="2.6328125" customWidth="1"/>
    <col min="12821" max="12821" width="10.08984375" bestFit="1" customWidth="1"/>
    <col min="12822" max="12822" width="10.6328125" customWidth="1"/>
    <col min="12824" max="12824" width="11.08984375" customWidth="1"/>
    <col min="13056" max="13056" width="19.36328125" customWidth="1"/>
    <col min="13057" max="13057" width="2.08984375" customWidth="1"/>
    <col min="13058" max="13058" width="11" customWidth="1"/>
    <col min="13060" max="13060" width="11.36328125" customWidth="1"/>
    <col min="13061" max="13061" width="4.08984375" customWidth="1"/>
    <col min="13062" max="13062" width="12.08984375" customWidth="1"/>
    <col min="13063" max="13063" width="11.453125" customWidth="1"/>
    <col min="13065" max="13065" width="12.54296875" customWidth="1"/>
    <col min="13066" max="13066" width="2.90625" customWidth="1"/>
    <col min="13067" max="13067" width="11.6328125" customWidth="1"/>
    <col min="13068" max="13068" width="11.08984375" customWidth="1"/>
    <col min="13069" max="13069" width="11" customWidth="1"/>
    <col min="13070" max="13070" width="10.90625" customWidth="1"/>
    <col min="13071" max="13071" width="2.54296875" customWidth="1"/>
    <col min="13072" max="13072" width="10.08984375" bestFit="1" customWidth="1"/>
    <col min="13073" max="13073" width="10.6328125" customWidth="1"/>
    <col min="13075" max="13075" width="11.08984375" customWidth="1"/>
    <col min="13076" max="13076" width="2.6328125" customWidth="1"/>
    <col min="13077" max="13077" width="10.08984375" bestFit="1" customWidth="1"/>
    <col min="13078" max="13078" width="10.6328125" customWidth="1"/>
    <col min="13080" max="13080" width="11.08984375" customWidth="1"/>
    <col min="13312" max="13312" width="19.36328125" customWidth="1"/>
    <col min="13313" max="13313" width="2.08984375" customWidth="1"/>
    <col min="13314" max="13314" width="11" customWidth="1"/>
    <col min="13316" max="13316" width="11.36328125" customWidth="1"/>
    <col min="13317" max="13317" width="4.08984375" customWidth="1"/>
    <col min="13318" max="13318" width="12.08984375" customWidth="1"/>
    <col min="13319" max="13319" width="11.453125" customWidth="1"/>
    <col min="13321" max="13321" width="12.54296875" customWidth="1"/>
    <col min="13322" max="13322" width="2.90625" customWidth="1"/>
    <col min="13323" max="13323" width="11.6328125" customWidth="1"/>
    <col min="13324" max="13324" width="11.08984375" customWidth="1"/>
    <col min="13325" max="13325" width="11" customWidth="1"/>
    <col min="13326" max="13326" width="10.90625" customWidth="1"/>
    <col min="13327" max="13327" width="2.54296875" customWidth="1"/>
    <col min="13328" max="13328" width="10.08984375" bestFit="1" customWidth="1"/>
    <col min="13329" max="13329" width="10.6328125" customWidth="1"/>
    <col min="13331" max="13331" width="11.08984375" customWidth="1"/>
    <col min="13332" max="13332" width="2.6328125" customWidth="1"/>
    <col min="13333" max="13333" width="10.08984375" bestFit="1" customWidth="1"/>
    <col min="13334" max="13334" width="10.6328125" customWidth="1"/>
    <col min="13336" max="13336" width="11.08984375" customWidth="1"/>
    <col min="13568" max="13568" width="19.36328125" customWidth="1"/>
    <col min="13569" max="13569" width="2.08984375" customWidth="1"/>
    <col min="13570" max="13570" width="11" customWidth="1"/>
    <col min="13572" max="13572" width="11.36328125" customWidth="1"/>
    <col min="13573" max="13573" width="4.08984375" customWidth="1"/>
    <col min="13574" max="13574" width="12.08984375" customWidth="1"/>
    <col min="13575" max="13575" width="11.453125" customWidth="1"/>
    <col min="13577" max="13577" width="12.54296875" customWidth="1"/>
    <col min="13578" max="13578" width="2.90625" customWidth="1"/>
    <col min="13579" max="13579" width="11.6328125" customWidth="1"/>
    <col min="13580" max="13580" width="11.08984375" customWidth="1"/>
    <col min="13581" max="13581" width="11" customWidth="1"/>
    <col min="13582" max="13582" width="10.90625" customWidth="1"/>
    <col min="13583" max="13583" width="2.54296875" customWidth="1"/>
    <col min="13584" max="13584" width="10.08984375" bestFit="1" customWidth="1"/>
    <col min="13585" max="13585" width="10.6328125" customWidth="1"/>
    <col min="13587" max="13587" width="11.08984375" customWidth="1"/>
    <col min="13588" max="13588" width="2.6328125" customWidth="1"/>
    <col min="13589" max="13589" width="10.08984375" bestFit="1" customWidth="1"/>
    <col min="13590" max="13590" width="10.6328125" customWidth="1"/>
    <col min="13592" max="13592" width="11.08984375" customWidth="1"/>
    <col min="13824" max="13824" width="19.36328125" customWidth="1"/>
    <col min="13825" max="13825" width="2.08984375" customWidth="1"/>
    <col min="13826" max="13826" width="11" customWidth="1"/>
    <col min="13828" max="13828" width="11.36328125" customWidth="1"/>
    <col min="13829" max="13829" width="4.08984375" customWidth="1"/>
    <col min="13830" max="13830" width="12.08984375" customWidth="1"/>
    <col min="13831" max="13831" width="11.453125" customWidth="1"/>
    <col min="13833" max="13833" width="12.54296875" customWidth="1"/>
    <col min="13834" max="13834" width="2.90625" customWidth="1"/>
    <col min="13835" max="13835" width="11.6328125" customWidth="1"/>
    <col min="13836" max="13836" width="11.08984375" customWidth="1"/>
    <col min="13837" max="13837" width="11" customWidth="1"/>
    <col min="13838" max="13838" width="10.90625" customWidth="1"/>
    <col min="13839" max="13839" width="2.54296875" customWidth="1"/>
    <col min="13840" max="13840" width="10.08984375" bestFit="1" customWidth="1"/>
    <col min="13841" max="13841" width="10.6328125" customWidth="1"/>
    <col min="13843" max="13843" width="11.08984375" customWidth="1"/>
    <col min="13844" max="13844" width="2.6328125" customWidth="1"/>
    <col min="13845" max="13845" width="10.08984375" bestFit="1" customWidth="1"/>
    <col min="13846" max="13846" width="10.6328125" customWidth="1"/>
    <col min="13848" max="13848" width="11.08984375" customWidth="1"/>
    <col min="14080" max="14080" width="19.36328125" customWidth="1"/>
    <col min="14081" max="14081" width="2.08984375" customWidth="1"/>
    <col min="14082" max="14082" width="11" customWidth="1"/>
    <col min="14084" max="14084" width="11.36328125" customWidth="1"/>
    <col min="14085" max="14085" width="4.08984375" customWidth="1"/>
    <col min="14086" max="14086" width="12.08984375" customWidth="1"/>
    <col min="14087" max="14087" width="11.453125" customWidth="1"/>
    <col min="14089" max="14089" width="12.54296875" customWidth="1"/>
    <col min="14090" max="14090" width="2.90625" customWidth="1"/>
    <col min="14091" max="14091" width="11.6328125" customWidth="1"/>
    <col min="14092" max="14092" width="11.08984375" customWidth="1"/>
    <col min="14093" max="14093" width="11" customWidth="1"/>
    <col min="14094" max="14094" width="10.90625" customWidth="1"/>
    <col min="14095" max="14095" width="2.54296875" customWidth="1"/>
    <col min="14096" max="14096" width="10.08984375" bestFit="1" customWidth="1"/>
    <col min="14097" max="14097" width="10.6328125" customWidth="1"/>
    <col min="14099" max="14099" width="11.08984375" customWidth="1"/>
    <col min="14100" max="14100" width="2.6328125" customWidth="1"/>
    <col min="14101" max="14101" width="10.08984375" bestFit="1" customWidth="1"/>
    <col min="14102" max="14102" width="10.6328125" customWidth="1"/>
    <col min="14104" max="14104" width="11.08984375" customWidth="1"/>
    <col min="14336" max="14336" width="19.36328125" customWidth="1"/>
    <col min="14337" max="14337" width="2.08984375" customWidth="1"/>
    <col min="14338" max="14338" width="11" customWidth="1"/>
    <col min="14340" max="14340" width="11.36328125" customWidth="1"/>
    <col min="14341" max="14341" width="4.08984375" customWidth="1"/>
    <col min="14342" max="14342" width="12.08984375" customWidth="1"/>
    <col min="14343" max="14343" width="11.453125" customWidth="1"/>
    <col min="14345" max="14345" width="12.54296875" customWidth="1"/>
    <col min="14346" max="14346" width="2.90625" customWidth="1"/>
    <col min="14347" max="14347" width="11.6328125" customWidth="1"/>
    <col min="14348" max="14348" width="11.08984375" customWidth="1"/>
    <col min="14349" max="14349" width="11" customWidth="1"/>
    <col min="14350" max="14350" width="10.90625" customWidth="1"/>
    <col min="14351" max="14351" width="2.54296875" customWidth="1"/>
    <col min="14352" max="14352" width="10.08984375" bestFit="1" customWidth="1"/>
    <col min="14353" max="14353" width="10.6328125" customWidth="1"/>
    <col min="14355" max="14355" width="11.08984375" customWidth="1"/>
    <col min="14356" max="14356" width="2.6328125" customWidth="1"/>
    <col min="14357" max="14357" width="10.08984375" bestFit="1" customWidth="1"/>
    <col min="14358" max="14358" width="10.6328125" customWidth="1"/>
    <col min="14360" max="14360" width="11.08984375" customWidth="1"/>
    <col min="14592" max="14592" width="19.36328125" customWidth="1"/>
    <col min="14593" max="14593" width="2.08984375" customWidth="1"/>
    <col min="14594" max="14594" width="11" customWidth="1"/>
    <col min="14596" max="14596" width="11.36328125" customWidth="1"/>
    <col min="14597" max="14597" width="4.08984375" customWidth="1"/>
    <col min="14598" max="14598" width="12.08984375" customWidth="1"/>
    <col min="14599" max="14599" width="11.453125" customWidth="1"/>
    <col min="14601" max="14601" width="12.54296875" customWidth="1"/>
    <col min="14602" max="14602" width="2.90625" customWidth="1"/>
    <col min="14603" max="14603" width="11.6328125" customWidth="1"/>
    <col min="14604" max="14604" width="11.08984375" customWidth="1"/>
    <col min="14605" max="14605" width="11" customWidth="1"/>
    <col min="14606" max="14606" width="10.90625" customWidth="1"/>
    <col min="14607" max="14607" width="2.54296875" customWidth="1"/>
    <col min="14608" max="14608" width="10.08984375" bestFit="1" customWidth="1"/>
    <col min="14609" max="14609" width="10.6328125" customWidth="1"/>
    <col min="14611" max="14611" width="11.08984375" customWidth="1"/>
    <col min="14612" max="14612" width="2.6328125" customWidth="1"/>
    <col min="14613" max="14613" width="10.08984375" bestFit="1" customWidth="1"/>
    <col min="14614" max="14614" width="10.6328125" customWidth="1"/>
    <col min="14616" max="14616" width="11.08984375" customWidth="1"/>
    <col min="14848" max="14848" width="19.36328125" customWidth="1"/>
    <col min="14849" max="14849" width="2.08984375" customWidth="1"/>
    <col min="14850" max="14850" width="11" customWidth="1"/>
    <col min="14852" max="14852" width="11.36328125" customWidth="1"/>
    <col min="14853" max="14853" width="4.08984375" customWidth="1"/>
    <col min="14854" max="14854" width="12.08984375" customWidth="1"/>
    <col min="14855" max="14855" width="11.453125" customWidth="1"/>
    <col min="14857" max="14857" width="12.54296875" customWidth="1"/>
    <col min="14858" max="14858" width="2.90625" customWidth="1"/>
    <col min="14859" max="14859" width="11.6328125" customWidth="1"/>
    <col min="14860" max="14860" width="11.08984375" customWidth="1"/>
    <col min="14861" max="14861" width="11" customWidth="1"/>
    <col min="14862" max="14862" width="10.90625" customWidth="1"/>
    <col min="14863" max="14863" width="2.54296875" customWidth="1"/>
    <col min="14864" max="14864" width="10.08984375" bestFit="1" customWidth="1"/>
    <col min="14865" max="14865" width="10.6328125" customWidth="1"/>
    <col min="14867" max="14867" width="11.08984375" customWidth="1"/>
    <col min="14868" max="14868" width="2.6328125" customWidth="1"/>
    <col min="14869" max="14869" width="10.08984375" bestFit="1" customWidth="1"/>
    <col min="14870" max="14870" width="10.6328125" customWidth="1"/>
    <col min="14872" max="14872" width="11.08984375" customWidth="1"/>
    <col min="15104" max="15104" width="19.36328125" customWidth="1"/>
    <col min="15105" max="15105" width="2.08984375" customWidth="1"/>
    <col min="15106" max="15106" width="11" customWidth="1"/>
    <col min="15108" max="15108" width="11.36328125" customWidth="1"/>
    <col min="15109" max="15109" width="4.08984375" customWidth="1"/>
    <col min="15110" max="15110" width="12.08984375" customWidth="1"/>
    <col min="15111" max="15111" width="11.453125" customWidth="1"/>
    <col min="15113" max="15113" width="12.54296875" customWidth="1"/>
    <col min="15114" max="15114" width="2.90625" customWidth="1"/>
    <col min="15115" max="15115" width="11.6328125" customWidth="1"/>
    <col min="15116" max="15116" width="11.08984375" customWidth="1"/>
    <col min="15117" max="15117" width="11" customWidth="1"/>
    <col min="15118" max="15118" width="10.90625" customWidth="1"/>
    <col min="15119" max="15119" width="2.54296875" customWidth="1"/>
    <col min="15120" max="15120" width="10.08984375" bestFit="1" customWidth="1"/>
    <col min="15121" max="15121" width="10.6328125" customWidth="1"/>
    <col min="15123" max="15123" width="11.08984375" customWidth="1"/>
    <col min="15124" max="15124" width="2.6328125" customWidth="1"/>
    <col min="15125" max="15125" width="10.08984375" bestFit="1" customWidth="1"/>
    <col min="15126" max="15126" width="10.6328125" customWidth="1"/>
    <col min="15128" max="15128" width="11.08984375" customWidth="1"/>
    <col min="15360" max="15360" width="19.36328125" customWidth="1"/>
    <col min="15361" max="15361" width="2.08984375" customWidth="1"/>
    <col min="15362" max="15362" width="11" customWidth="1"/>
    <col min="15364" max="15364" width="11.36328125" customWidth="1"/>
    <col min="15365" max="15365" width="4.08984375" customWidth="1"/>
    <col min="15366" max="15366" width="12.08984375" customWidth="1"/>
    <col min="15367" max="15367" width="11.453125" customWidth="1"/>
    <col min="15369" max="15369" width="12.54296875" customWidth="1"/>
    <col min="15370" max="15370" width="2.90625" customWidth="1"/>
    <col min="15371" max="15371" width="11.6328125" customWidth="1"/>
    <col min="15372" max="15372" width="11.08984375" customWidth="1"/>
    <col min="15373" max="15373" width="11" customWidth="1"/>
    <col min="15374" max="15374" width="10.90625" customWidth="1"/>
    <col min="15375" max="15375" width="2.54296875" customWidth="1"/>
    <col min="15376" max="15376" width="10.08984375" bestFit="1" customWidth="1"/>
    <col min="15377" max="15377" width="10.6328125" customWidth="1"/>
    <col min="15379" max="15379" width="11.08984375" customWidth="1"/>
    <col min="15380" max="15380" width="2.6328125" customWidth="1"/>
    <col min="15381" max="15381" width="10.08984375" bestFit="1" customWidth="1"/>
    <col min="15382" max="15382" width="10.6328125" customWidth="1"/>
    <col min="15384" max="15384" width="11.08984375" customWidth="1"/>
    <col min="15616" max="15616" width="19.36328125" customWidth="1"/>
    <col min="15617" max="15617" width="2.08984375" customWidth="1"/>
    <col min="15618" max="15618" width="11" customWidth="1"/>
    <col min="15620" max="15620" width="11.36328125" customWidth="1"/>
    <col min="15621" max="15621" width="4.08984375" customWidth="1"/>
    <col min="15622" max="15622" width="12.08984375" customWidth="1"/>
    <col min="15623" max="15623" width="11.453125" customWidth="1"/>
    <col min="15625" max="15625" width="12.54296875" customWidth="1"/>
    <col min="15626" max="15626" width="2.90625" customWidth="1"/>
    <col min="15627" max="15627" width="11.6328125" customWidth="1"/>
    <col min="15628" max="15628" width="11.08984375" customWidth="1"/>
    <col min="15629" max="15629" width="11" customWidth="1"/>
    <col min="15630" max="15630" width="10.90625" customWidth="1"/>
    <col min="15631" max="15631" width="2.54296875" customWidth="1"/>
    <col min="15632" max="15632" width="10.08984375" bestFit="1" customWidth="1"/>
    <col min="15633" max="15633" width="10.6328125" customWidth="1"/>
    <col min="15635" max="15635" width="11.08984375" customWidth="1"/>
    <col min="15636" max="15636" width="2.6328125" customWidth="1"/>
    <col min="15637" max="15637" width="10.08984375" bestFit="1" customWidth="1"/>
    <col min="15638" max="15638" width="10.6328125" customWidth="1"/>
    <col min="15640" max="15640" width="11.08984375" customWidth="1"/>
    <col min="15872" max="15872" width="19.36328125" customWidth="1"/>
    <col min="15873" max="15873" width="2.08984375" customWidth="1"/>
    <col min="15874" max="15874" width="11" customWidth="1"/>
    <col min="15876" max="15876" width="11.36328125" customWidth="1"/>
    <col min="15877" max="15877" width="4.08984375" customWidth="1"/>
    <col min="15878" max="15878" width="12.08984375" customWidth="1"/>
    <col min="15879" max="15879" width="11.453125" customWidth="1"/>
    <col min="15881" max="15881" width="12.54296875" customWidth="1"/>
    <col min="15882" max="15882" width="2.90625" customWidth="1"/>
    <col min="15883" max="15883" width="11.6328125" customWidth="1"/>
    <col min="15884" max="15884" width="11.08984375" customWidth="1"/>
    <col min="15885" max="15885" width="11" customWidth="1"/>
    <col min="15886" max="15886" width="10.90625" customWidth="1"/>
    <col min="15887" max="15887" width="2.54296875" customWidth="1"/>
    <col min="15888" max="15888" width="10.08984375" bestFit="1" customWidth="1"/>
    <col min="15889" max="15889" width="10.6328125" customWidth="1"/>
    <col min="15891" max="15891" width="11.08984375" customWidth="1"/>
    <col min="15892" max="15892" width="2.6328125" customWidth="1"/>
    <col min="15893" max="15893" width="10.08984375" bestFit="1" customWidth="1"/>
    <col min="15894" max="15894" width="10.6328125" customWidth="1"/>
    <col min="15896" max="15896" width="11.08984375" customWidth="1"/>
    <col min="16128" max="16128" width="19.36328125" customWidth="1"/>
    <col min="16129" max="16129" width="2.08984375" customWidth="1"/>
    <col min="16130" max="16130" width="11" customWidth="1"/>
    <col min="16132" max="16132" width="11.36328125" customWidth="1"/>
    <col min="16133" max="16133" width="4.08984375" customWidth="1"/>
    <col min="16134" max="16134" width="12.08984375" customWidth="1"/>
    <col min="16135" max="16135" width="11.453125" customWidth="1"/>
    <col min="16137" max="16137" width="12.54296875" customWidth="1"/>
    <col min="16138" max="16138" width="2.90625" customWidth="1"/>
    <col min="16139" max="16139" width="11.6328125" customWidth="1"/>
    <col min="16140" max="16140" width="11.08984375" customWidth="1"/>
    <col min="16141" max="16141" width="11" customWidth="1"/>
    <col min="16142" max="16142" width="10.90625" customWidth="1"/>
    <col min="16143" max="16143" width="2.54296875" customWidth="1"/>
    <col min="16144" max="16144" width="10.08984375" bestFit="1" customWidth="1"/>
    <col min="16145" max="16145" width="10.6328125" customWidth="1"/>
    <col min="16147" max="16147" width="11.08984375" customWidth="1"/>
    <col min="16148" max="16148" width="2.6328125" customWidth="1"/>
    <col min="16149" max="16149" width="10.08984375" bestFit="1" customWidth="1"/>
    <col min="16150" max="16150" width="10.6328125" customWidth="1"/>
    <col min="16152" max="16152" width="11.08984375" customWidth="1"/>
  </cols>
  <sheetData>
    <row r="1" spans="1:24" s="12" customFormat="1" ht="18" x14ac:dyDescent="0.4">
      <c r="A1" s="36" t="s">
        <v>188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/>
      <c r="V1" s="13"/>
      <c r="W1" s="13"/>
      <c r="X1" s="13"/>
    </row>
    <row r="2" spans="1:24" s="62" customFormat="1" ht="15.5" x14ac:dyDescent="0.35">
      <c r="A2" s="124" t="s">
        <v>4</v>
      </c>
      <c r="B2" s="195">
        <v>2018</v>
      </c>
      <c r="C2" s="196"/>
      <c r="D2" s="197"/>
      <c r="E2" s="39"/>
      <c r="F2" s="195">
        <v>2019</v>
      </c>
      <c r="G2" s="196"/>
      <c r="H2" s="196"/>
      <c r="I2" s="197"/>
      <c r="J2" s="39"/>
      <c r="K2" s="195">
        <v>2020</v>
      </c>
      <c r="L2" s="196"/>
      <c r="M2" s="196"/>
      <c r="N2" s="197"/>
      <c r="O2" s="39"/>
      <c r="P2" s="195">
        <v>2021</v>
      </c>
      <c r="Q2" s="196"/>
      <c r="R2" s="196"/>
      <c r="S2" s="197"/>
      <c r="U2" s="195">
        <v>2022</v>
      </c>
      <c r="V2" s="196"/>
      <c r="W2" s="196"/>
      <c r="X2" s="197"/>
    </row>
    <row r="3" spans="1:24" s="35" customFormat="1" ht="15.5" x14ac:dyDescent="0.35">
      <c r="B3" s="42" t="s">
        <v>14</v>
      </c>
      <c r="C3" s="42" t="s">
        <v>15</v>
      </c>
      <c r="D3" s="42" t="s">
        <v>8</v>
      </c>
      <c r="E3" s="39"/>
      <c r="F3" s="42" t="s">
        <v>14</v>
      </c>
      <c r="G3" s="42" t="s">
        <v>15</v>
      </c>
      <c r="H3" s="42" t="s">
        <v>16</v>
      </c>
      <c r="I3" s="42" t="s">
        <v>8</v>
      </c>
      <c r="J3" s="39"/>
      <c r="K3" s="42" t="s">
        <v>14</v>
      </c>
      <c r="L3" s="42" t="s">
        <v>15</v>
      </c>
      <c r="M3" s="42" t="s">
        <v>16</v>
      </c>
      <c r="N3" s="42" t="s">
        <v>8</v>
      </c>
      <c r="O3" s="39"/>
      <c r="P3" s="42" t="s">
        <v>14</v>
      </c>
      <c r="Q3" s="42" t="s">
        <v>15</v>
      </c>
      <c r="R3" s="42" t="s">
        <v>16</v>
      </c>
      <c r="S3" s="42" t="s">
        <v>8</v>
      </c>
      <c r="U3" s="42" t="s">
        <v>14</v>
      </c>
      <c r="V3" s="42" t="s">
        <v>15</v>
      </c>
      <c r="W3" s="42" t="s">
        <v>16</v>
      </c>
      <c r="X3" s="42" t="s">
        <v>8</v>
      </c>
    </row>
    <row r="4" spans="1:24" x14ac:dyDescent="0.35">
      <c r="A4" s="128" t="s">
        <v>24</v>
      </c>
      <c r="B4" s="117"/>
      <c r="D4" s="118"/>
      <c r="F4" s="117"/>
      <c r="I4" s="118"/>
      <c r="K4" s="117"/>
      <c r="N4" s="118"/>
      <c r="P4" s="117"/>
      <c r="S4" s="118"/>
      <c r="U4" s="117"/>
      <c r="X4" s="118"/>
    </row>
    <row r="5" spans="1:24" x14ac:dyDescent="0.35">
      <c r="A5" t="s">
        <v>96</v>
      </c>
      <c r="B5" s="119">
        <v>1509050</v>
      </c>
      <c r="C5" s="87">
        <v>0</v>
      </c>
      <c r="D5" s="110">
        <v>1509050</v>
      </c>
      <c r="F5" s="119">
        <v>1154111</v>
      </c>
      <c r="G5" s="87">
        <v>0</v>
      </c>
      <c r="H5" s="87">
        <v>0</v>
      </c>
      <c r="I5" s="110">
        <v>1154111</v>
      </c>
      <c r="K5" s="119">
        <v>2321050</v>
      </c>
      <c r="L5" s="87">
        <v>1008700</v>
      </c>
      <c r="M5" s="87">
        <v>0</v>
      </c>
      <c r="N5" s="110">
        <v>3329750</v>
      </c>
      <c r="P5" s="119">
        <f>+'[1]Ex Africa 2021'!B5+'[1]Ex Africa 2021'!B104+'[1]Ex Africa 2021'!B203+'[1]Ex Africa 2021'!B302</f>
        <v>1000</v>
      </c>
      <c r="Q5" s="87">
        <f>+'[1]Ex Africa 2021'!B402+'[1]Ex Africa 2021'!B501+'[1]Ex Africa 2021'!B600+'[1]Ex Africa 2021'!B699</f>
        <v>2339550</v>
      </c>
      <c r="R5" s="87">
        <f>+'[1]Ex Africa 2021'!B799+'[1]Ex Africa 2021'!B898+'[1]Ex Africa 2021'!B997+'[1]Ex Africa 2021'!B1096</f>
        <v>0</v>
      </c>
      <c r="S5" s="110">
        <f>SUM(P5:R5)</f>
        <v>2340550</v>
      </c>
      <c r="U5" s="119">
        <f>+'[1]Ex Africa 2022'!B5+'[1]Ex Africa 2022'!B104+'[1]Ex Africa 2022'!B203+'[1]Ex Africa 2022'!B302</f>
        <v>20000</v>
      </c>
      <c r="V5" s="87">
        <f>+'[1]Ex Africa 2022'!B402+'[1]Ex Africa 2022'!B501+'[1]Ex Africa 2022'!B600+'[1]Ex Africa 2022'!B699</f>
        <v>407350</v>
      </c>
      <c r="W5" s="87">
        <f>+'[1]Ex Africa 2022'!B799+'[1]Ex Africa 2022'!B898+'[1]Ex Africa 2022'!B997+'[1]Ex Africa 2022'!B1096</f>
        <v>0</v>
      </c>
      <c r="X5" s="110">
        <f>SUM(U5:W5)</f>
        <v>427350</v>
      </c>
    </row>
    <row r="6" spans="1:24" x14ac:dyDescent="0.35">
      <c r="A6" t="s">
        <v>99</v>
      </c>
      <c r="B6" s="119">
        <v>250</v>
      </c>
      <c r="C6" s="87">
        <v>5</v>
      </c>
      <c r="D6" s="110">
        <v>255</v>
      </c>
      <c r="F6" s="119">
        <v>0</v>
      </c>
      <c r="G6" s="87">
        <v>0</v>
      </c>
      <c r="H6" s="87">
        <v>0</v>
      </c>
      <c r="I6" s="110">
        <v>0</v>
      </c>
      <c r="K6" s="119">
        <v>0</v>
      </c>
      <c r="L6" s="87">
        <v>0</v>
      </c>
      <c r="M6" s="87">
        <v>0</v>
      </c>
      <c r="N6" s="110">
        <v>0</v>
      </c>
      <c r="P6" s="119">
        <f>+'[1]Ex Africa 2021'!B8+'[1]Ex Africa 2021'!B107+'[1]Ex Africa 2021'!B206+'[1]Ex Africa 2021'!B305</f>
        <v>9200</v>
      </c>
      <c r="Q6" s="87">
        <f>+'[1]Ex Africa 2021'!B405+'[1]Ex Africa 2021'!B504+'[1]Ex Africa 2021'!B603+'[1]Ex Africa 2021'!B702</f>
        <v>0</v>
      </c>
      <c r="R6" s="87">
        <f>+'[1]Ex Africa 2021'!B802+'[1]Ex Africa 2021'!B901+'[1]Ex Africa 2021'!B1000+'[1]Ex Africa 2021'!B1099</f>
        <v>0</v>
      </c>
      <c r="S6" s="110">
        <f t="shared" ref="S6:S47" si="0">SUM(P6:R6)</f>
        <v>9200</v>
      </c>
      <c r="U6" s="119">
        <f>+'[1]Ex Africa 2022'!B8+'[1]Ex Africa 2022'!B107+'[1]Ex Africa 2022'!B206+'[1]Ex Africa 2022'!B305</f>
        <v>0</v>
      </c>
      <c r="V6" s="87">
        <f>+'[1]Ex Africa 2022'!B405+'[1]Ex Africa 2022'!B504+'[1]Ex Africa 2022'!B603+'[1]Ex Africa 2022'!B702</f>
        <v>0</v>
      </c>
      <c r="W6" s="87">
        <f>+'[1]Ex Africa 2022'!B802+'[1]Ex Africa 2022'!B901+'[1]Ex Africa 2022'!B1000+'[1]Ex Africa 2022'!B1099</f>
        <v>0</v>
      </c>
      <c r="X6" s="110">
        <f t="shared" ref="X6:X47" si="1">SUM(U6:W6)</f>
        <v>0</v>
      </c>
    </row>
    <row r="7" spans="1:24" x14ac:dyDescent="0.35">
      <c r="A7" t="s">
        <v>102</v>
      </c>
      <c r="B7" s="119">
        <v>2000</v>
      </c>
      <c r="C7" s="87">
        <v>0</v>
      </c>
      <c r="D7" s="110">
        <v>2000</v>
      </c>
      <c r="F7" s="119">
        <v>733550</v>
      </c>
      <c r="G7" s="87">
        <v>0</v>
      </c>
      <c r="H7" s="87">
        <v>0</v>
      </c>
      <c r="I7" s="110">
        <v>733550</v>
      </c>
      <c r="K7" s="119">
        <v>1310700</v>
      </c>
      <c r="L7" s="87">
        <v>0</v>
      </c>
      <c r="M7" s="87">
        <v>0</v>
      </c>
      <c r="N7" s="110">
        <v>1310700</v>
      </c>
      <c r="P7" s="119">
        <f>+'[1]Ex Africa 2021'!B11+'[1]Ex Africa 2021'!B110+'[1]Ex Africa 2021'!B209+'[1]Ex Africa 2021'!B308</f>
        <v>961155</v>
      </c>
      <c r="Q7" s="87">
        <f>+'[1]Ex Africa 2021'!B408+'[1]Ex Africa 2021'!B507+'[1]Ex Africa 2021'!B606+'[1]Ex Africa 2021'!B705</f>
        <v>0</v>
      </c>
      <c r="R7" s="87">
        <f>+'[1]Ex Africa 2021'!B805+'[1]Ex Africa 2021'!B904+'[1]Ex Africa 2021'!B1003+'[1]Ex Africa 2021'!B1102</f>
        <v>0</v>
      </c>
      <c r="S7" s="110">
        <f t="shared" si="0"/>
        <v>961155</v>
      </c>
      <c r="U7" s="119">
        <f>+'[1]Ex Africa 2022'!B11+'[1]Ex Africa 2022'!B110+'[1]Ex Africa 2022'!B209+'[1]Ex Africa 2022'!B308</f>
        <v>2147911</v>
      </c>
      <c r="V7" s="87">
        <f>+'[1]Ex Africa 2022'!B408+'[1]Ex Africa 2022'!B507+'[1]Ex Africa 2022'!B606+'[1]Ex Africa 2022'!B705</f>
        <v>0</v>
      </c>
      <c r="W7" s="87">
        <f>+'[1]Ex Africa 2022'!B805+'[1]Ex Africa 2022'!B904+'[1]Ex Africa 2022'!B1003+'[1]Ex Africa 2022'!B1102</f>
        <v>0</v>
      </c>
      <c r="X7" s="110">
        <f t="shared" si="1"/>
        <v>2147911</v>
      </c>
    </row>
    <row r="8" spans="1:24" x14ac:dyDescent="0.35">
      <c r="A8" t="s">
        <v>103</v>
      </c>
      <c r="B8" s="119">
        <v>1000</v>
      </c>
      <c r="C8" s="87">
        <v>0</v>
      </c>
      <c r="D8" s="110">
        <v>1000</v>
      </c>
      <c r="F8" s="119">
        <v>0</v>
      </c>
      <c r="G8" s="87">
        <v>0</v>
      </c>
      <c r="H8" s="87">
        <v>0</v>
      </c>
      <c r="I8" s="110">
        <v>0</v>
      </c>
      <c r="K8" s="119">
        <v>0</v>
      </c>
      <c r="L8" s="87">
        <v>0</v>
      </c>
      <c r="M8" s="87">
        <v>0</v>
      </c>
      <c r="N8" s="110">
        <v>0</v>
      </c>
      <c r="P8" s="119">
        <f>+'[1]Ex Africa 2021'!B12+'[1]Ex Africa 2021'!B111+'[1]Ex Africa 2021'!B210+'[1]Ex Africa 2021'!B309</f>
        <v>0</v>
      </c>
      <c r="Q8" s="87">
        <f>+'[1]Ex Africa 2021'!B409+'[1]Ex Africa 2021'!B508+'[1]Ex Africa 2021'!B607+'[1]Ex Africa 2021'!B706</f>
        <v>0</v>
      </c>
      <c r="R8" s="87">
        <f>+'[1]Ex Africa 2021'!B806+'[1]Ex Africa 2021'!B905+'[1]Ex Africa 2021'!B1004+'[1]Ex Africa 2021'!B1103</f>
        <v>0</v>
      </c>
      <c r="S8" s="110">
        <f t="shared" si="0"/>
        <v>0</v>
      </c>
      <c r="U8" s="119">
        <f>+'[1]Ex Africa 2022'!B12+'[1]Ex Africa 2022'!B111+'[1]Ex Africa 2022'!B210+'[1]Ex Africa 2022'!B309</f>
        <v>0</v>
      </c>
      <c r="V8" s="87">
        <f>+'[1]Ex Africa 2022'!B409+'[1]Ex Africa 2022'!B508+'[1]Ex Africa 2022'!B607+'[1]Ex Africa 2022'!B706</f>
        <v>0</v>
      </c>
      <c r="W8" s="87">
        <f>+'[1]Ex Africa 2022'!B806+'[1]Ex Africa 2022'!B905+'[1]Ex Africa 2022'!B1004+'[1]Ex Africa 2022'!B1103</f>
        <v>0</v>
      </c>
      <c r="X8" s="110">
        <f t="shared" si="1"/>
        <v>0</v>
      </c>
    </row>
    <row r="9" spans="1:24" x14ac:dyDescent="0.35">
      <c r="A9" t="s">
        <v>104</v>
      </c>
      <c r="B9" s="119">
        <v>0</v>
      </c>
      <c r="C9" s="87">
        <v>9950</v>
      </c>
      <c r="D9" s="110">
        <v>9950</v>
      </c>
      <c r="F9" s="119">
        <v>0</v>
      </c>
      <c r="G9" s="87">
        <v>25650</v>
      </c>
      <c r="H9" s="87">
        <v>0</v>
      </c>
      <c r="I9" s="110">
        <v>25650</v>
      </c>
      <c r="K9" s="119">
        <v>0</v>
      </c>
      <c r="L9" s="87">
        <v>133000</v>
      </c>
      <c r="M9" s="87">
        <v>0</v>
      </c>
      <c r="N9" s="110">
        <v>133000</v>
      </c>
      <c r="P9" s="119">
        <f>+'[1]Ex Africa 2021'!B13+'[1]Ex Africa 2021'!B112+'[1]Ex Africa 2021'!B211+'[1]Ex Africa 2021'!B310</f>
        <v>0</v>
      </c>
      <c r="Q9" s="87">
        <f>+'[1]Ex Africa 2021'!B410+'[1]Ex Africa 2021'!B509+'[1]Ex Africa 2021'!B608+'[1]Ex Africa 2021'!B707</f>
        <v>143550</v>
      </c>
      <c r="R9" s="87">
        <f>+'[1]Ex Africa 2021'!B807+'[1]Ex Africa 2021'!B906+'[1]Ex Africa 2021'!B1005+'[1]Ex Africa 2021'!B1104</f>
        <v>0</v>
      </c>
      <c r="S9" s="110">
        <f t="shared" si="0"/>
        <v>143550</v>
      </c>
      <c r="U9" s="119">
        <f>+'[1]Ex Africa 2022'!B13+'[1]Ex Africa 2022'!B112+'[1]Ex Africa 2022'!B211+'[1]Ex Africa 2022'!B310</f>
        <v>960</v>
      </c>
      <c r="V9" s="87">
        <f>+'[1]Ex Africa 2022'!B410+'[1]Ex Africa 2022'!B509+'[1]Ex Africa 2022'!B608+'[1]Ex Africa 2022'!B707</f>
        <v>128900</v>
      </c>
      <c r="W9" s="87">
        <f>+'[1]Ex Africa 2022'!B807+'[1]Ex Africa 2022'!B906+'[1]Ex Africa 2022'!B1005+'[1]Ex Africa 2022'!B1104</f>
        <v>0</v>
      </c>
      <c r="X9" s="110">
        <f t="shared" si="1"/>
        <v>129860</v>
      </c>
    </row>
    <row r="10" spans="1:24" x14ac:dyDescent="0.35">
      <c r="A10" t="s">
        <v>105</v>
      </c>
      <c r="B10" s="119">
        <v>0</v>
      </c>
      <c r="C10" s="87">
        <v>0</v>
      </c>
      <c r="D10" s="110">
        <v>0</v>
      </c>
      <c r="F10" s="119">
        <v>0</v>
      </c>
      <c r="G10" s="87">
        <v>0</v>
      </c>
      <c r="H10" s="87">
        <v>0</v>
      </c>
      <c r="I10" s="110">
        <v>0</v>
      </c>
      <c r="K10" s="119">
        <v>8000</v>
      </c>
      <c r="L10" s="87">
        <v>0</v>
      </c>
      <c r="M10" s="87">
        <v>0</v>
      </c>
      <c r="N10" s="110">
        <v>8000</v>
      </c>
      <c r="P10" s="119">
        <f>+'[1]Ex Africa 2021'!B14+'[1]Ex Africa 2021'!B113+'[1]Ex Africa 2021'!B212+'[1]Ex Africa 2021'!B311</f>
        <v>0</v>
      </c>
      <c r="Q10" s="87">
        <f>+'[1]Ex Africa 2021'!B411+'[1]Ex Africa 2021'!B510+'[1]Ex Africa 2021'!B609+'[1]Ex Africa 2021'!B708</f>
        <v>0</v>
      </c>
      <c r="R10" s="87">
        <f>+'[1]Ex Africa 2021'!B808+'[1]Ex Africa 2021'!B907+'[1]Ex Africa 2021'!B1006+'[1]Ex Africa 2021'!B1105</f>
        <v>0</v>
      </c>
      <c r="S10" s="110">
        <f t="shared" si="0"/>
        <v>0</v>
      </c>
      <c r="U10" s="119">
        <f>+'[1]Ex Africa 2022'!B14+'[1]Ex Africa 2022'!B113+'[1]Ex Africa 2022'!B212+'[1]Ex Africa 2022'!B311</f>
        <v>0</v>
      </c>
      <c r="V10" s="87">
        <f>+'[1]Ex Africa 2022'!B411+'[1]Ex Africa 2022'!B510+'[1]Ex Africa 2022'!B609+'[1]Ex Africa 2022'!B708</f>
        <v>0</v>
      </c>
      <c r="W10" s="87">
        <f>+'[1]Ex Africa 2022'!B808+'[1]Ex Africa 2022'!B907+'[1]Ex Africa 2022'!B1006+'[1]Ex Africa 2022'!B1105</f>
        <v>0</v>
      </c>
      <c r="X10" s="110">
        <f t="shared" si="1"/>
        <v>0</v>
      </c>
    </row>
    <row r="11" spans="1:24" x14ac:dyDescent="0.35">
      <c r="A11" t="s">
        <v>106</v>
      </c>
      <c r="B11" s="119">
        <v>26000</v>
      </c>
      <c r="C11" s="87">
        <v>0</v>
      </c>
      <c r="D11" s="110">
        <v>26000</v>
      </c>
      <c r="F11" s="119">
        <v>19936</v>
      </c>
      <c r="G11" s="87">
        <v>0</v>
      </c>
      <c r="H11" s="87">
        <v>0</v>
      </c>
      <c r="I11" s="110">
        <v>19936</v>
      </c>
      <c r="K11" s="119">
        <v>146328</v>
      </c>
      <c r="L11" s="87">
        <v>0</v>
      </c>
      <c r="M11" s="87">
        <v>0</v>
      </c>
      <c r="N11" s="110">
        <v>146328</v>
      </c>
      <c r="P11" s="119">
        <f>+'[1]Ex Africa 2021'!B15+'[1]Ex Africa 2021'!B114+'[1]Ex Africa 2021'!B213+'[1]Ex Africa 2021'!B312</f>
        <v>5000</v>
      </c>
      <c r="Q11" s="87">
        <f>+'[1]Ex Africa 2021'!B412+'[1]Ex Africa 2021'!B511+'[1]Ex Africa 2021'!B610+'[1]Ex Africa 2021'!B709</f>
        <v>0</v>
      </c>
      <c r="R11" s="87">
        <f>+'[1]Ex Africa 2021'!B809+'[1]Ex Africa 2021'!B908+'[1]Ex Africa 2021'!B1007+'[1]Ex Africa 2021'!B1106</f>
        <v>0</v>
      </c>
      <c r="S11" s="110">
        <f t="shared" si="0"/>
        <v>5000</v>
      </c>
      <c r="U11" s="119">
        <f>+'[1]Ex Africa 2022'!B15+'[1]Ex Africa 2022'!B114+'[1]Ex Africa 2022'!B213+'[1]Ex Africa 2022'!B312</f>
        <v>123991</v>
      </c>
      <c r="V11" s="87">
        <f>+'[1]Ex Africa 2022'!B412+'[1]Ex Africa 2022'!B511+'[1]Ex Africa 2022'!B610+'[1]Ex Africa 2022'!B709</f>
        <v>0</v>
      </c>
      <c r="W11" s="87">
        <f>+'[1]Ex Africa 2022'!B809+'[1]Ex Africa 2022'!B908+'[1]Ex Africa 2022'!B1007+'[1]Ex Africa 2022'!B1106</f>
        <v>0</v>
      </c>
      <c r="X11" s="110">
        <f t="shared" si="1"/>
        <v>123991</v>
      </c>
    </row>
    <row r="12" spans="1:24" x14ac:dyDescent="0.35">
      <c r="A12" t="s">
        <v>189</v>
      </c>
      <c r="B12" s="119">
        <v>83700</v>
      </c>
      <c r="C12" s="87">
        <v>8000</v>
      </c>
      <c r="D12" s="110">
        <v>91700</v>
      </c>
      <c r="F12" s="119">
        <v>20000</v>
      </c>
      <c r="G12" s="87">
        <v>0</v>
      </c>
      <c r="H12" s="87">
        <v>0</v>
      </c>
      <c r="I12" s="110">
        <v>20000</v>
      </c>
      <c r="K12" s="119">
        <v>100200</v>
      </c>
      <c r="L12" s="87">
        <v>8000</v>
      </c>
      <c r="M12" s="87">
        <v>0</v>
      </c>
      <c r="N12" s="110">
        <v>108200</v>
      </c>
      <c r="P12" s="119">
        <f>+'[1]Ex Africa 2021'!B16+'[1]Ex Africa 2021'!B115+'[1]Ex Africa 2021'!B214+'[1]Ex Africa 2021'!B313</f>
        <v>20000</v>
      </c>
      <c r="Q12" s="87">
        <f>+'[1]Ex Africa 2021'!B413+'[1]Ex Africa 2021'!B512+'[1]Ex Africa 2021'!B611+'[1]Ex Africa 2021'!B710</f>
        <v>0</v>
      </c>
      <c r="R12" s="87">
        <f>+'[1]Ex Africa 2021'!B810+'[1]Ex Africa 2021'!B909+'[1]Ex Africa 2021'!B1008+'[1]Ex Africa 2021'!B1107</f>
        <v>0</v>
      </c>
      <c r="S12" s="110">
        <f t="shared" si="0"/>
        <v>20000</v>
      </c>
      <c r="U12" s="119">
        <f>+'[1]Ex Africa 2022'!B16+'[1]Ex Africa 2022'!B115+'[1]Ex Africa 2022'!B214+'[1]Ex Africa 2022'!B313</f>
        <v>106500</v>
      </c>
      <c r="V12" s="87">
        <f>+'[1]Ex Africa 2022'!B413+'[1]Ex Africa 2022'!B512+'[1]Ex Africa 2022'!B611+'[1]Ex Africa 2022'!B710</f>
        <v>9000</v>
      </c>
      <c r="W12" s="87">
        <f>+'[1]Ex Africa 2022'!B810+'[1]Ex Africa 2022'!B909+'[1]Ex Africa 2022'!B1008+'[1]Ex Africa 2022'!B1107</f>
        <v>0</v>
      </c>
      <c r="X12" s="110">
        <f t="shared" si="1"/>
        <v>115500</v>
      </c>
    </row>
    <row r="13" spans="1:24" x14ac:dyDescent="0.35">
      <c r="A13" t="s">
        <v>107</v>
      </c>
      <c r="B13" s="119">
        <v>396600</v>
      </c>
      <c r="C13" s="87">
        <v>0</v>
      </c>
      <c r="D13" s="110">
        <v>396600</v>
      </c>
      <c r="F13" s="119">
        <v>247450</v>
      </c>
      <c r="G13" s="87">
        <v>0</v>
      </c>
      <c r="H13" s="87">
        <v>0</v>
      </c>
      <c r="I13" s="110">
        <v>247450</v>
      </c>
      <c r="K13" s="119">
        <v>77450</v>
      </c>
      <c r="L13" s="87">
        <v>0</v>
      </c>
      <c r="M13" s="87">
        <v>0</v>
      </c>
      <c r="N13" s="110">
        <v>77450</v>
      </c>
      <c r="P13" s="119">
        <f>+'[1]Ex Africa 2021'!B17+'[1]Ex Africa 2021'!B116+'[1]Ex Africa 2021'!B215+'[1]Ex Africa 2021'!B314</f>
        <v>200550</v>
      </c>
      <c r="Q13" s="87">
        <f>+'[1]Ex Africa 2021'!B414+'[1]Ex Africa 2021'!B513+'[1]Ex Africa 2021'!B612+'[1]Ex Africa 2021'!B711</f>
        <v>0</v>
      </c>
      <c r="R13" s="87">
        <f>+'[1]Ex Africa 2021'!B811+'[1]Ex Africa 2021'!B910+'[1]Ex Africa 2021'!B1009+'[1]Ex Africa 2021'!B1108</f>
        <v>0</v>
      </c>
      <c r="S13" s="110">
        <f t="shared" si="0"/>
        <v>200550</v>
      </c>
      <c r="U13" s="119">
        <f>+'[1]Ex Africa 2022'!B17+'[1]Ex Africa 2022'!B116+'[1]Ex Africa 2022'!B215+'[1]Ex Africa 2022'!B314</f>
        <v>36000</v>
      </c>
      <c r="V13" s="87">
        <f>+'[1]Ex Africa 2022'!B414+'[1]Ex Africa 2022'!B513+'[1]Ex Africa 2022'!B612+'[1]Ex Africa 2022'!B711</f>
        <v>0</v>
      </c>
      <c r="W13" s="87">
        <f>+'[1]Ex Africa 2022'!B811+'[1]Ex Africa 2022'!B910+'[1]Ex Africa 2022'!B1009+'[1]Ex Africa 2022'!B1108</f>
        <v>0</v>
      </c>
      <c r="X13" s="110">
        <f t="shared" si="1"/>
        <v>36000</v>
      </c>
    </row>
    <row r="14" spans="1:24" x14ac:dyDescent="0.35">
      <c r="A14" t="s">
        <v>108</v>
      </c>
      <c r="B14" s="119">
        <v>199233</v>
      </c>
      <c r="C14" s="87">
        <v>0</v>
      </c>
      <c r="D14" s="110">
        <v>199233</v>
      </c>
      <c r="F14" s="119">
        <v>326444</v>
      </c>
      <c r="G14" s="87">
        <v>0</v>
      </c>
      <c r="H14" s="87">
        <v>0</v>
      </c>
      <c r="I14" s="110">
        <v>326444</v>
      </c>
      <c r="K14" s="119">
        <v>250000</v>
      </c>
      <c r="L14" s="87">
        <v>0</v>
      </c>
      <c r="M14" s="87">
        <v>0</v>
      </c>
      <c r="N14" s="110">
        <v>250000</v>
      </c>
      <c r="P14" s="119">
        <f>+'[1]Ex Africa 2021'!B18+'[1]Ex Africa 2021'!B117+'[1]Ex Africa 2021'!B216+'[1]Ex Africa 2021'!B315</f>
        <v>887100</v>
      </c>
      <c r="Q14" s="87">
        <f>+'[1]Ex Africa 2021'!B415+'[1]Ex Africa 2021'!B514+'[1]Ex Africa 2021'!B613+'[1]Ex Africa 2021'!B712</f>
        <v>0</v>
      </c>
      <c r="R14" s="87">
        <f>+'[1]Ex Africa 2021'!B812+'[1]Ex Africa 2021'!B911+'[1]Ex Africa 2021'!B1010+'[1]Ex Africa 2021'!B1109</f>
        <v>0</v>
      </c>
      <c r="S14" s="110">
        <f t="shared" si="0"/>
        <v>887100</v>
      </c>
      <c r="U14" s="119">
        <f>+'[1]Ex Africa 2022'!B18+'[1]Ex Africa 2022'!B117+'[1]Ex Africa 2022'!B216+'[1]Ex Africa 2022'!B315</f>
        <v>215900</v>
      </c>
      <c r="V14" s="87">
        <f>+'[1]Ex Africa 2022'!B415+'[1]Ex Africa 2022'!B514+'[1]Ex Africa 2022'!B613+'[1]Ex Africa 2022'!B712</f>
        <v>0</v>
      </c>
      <c r="W14" s="87">
        <f>+'[1]Ex Africa 2022'!B812+'[1]Ex Africa 2022'!B911+'[1]Ex Africa 2022'!B1010+'[1]Ex Africa 2022'!B1109</f>
        <v>0</v>
      </c>
      <c r="X14" s="110">
        <f t="shared" si="1"/>
        <v>215900</v>
      </c>
    </row>
    <row r="15" spans="1:24" x14ac:dyDescent="0.35">
      <c r="A15" t="s">
        <v>109</v>
      </c>
      <c r="B15" s="119">
        <v>2000</v>
      </c>
      <c r="C15" s="87">
        <v>0</v>
      </c>
      <c r="D15" s="110">
        <v>2000</v>
      </c>
      <c r="F15" s="119">
        <v>0</v>
      </c>
      <c r="G15" s="87">
        <v>0</v>
      </c>
      <c r="H15" s="87">
        <v>0</v>
      </c>
      <c r="I15" s="110">
        <v>0</v>
      </c>
      <c r="K15" s="119">
        <v>0</v>
      </c>
      <c r="L15" s="87">
        <v>0</v>
      </c>
      <c r="M15" s="87">
        <v>0</v>
      </c>
      <c r="N15" s="110">
        <v>0</v>
      </c>
      <c r="P15" s="119">
        <f>+'[1]Ex Africa 2021'!B19+'[1]Ex Africa 2021'!B118+'[1]Ex Africa 2021'!B217+'[1]Ex Africa 2021'!B316</f>
        <v>0</v>
      </c>
      <c r="Q15" s="87">
        <f>+'[1]Ex Africa 2021'!B416+'[1]Ex Africa 2021'!B515+'[1]Ex Africa 2021'!B614+'[1]Ex Africa 2021'!B713</f>
        <v>0</v>
      </c>
      <c r="R15" s="87">
        <f>+'[1]Ex Africa 2021'!B813+'[1]Ex Africa 2021'!B912+'[1]Ex Africa 2021'!B1011+'[1]Ex Africa 2021'!B1110</f>
        <v>0</v>
      </c>
      <c r="S15" s="110">
        <f t="shared" si="0"/>
        <v>0</v>
      </c>
      <c r="U15" s="119">
        <f>+'[1]Ex Africa 2022'!B19+'[1]Ex Africa 2022'!B118+'[1]Ex Africa 2022'!B217+'[1]Ex Africa 2022'!B316</f>
        <v>0</v>
      </c>
      <c r="V15" s="87">
        <f>+'[1]Ex Africa 2022'!B416+'[1]Ex Africa 2022'!B515+'[1]Ex Africa 2022'!B614+'[1]Ex Africa 2022'!B713</f>
        <v>0</v>
      </c>
      <c r="W15" s="87">
        <f>+'[1]Ex Africa 2022'!B813+'[1]Ex Africa 2022'!B912+'[1]Ex Africa 2022'!B1011+'[1]Ex Africa 2022'!B1110</f>
        <v>0</v>
      </c>
      <c r="X15" s="110">
        <f t="shared" si="1"/>
        <v>0</v>
      </c>
    </row>
    <row r="16" spans="1:24" x14ac:dyDescent="0.35">
      <c r="A16" t="s">
        <v>110</v>
      </c>
      <c r="B16" s="119">
        <v>550000</v>
      </c>
      <c r="C16" s="87">
        <v>0</v>
      </c>
      <c r="D16" s="110">
        <v>550000</v>
      </c>
      <c r="F16" s="119">
        <v>0</v>
      </c>
      <c r="G16" s="87">
        <v>0</v>
      </c>
      <c r="H16" s="87">
        <v>0</v>
      </c>
      <c r="I16" s="110">
        <v>0</v>
      </c>
      <c r="K16" s="119">
        <v>0</v>
      </c>
      <c r="L16" s="87">
        <v>0</v>
      </c>
      <c r="M16" s="87">
        <v>0</v>
      </c>
      <c r="N16" s="110">
        <v>0</v>
      </c>
      <c r="P16" s="119">
        <f>+'[1]Ex Africa 2021'!B20+'[1]Ex Africa 2021'!B119+'[1]Ex Africa 2021'!B218+'[1]Ex Africa 2021'!B317</f>
        <v>0</v>
      </c>
      <c r="Q16" s="87">
        <f>+'[1]Ex Africa 2021'!B417+'[1]Ex Africa 2021'!B516+'[1]Ex Africa 2021'!B615+'[1]Ex Africa 2021'!B714</f>
        <v>0</v>
      </c>
      <c r="R16" s="87">
        <f>+'[1]Ex Africa 2021'!B814+'[1]Ex Africa 2021'!B913+'[1]Ex Africa 2021'!B1012+'[1]Ex Africa 2021'!B1111</f>
        <v>0</v>
      </c>
      <c r="S16" s="110">
        <f t="shared" si="0"/>
        <v>0</v>
      </c>
      <c r="U16" s="119">
        <f>+'[1]Ex Africa 2022'!B20+'[1]Ex Africa 2022'!B119+'[1]Ex Africa 2022'!B218+'[1]Ex Africa 2022'!B317</f>
        <v>0</v>
      </c>
      <c r="V16" s="87">
        <f>+'[1]Ex Africa 2022'!B417+'[1]Ex Africa 2022'!B516+'[1]Ex Africa 2022'!B615+'[1]Ex Africa 2022'!B714</f>
        <v>0</v>
      </c>
      <c r="W16" s="87">
        <f>+'[1]Ex Africa 2022'!B814+'[1]Ex Africa 2022'!B913+'[1]Ex Africa 2022'!B1012+'[1]Ex Africa 2022'!B1111</f>
        <v>0</v>
      </c>
      <c r="X16" s="110">
        <f t="shared" si="1"/>
        <v>0</v>
      </c>
    </row>
    <row r="17" spans="1:24" x14ac:dyDescent="0.35">
      <c r="A17" t="s">
        <v>111</v>
      </c>
      <c r="B17" s="119">
        <v>107216</v>
      </c>
      <c r="C17" s="87">
        <v>0</v>
      </c>
      <c r="D17" s="110">
        <v>107216</v>
      </c>
      <c r="F17" s="119">
        <v>0</v>
      </c>
      <c r="G17" s="87">
        <v>0</v>
      </c>
      <c r="H17" s="87">
        <v>0</v>
      </c>
      <c r="I17" s="110">
        <v>0</v>
      </c>
      <c r="K17" s="119">
        <v>348432</v>
      </c>
      <c r="L17" s="87">
        <v>0</v>
      </c>
      <c r="M17" s="87">
        <v>0</v>
      </c>
      <c r="N17" s="110">
        <v>348432</v>
      </c>
      <c r="P17" s="119">
        <f>+'[1]Ex Africa 2021'!B21+'[1]Ex Africa 2021'!B120+'[1]Ex Africa 2021'!B219+'[1]Ex Africa 2021'!B318</f>
        <v>28250</v>
      </c>
      <c r="Q17" s="87">
        <f>+'[1]Ex Africa 2021'!B418+'[1]Ex Africa 2021'!B517+'[1]Ex Africa 2021'!B616+'[1]Ex Africa 2021'!B715</f>
        <v>0</v>
      </c>
      <c r="R17" s="87">
        <f>+'[1]Ex Africa 2021'!B815+'[1]Ex Africa 2021'!B914+'[1]Ex Africa 2021'!B1013+'[1]Ex Africa 2021'!B1112</f>
        <v>0</v>
      </c>
      <c r="S17" s="110">
        <f t="shared" si="0"/>
        <v>28250</v>
      </c>
      <c r="U17" s="119">
        <f>+'[1]Ex Africa 2022'!B21+'[1]Ex Africa 2022'!B120+'[1]Ex Africa 2022'!B219+'[1]Ex Africa 2022'!B318</f>
        <v>29400</v>
      </c>
      <c r="V17" s="87">
        <f>+'[1]Ex Africa 2022'!B418+'[1]Ex Africa 2022'!B517+'[1]Ex Africa 2022'!B616+'[1]Ex Africa 2022'!B715</f>
        <v>0</v>
      </c>
      <c r="W17" s="87">
        <f>+'[1]Ex Africa 2022'!B815+'[1]Ex Africa 2022'!B914+'[1]Ex Africa 2022'!B1013+'[1]Ex Africa 2022'!B1112</f>
        <v>0</v>
      </c>
      <c r="X17" s="110">
        <f t="shared" si="1"/>
        <v>29400</v>
      </c>
    </row>
    <row r="18" spans="1:24" x14ac:dyDescent="0.35">
      <c r="A18" t="s">
        <v>112</v>
      </c>
      <c r="B18" s="119">
        <v>40000</v>
      </c>
      <c r="C18" s="87">
        <v>0</v>
      </c>
      <c r="D18" s="110">
        <v>40000</v>
      </c>
      <c r="F18" s="119">
        <v>39950</v>
      </c>
      <c r="G18" s="87">
        <v>0</v>
      </c>
      <c r="H18" s="87">
        <v>0</v>
      </c>
      <c r="I18" s="110">
        <v>39950</v>
      </c>
      <c r="K18" s="119">
        <v>31000</v>
      </c>
      <c r="L18" s="87">
        <v>0</v>
      </c>
      <c r="M18" s="87">
        <v>0</v>
      </c>
      <c r="N18" s="110">
        <v>31000</v>
      </c>
      <c r="P18" s="119">
        <f>+'[1]Ex Africa 2021'!B22+'[1]Ex Africa 2021'!B121+'[1]Ex Africa 2021'!B220+'[1]Ex Africa 2021'!B319</f>
        <v>0</v>
      </c>
      <c r="Q18" s="87">
        <f>+'[1]Ex Africa 2021'!B419+'[1]Ex Africa 2021'!B518+'[1]Ex Africa 2021'!B617+'[1]Ex Africa 2021'!B716</f>
        <v>0</v>
      </c>
      <c r="R18" s="87">
        <f>+'[1]Ex Africa 2021'!B816+'[1]Ex Africa 2021'!B915+'[1]Ex Africa 2021'!B1014+'[1]Ex Africa 2021'!B1113</f>
        <v>0</v>
      </c>
      <c r="S18" s="110">
        <f t="shared" si="0"/>
        <v>0</v>
      </c>
      <c r="U18" s="119">
        <f>+'[1]Ex Africa 2022'!B22+'[1]Ex Africa 2022'!B121+'[1]Ex Africa 2022'!B220+'[1]Ex Africa 2022'!B319</f>
        <v>0</v>
      </c>
      <c r="V18" s="87">
        <f>+'[1]Ex Africa 2022'!B419+'[1]Ex Africa 2022'!B518+'[1]Ex Africa 2022'!B617+'[1]Ex Africa 2022'!B716</f>
        <v>0</v>
      </c>
      <c r="W18" s="87">
        <f>+'[1]Ex Africa 2022'!B816+'[1]Ex Africa 2022'!B915+'[1]Ex Africa 2022'!B1014+'[1]Ex Africa 2022'!B1113</f>
        <v>0</v>
      </c>
      <c r="X18" s="110">
        <f t="shared" si="1"/>
        <v>0</v>
      </c>
    </row>
    <row r="19" spans="1:24" x14ac:dyDescent="0.35">
      <c r="A19" t="s">
        <v>113</v>
      </c>
      <c r="B19" s="119">
        <v>0</v>
      </c>
      <c r="C19" s="87">
        <v>0</v>
      </c>
      <c r="D19" s="110">
        <v>0</v>
      </c>
      <c r="F19" s="119">
        <v>0</v>
      </c>
      <c r="G19" s="87">
        <v>0</v>
      </c>
      <c r="H19" s="87">
        <v>0</v>
      </c>
      <c r="I19" s="110">
        <v>0</v>
      </c>
      <c r="K19" s="119">
        <v>0</v>
      </c>
      <c r="L19" s="87">
        <v>0</v>
      </c>
      <c r="M19" s="87">
        <v>0</v>
      </c>
      <c r="N19" s="110">
        <v>0</v>
      </c>
      <c r="P19" s="119">
        <f>+'[1]Ex Africa 2021'!B23+'[1]Ex Africa 2021'!B122+'[1]Ex Africa 2021'!B221+'[1]Ex Africa 2021'!B320</f>
        <v>0</v>
      </c>
      <c r="Q19" s="87">
        <f>+'[1]Ex Africa 2021'!B420+'[1]Ex Africa 2021'!B519+'[1]Ex Africa 2021'!B618+'[1]Ex Africa 2021'!B717</f>
        <v>0</v>
      </c>
      <c r="R19" s="87">
        <f>+'[1]Ex Africa 2021'!B817+'[1]Ex Africa 2021'!B916+'[1]Ex Africa 2021'!B1015+'[1]Ex Africa 2021'!B1114</f>
        <v>0</v>
      </c>
      <c r="S19" s="110">
        <f t="shared" si="0"/>
        <v>0</v>
      </c>
      <c r="U19" s="119">
        <f>+'[1]Ex Africa 2022'!B23+'[1]Ex Africa 2022'!B122+'[1]Ex Africa 2022'!B221+'[1]Ex Africa 2022'!B320</f>
        <v>10862</v>
      </c>
      <c r="V19" s="87">
        <f>+'[1]Ex Africa 2022'!B420+'[1]Ex Africa 2022'!B519+'[1]Ex Africa 2022'!B618+'[1]Ex Africa 2022'!B717</f>
        <v>0</v>
      </c>
      <c r="W19" s="87">
        <f>+'[1]Ex Africa 2022'!B817+'[1]Ex Africa 2022'!B916+'[1]Ex Africa 2022'!B1015+'[1]Ex Africa 2022'!B1114</f>
        <v>0</v>
      </c>
      <c r="X19" s="110">
        <f t="shared" si="1"/>
        <v>10862</v>
      </c>
    </row>
    <row r="20" spans="1:24" x14ac:dyDescent="0.35">
      <c r="A20" t="s">
        <v>190</v>
      </c>
      <c r="B20" s="119">
        <v>80000</v>
      </c>
      <c r="C20" s="87">
        <v>0</v>
      </c>
      <c r="D20" s="110">
        <v>80000</v>
      </c>
      <c r="F20" s="119">
        <v>0</v>
      </c>
      <c r="G20" s="87">
        <v>0</v>
      </c>
      <c r="H20" s="87">
        <v>0</v>
      </c>
      <c r="I20" s="110">
        <v>0</v>
      </c>
      <c r="K20" s="119">
        <v>0</v>
      </c>
      <c r="L20" s="87">
        <v>0</v>
      </c>
      <c r="M20" s="87">
        <v>0</v>
      </c>
      <c r="N20" s="110">
        <v>0</v>
      </c>
      <c r="P20" s="119">
        <f>+'[1]Ex Africa 2021'!B25+'[1]Ex Africa 2021'!B124+'[1]Ex Africa 2021'!B223+'[1]Ex Africa 2021'!B322</f>
        <v>1400</v>
      </c>
      <c r="Q20" s="87">
        <f>+'[1]Ex Africa 2021'!B422+'[1]Ex Africa 2021'!B521+'[1]Ex Africa 2021'!B620+'[1]Ex Africa 2021'!B719</f>
        <v>0</v>
      </c>
      <c r="R20" s="87">
        <f>+'[1]Ex Africa 2021'!B819+'[1]Ex Africa 2021'!B918+'[1]Ex Africa 2021'!B1017+'[1]Ex Africa 2021'!B1116</f>
        <v>0</v>
      </c>
      <c r="S20" s="110">
        <f t="shared" si="0"/>
        <v>1400</v>
      </c>
      <c r="U20" s="119">
        <f>+'[1]Ex Africa 2022'!B25+'[1]Ex Africa 2022'!B124+'[1]Ex Africa 2022'!B223+'[1]Ex Africa 2022'!B322</f>
        <v>140313</v>
      </c>
      <c r="V20" s="87">
        <f>+'[1]Ex Africa 2022'!B422+'[1]Ex Africa 2022'!B521+'[1]Ex Africa 2022'!B620+'[1]Ex Africa 2022'!B719</f>
        <v>0</v>
      </c>
      <c r="W20" s="87">
        <f>+'[1]Ex Africa 2022'!B819+'[1]Ex Africa 2022'!B918+'[1]Ex Africa 2022'!B1017+'[1]Ex Africa 2022'!B1116</f>
        <v>0</v>
      </c>
      <c r="X20" s="110">
        <f t="shared" si="1"/>
        <v>140313</v>
      </c>
    </row>
    <row r="21" spans="1:24" x14ac:dyDescent="0.35">
      <c r="A21" t="s">
        <v>116</v>
      </c>
      <c r="B21" s="119">
        <v>133500</v>
      </c>
      <c r="C21" s="87">
        <v>0</v>
      </c>
      <c r="D21" s="110">
        <v>133500</v>
      </c>
      <c r="F21" s="119">
        <v>41000</v>
      </c>
      <c r="G21" s="87">
        <v>0</v>
      </c>
      <c r="H21" s="87">
        <v>0</v>
      </c>
      <c r="I21" s="110">
        <v>41000</v>
      </c>
      <c r="K21" s="119">
        <v>151000</v>
      </c>
      <c r="L21" s="87">
        <v>0</v>
      </c>
      <c r="M21" s="87">
        <v>0</v>
      </c>
      <c r="N21" s="110">
        <v>151000</v>
      </c>
      <c r="P21" s="119">
        <f>+'[1]Ex Africa 2021'!B26+'[1]Ex Africa 2021'!B125+'[1]Ex Africa 2021'!B224+'[1]Ex Africa 2021'!B323</f>
        <v>73700</v>
      </c>
      <c r="Q21" s="87">
        <f>+'[1]Ex Africa 2021'!B423+'[1]Ex Africa 2021'!B522+'[1]Ex Africa 2021'!B621+'[1]Ex Africa 2021'!B720</f>
        <v>0</v>
      </c>
      <c r="R21" s="87">
        <f>+'[1]Ex Africa 2021'!B820+'[1]Ex Africa 2021'!B919+'[1]Ex Africa 2021'!B1018+'[1]Ex Africa 2021'!B1117</f>
        <v>0</v>
      </c>
      <c r="S21" s="110">
        <f t="shared" si="0"/>
        <v>73700</v>
      </c>
      <c r="U21" s="119">
        <f>+'[1]Ex Africa 2022'!B26+'[1]Ex Africa 2022'!B125+'[1]Ex Africa 2022'!B224+'[1]Ex Africa 2022'!B323</f>
        <v>28500</v>
      </c>
      <c r="V21" s="87">
        <f>+'[1]Ex Africa 2022'!B423+'[1]Ex Africa 2022'!B522+'[1]Ex Africa 2022'!B621+'[1]Ex Africa 2022'!B720</f>
        <v>0</v>
      </c>
      <c r="W21" s="87">
        <f>+'[1]Ex Africa 2022'!B820+'[1]Ex Africa 2022'!B919+'[1]Ex Africa 2022'!B1018+'[1]Ex Africa 2022'!B1117</f>
        <v>0</v>
      </c>
      <c r="X21" s="110">
        <f t="shared" si="1"/>
        <v>28500</v>
      </c>
    </row>
    <row r="22" spans="1:24" x14ac:dyDescent="0.35">
      <c r="A22" t="s">
        <v>119</v>
      </c>
      <c r="B22" s="119">
        <v>0</v>
      </c>
      <c r="C22" s="87">
        <v>0</v>
      </c>
      <c r="D22" s="110">
        <v>0</v>
      </c>
      <c r="F22" s="119">
        <v>94775</v>
      </c>
      <c r="G22" s="87">
        <v>0</v>
      </c>
      <c r="H22" s="87">
        <v>0</v>
      </c>
      <c r="I22" s="110">
        <v>94775</v>
      </c>
      <c r="K22" s="119">
        <v>0</v>
      </c>
      <c r="L22" s="87">
        <v>0</v>
      </c>
      <c r="M22" s="87">
        <v>0</v>
      </c>
      <c r="N22" s="110">
        <v>0</v>
      </c>
      <c r="P22" s="119">
        <f>+'[1]Ex Africa 2021'!B29+'[1]Ex Africa 2021'!B128+'[1]Ex Africa 2021'!B227+'[1]Ex Africa 2021'!B326</f>
        <v>0</v>
      </c>
      <c r="Q22" s="87">
        <f>+'[1]Ex Africa 2021'!B426+'[1]Ex Africa 2021'!B525+'[1]Ex Africa 2021'!B624+'[1]Ex Africa 2021'!B723</f>
        <v>0</v>
      </c>
      <c r="R22" s="87">
        <f>+'[1]Ex Africa 2021'!B823+'[1]Ex Africa 2021'!B922+'[1]Ex Africa 2021'!B1021+'[1]Ex Africa 2021'!B1120</f>
        <v>0</v>
      </c>
      <c r="S22" s="110">
        <f t="shared" si="0"/>
        <v>0</v>
      </c>
      <c r="U22" s="119">
        <f>+'[1]Ex Africa 2022'!B29+'[1]Ex Africa 2022'!B128+'[1]Ex Africa 2022'!B227+'[1]Ex Africa 2022'!B326</f>
        <v>0</v>
      </c>
      <c r="V22" s="87">
        <f>+'[1]Ex Africa 2022'!B426+'[1]Ex Africa 2022'!B525+'[1]Ex Africa 2022'!B624+'[1]Ex Africa 2022'!B723</f>
        <v>0</v>
      </c>
      <c r="W22" s="87">
        <f>+'[1]Ex Africa 2022'!B823+'[1]Ex Africa 2022'!B922+'[1]Ex Africa 2022'!B1021+'[1]Ex Africa 2022'!B1120</f>
        <v>0</v>
      </c>
      <c r="X22" s="110">
        <f t="shared" si="1"/>
        <v>0</v>
      </c>
    </row>
    <row r="23" spans="1:24" x14ac:dyDescent="0.35">
      <c r="A23" t="s">
        <v>120</v>
      </c>
      <c r="B23" s="119">
        <v>0</v>
      </c>
      <c r="C23" s="87">
        <v>0</v>
      </c>
      <c r="D23" s="110">
        <v>0</v>
      </c>
      <c r="F23" s="119">
        <v>4200</v>
      </c>
      <c r="G23" s="87">
        <v>0</v>
      </c>
      <c r="H23" s="87">
        <v>0</v>
      </c>
      <c r="I23" s="110">
        <v>4200</v>
      </c>
      <c r="K23" s="119">
        <v>0</v>
      </c>
      <c r="L23" s="87">
        <v>0</v>
      </c>
      <c r="M23" s="87">
        <v>0</v>
      </c>
      <c r="N23" s="110">
        <v>0</v>
      </c>
      <c r="P23" s="119">
        <f>+'[1]Ex Africa 2021'!B30+'[1]Ex Africa 2021'!B129+'[1]Ex Africa 2021'!B228+'[1]Ex Africa 2021'!B327</f>
        <v>0</v>
      </c>
      <c r="Q23" s="87">
        <f>+'[1]Ex Africa 2021'!B427+'[1]Ex Africa 2021'!B526+'[1]Ex Africa 2021'!B625+'[1]Ex Africa 2021'!B724</f>
        <v>0</v>
      </c>
      <c r="R23" s="87">
        <f>+'[1]Ex Africa 2021'!B824+'[1]Ex Africa 2021'!B923+'[1]Ex Africa 2021'!B1022+'[1]Ex Africa 2021'!B1121</f>
        <v>0</v>
      </c>
      <c r="S23" s="110">
        <f t="shared" si="0"/>
        <v>0</v>
      </c>
      <c r="U23" s="119">
        <f>+'[1]Ex Africa 2022'!B30+'[1]Ex Africa 2022'!B129+'[1]Ex Africa 2022'!B228+'[1]Ex Africa 2022'!B327</f>
        <v>0</v>
      </c>
      <c r="V23" s="87">
        <f>+'[1]Ex Africa 2022'!B427+'[1]Ex Africa 2022'!B526+'[1]Ex Africa 2022'!B625+'[1]Ex Africa 2022'!B724</f>
        <v>0</v>
      </c>
      <c r="W23" s="87">
        <f>+'[1]Ex Africa 2022'!B824+'[1]Ex Africa 2022'!B923+'[1]Ex Africa 2022'!B1022+'[1]Ex Africa 2022'!B1121</f>
        <v>0</v>
      </c>
      <c r="X23" s="110">
        <f t="shared" si="1"/>
        <v>0</v>
      </c>
    </row>
    <row r="24" spans="1:24" x14ac:dyDescent="0.35">
      <c r="A24" t="s">
        <v>121</v>
      </c>
      <c r="B24" s="119">
        <v>0</v>
      </c>
      <c r="C24" s="87">
        <v>7400</v>
      </c>
      <c r="D24" s="110">
        <v>7400</v>
      </c>
      <c r="F24" s="119">
        <v>0</v>
      </c>
      <c r="G24" s="87">
        <v>0</v>
      </c>
      <c r="H24" s="87">
        <v>0</v>
      </c>
      <c r="I24" s="110">
        <v>0</v>
      </c>
      <c r="K24" s="119">
        <v>0</v>
      </c>
      <c r="L24" s="87">
        <v>84050</v>
      </c>
      <c r="M24" s="87">
        <v>0</v>
      </c>
      <c r="N24" s="110">
        <v>84050</v>
      </c>
      <c r="P24" s="119">
        <f>+'[1]Ex Africa 2021'!B31+'[1]Ex Africa 2021'!B130+'[1]Ex Africa 2021'!B229+'[1]Ex Africa 2021'!B328</f>
        <v>0</v>
      </c>
      <c r="Q24" s="87">
        <f>+'[1]Ex Africa 2021'!B428+'[1]Ex Africa 2021'!B527+'[1]Ex Africa 2021'!B626+'[1]Ex Africa 2021'!B725</f>
        <v>14200</v>
      </c>
      <c r="R24" s="87">
        <f>+'[1]Ex Africa 2021'!B825+'[1]Ex Africa 2021'!B924+'[1]Ex Africa 2021'!B1023+'[1]Ex Africa 2021'!B1122</f>
        <v>0</v>
      </c>
      <c r="S24" s="110">
        <f t="shared" si="0"/>
        <v>14200</v>
      </c>
      <c r="U24" s="119">
        <f>+'[1]Ex Africa 2022'!B31+'[1]Ex Africa 2022'!B130+'[1]Ex Africa 2022'!B229+'[1]Ex Africa 2022'!B328</f>
        <v>0</v>
      </c>
      <c r="V24" s="87">
        <f>+'[1]Ex Africa 2022'!B428+'[1]Ex Africa 2022'!B527+'[1]Ex Africa 2022'!B626+'[1]Ex Africa 2022'!B725</f>
        <v>13200</v>
      </c>
      <c r="W24" s="87">
        <f>+'[1]Ex Africa 2022'!B825+'[1]Ex Africa 2022'!B924+'[1]Ex Africa 2022'!B1023+'[1]Ex Africa 2022'!B1122</f>
        <v>0</v>
      </c>
      <c r="X24" s="110">
        <f t="shared" si="1"/>
        <v>13200</v>
      </c>
    </row>
    <row r="25" spans="1:24" x14ac:dyDescent="0.35">
      <c r="A25" t="s">
        <v>122</v>
      </c>
      <c r="B25" s="119">
        <v>5500</v>
      </c>
      <c r="C25" s="87">
        <v>0</v>
      </c>
      <c r="D25" s="110">
        <v>5500</v>
      </c>
      <c r="F25" s="119">
        <v>0</v>
      </c>
      <c r="G25" s="87">
        <v>0</v>
      </c>
      <c r="H25" s="87">
        <v>0</v>
      </c>
      <c r="I25" s="110">
        <v>0</v>
      </c>
      <c r="K25" s="119">
        <v>0</v>
      </c>
      <c r="L25" s="87">
        <v>0</v>
      </c>
      <c r="M25" s="87">
        <v>0</v>
      </c>
      <c r="N25" s="110">
        <v>0</v>
      </c>
      <c r="P25" s="119">
        <f>+'[1]Ex Africa 2021'!B32+'[1]Ex Africa 2021'!B131+'[1]Ex Africa 2021'!B230+'[1]Ex Africa 2021'!B329</f>
        <v>2350</v>
      </c>
      <c r="Q25" s="87">
        <f>+'[1]Ex Africa 2021'!B429+'[1]Ex Africa 2021'!B528+'[1]Ex Africa 2021'!B627+'[1]Ex Africa 2021'!B726</f>
        <v>0</v>
      </c>
      <c r="R25" s="87">
        <f>+'[1]Ex Africa 2021'!B826+'[1]Ex Africa 2021'!B925+'[1]Ex Africa 2021'!B1024+'[1]Ex Africa 2021'!B1123</f>
        <v>0</v>
      </c>
      <c r="S25" s="110">
        <f t="shared" si="0"/>
        <v>2350</v>
      </c>
      <c r="U25" s="119">
        <f>+'[1]Ex Africa 2022'!B32+'[1]Ex Africa 2022'!B131+'[1]Ex Africa 2022'!B230+'[1]Ex Africa 2022'!B329</f>
        <v>0</v>
      </c>
      <c r="V25" s="87">
        <f>+'[1]Ex Africa 2022'!B429+'[1]Ex Africa 2022'!B528+'[1]Ex Africa 2022'!B627+'[1]Ex Africa 2022'!B726</f>
        <v>0</v>
      </c>
      <c r="W25" s="87">
        <f>+'[1]Ex Africa 2022'!B826+'[1]Ex Africa 2022'!B925+'[1]Ex Africa 2022'!B1024+'[1]Ex Africa 2022'!B1123</f>
        <v>0</v>
      </c>
      <c r="X25" s="110">
        <f t="shared" si="1"/>
        <v>0</v>
      </c>
    </row>
    <row r="26" spans="1:24" x14ac:dyDescent="0.35">
      <c r="A26" t="s">
        <v>125</v>
      </c>
      <c r="B26" s="119">
        <v>0</v>
      </c>
      <c r="C26" s="87">
        <v>0</v>
      </c>
      <c r="D26" s="110">
        <v>0</v>
      </c>
      <c r="F26" s="119">
        <v>0</v>
      </c>
      <c r="G26" s="87">
        <v>0</v>
      </c>
      <c r="H26" s="87">
        <v>0</v>
      </c>
      <c r="I26" s="110">
        <v>0</v>
      </c>
      <c r="K26" s="119">
        <v>747500</v>
      </c>
      <c r="L26" s="87">
        <v>0</v>
      </c>
      <c r="M26" s="87">
        <v>0</v>
      </c>
      <c r="N26" s="110">
        <v>747500</v>
      </c>
      <c r="P26" s="119">
        <f>+'[1]Ex Africa 2021'!B35+'[1]Ex Africa 2021'!B134+'[1]Ex Africa 2021'!B233+'[1]Ex Africa 2021'!B332</f>
        <v>80000</v>
      </c>
      <c r="Q26" s="87">
        <f>+'[1]Ex Africa 2021'!B432+'[1]Ex Africa 2021'!B531+'[1]Ex Africa 2021'!B630+'[1]Ex Africa 2021'!B729</f>
        <v>0</v>
      </c>
      <c r="R26" s="87">
        <f>+'[1]Ex Africa 2021'!B829+'[1]Ex Africa 2021'!B928+'[1]Ex Africa 2021'!B1027+'[1]Ex Africa 2021'!B1126</f>
        <v>0</v>
      </c>
      <c r="S26" s="110">
        <f t="shared" si="0"/>
        <v>80000</v>
      </c>
      <c r="U26" s="119">
        <f>+'[1]Ex Africa 2022'!B35+'[1]Ex Africa 2022'!B134+'[1]Ex Africa 2022'!B233+'[1]Ex Africa 2022'!B332</f>
        <v>0</v>
      </c>
      <c r="V26" s="87">
        <f>+'[1]Ex Africa 2022'!B432+'[1]Ex Africa 2022'!B531+'[1]Ex Africa 2022'!B630+'[1]Ex Africa 2022'!B729</f>
        <v>0</v>
      </c>
      <c r="W26" s="87">
        <f>+'[1]Ex Africa 2022'!B829+'[1]Ex Africa 2022'!B928+'[1]Ex Africa 2022'!B1027+'[1]Ex Africa 2022'!B1126</f>
        <v>0</v>
      </c>
      <c r="X26" s="110">
        <f t="shared" si="1"/>
        <v>0</v>
      </c>
    </row>
    <row r="27" spans="1:24" x14ac:dyDescent="0.35">
      <c r="A27" t="s">
        <v>191</v>
      </c>
      <c r="B27" s="119">
        <v>2000</v>
      </c>
      <c r="C27" s="87">
        <v>0</v>
      </c>
      <c r="D27" s="110">
        <v>2000</v>
      </c>
      <c r="F27" s="119">
        <v>0</v>
      </c>
      <c r="G27" s="87">
        <v>0</v>
      </c>
      <c r="H27" s="87">
        <v>0</v>
      </c>
      <c r="I27" s="110">
        <v>0</v>
      </c>
      <c r="K27" s="119">
        <v>0</v>
      </c>
      <c r="L27" s="87">
        <v>0</v>
      </c>
      <c r="M27" s="87">
        <v>0</v>
      </c>
      <c r="N27" s="110">
        <v>0</v>
      </c>
      <c r="P27" s="119">
        <f>+'[1]Ex Africa 2021'!B36+'[1]Ex Africa 2021'!B135+'[1]Ex Africa 2021'!B234+'[1]Ex Africa 2021'!B333</f>
        <v>0</v>
      </c>
      <c r="Q27" s="87">
        <f>+'[1]Ex Africa 2021'!B433+'[1]Ex Africa 2021'!B532+'[1]Ex Africa 2021'!B631+'[1]Ex Africa 2021'!B730</f>
        <v>0</v>
      </c>
      <c r="R27" s="87">
        <f>+'[1]Ex Africa 2021'!B830+'[1]Ex Africa 2021'!B929+'[1]Ex Africa 2021'!B1028+'[1]Ex Africa 2021'!B1127</f>
        <v>0</v>
      </c>
      <c r="S27" s="110">
        <f t="shared" si="0"/>
        <v>0</v>
      </c>
      <c r="U27" s="119">
        <f>+'[1]Ex Africa 2022'!B36+'[1]Ex Africa 2022'!B135+'[1]Ex Africa 2022'!B234+'[1]Ex Africa 2022'!B333</f>
        <v>0</v>
      </c>
      <c r="V27" s="87">
        <f>+'[1]Ex Africa 2022'!B433+'[1]Ex Africa 2022'!B532+'[1]Ex Africa 2022'!B631+'[1]Ex Africa 2022'!B730</f>
        <v>0</v>
      </c>
      <c r="W27" s="87">
        <f>+'[1]Ex Africa 2022'!B830+'[1]Ex Africa 2022'!B929+'[1]Ex Africa 2022'!B1028+'[1]Ex Africa 2022'!B1127</f>
        <v>0</v>
      </c>
      <c r="X27" s="110">
        <f t="shared" si="1"/>
        <v>0</v>
      </c>
    </row>
    <row r="28" spans="1:24" x14ac:dyDescent="0.35">
      <c r="A28" t="s">
        <v>127</v>
      </c>
      <c r="B28" s="119">
        <v>36230</v>
      </c>
      <c r="C28" s="87">
        <v>0</v>
      </c>
      <c r="D28" s="110">
        <v>36230</v>
      </c>
      <c r="F28" s="119">
        <v>0</v>
      </c>
      <c r="G28" s="87">
        <v>0</v>
      </c>
      <c r="H28" s="87">
        <v>0</v>
      </c>
      <c r="I28" s="110">
        <v>0</v>
      </c>
      <c r="K28" s="119">
        <v>60640</v>
      </c>
      <c r="L28" s="87">
        <v>0</v>
      </c>
      <c r="M28" s="87">
        <v>0</v>
      </c>
      <c r="N28" s="110">
        <v>60640</v>
      </c>
      <c r="P28" s="119">
        <f>+'[1]Ex Africa 2021'!B37+'[1]Ex Africa 2021'!B136+'[1]Ex Africa 2021'!B235+'[1]Ex Africa 2021'!B334</f>
        <v>8550</v>
      </c>
      <c r="Q28" s="87">
        <f>+'[1]Ex Africa 2021'!B434+'[1]Ex Africa 2021'!B533+'[1]Ex Africa 2021'!B632+'[1]Ex Africa 2021'!B731</f>
        <v>17660</v>
      </c>
      <c r="R28" s="87">
        <f>+'[1]Ex Africa 2021'!B831+'[1]Ex Africa 2021'!B930+'[1]Ex Africa 2021'!B1029+'[1]Ex Africa 2021'!B1128</f>
        <v>0</v>
      </c>
      <c r="S28" s="110">
        <f t="shared" si="0"/>
        <v>26210</v>
      </c>
      <c r="U28" s="119">
        <f>+'[1]Ex Africa 2022'!B37+'[1]Ex Africa 2022'!B136+'[1]Ex Africa 2022'!B235+'[1]Ex Africa 2022'!B334</f>
        <v>0</v>
      </c>
      <c r="V28" s="87">
        <f>+'[1]Ex Africa 2022'!B434+'[1]Ex Africa 2022'!B533+'[1]Ex Africa 2022'!B632+'[1]Ex Africa 2022'!B731</f>
        <v>0</v>
      </c>
      <c r="W28" s="87">
        <f>+'[1]Ex Africa 2022'!B831+'[1]Ex Africa 2022'!B930+'[1]Ex Africa 2022'!B1029+'[1]Ex Africa 2022'!B1128</f>
        <v>0</v>
      </c>
      <c r="X28" s="110">
        <f t="shared" si="1"/>
        <v>0</v>
      </c>
    </row>
    <row r="29" spans="1:24" x14ac:dyDescent="0.35">
      <c r="A29" t="s">
        <v>128</v>
      </c>
      <c r="B29" s="119">
        <v>20500</v>
      </c>
      <c r="C29" s="87">
        <v>0</v>
      </c>
      <c r="D29" s="110">
        <v>20500</v>
      </c>
      <c r="F29" s="119">
        <v>6000</v>
      </c>
      <c r="G29" s="87">
        <v>4200</v>
      </c>
      <c r="H29" s="87">
        <v>0</v>
      </c>
      <c r="I29" s="110">
        <v>10200</v>
      </c>
      <c r="K29" s="119">
        <v>1101650</v>
      </c>
      <c r="L29" s="87">
        <v>0</v>
      </c>
      <c r="M29" s="87">
        <v>0</v>
      </c>
      <c r="N29" s="110">
        <v>1101650</v>
      </c>
      <c r="P29" s="119">
        <f>+'[1]Ex Africa 2021'!B38+'[1]Ex Africa 2021'!B137+'[1]Ex Africa 2021'!B236+'[1]Ex Africa 2021'!B335</f>
        <v>1500</v>
      </c>
      <c r="Q29" s="87">
        <f>+'[1]Ex Africa 2021'!B435+'[1]Ex Africa 2021'!B534+'[1]Ex Africa 2021'!B633+'[1]Ex Africa 2021'!B732</f>
        <v>0</v>
      </c>
      <c r="R29" s="87">
        <f>+'[1]Ex Africa 2021'!B832+'[1]Ex Africa 2021'!B931+'[1]Ex Africa 2021'!B1030+'[1]Ex Africa 2021'!B1129</f>
        <v>0</v>
      </c>
      <c r="S29" s="110">
        <f t="shared" si="0"/>
        <v>1500</v>
      </c>
      <c r="U29" s="119">
        <f>+'[1]Ex Africa 2022'!B38+'[1]Ex Africa 2022'!B137+'[1]Ex Africa 2022'!B236+'[1]Ex Africa 2022'!B335</f>
        <v>750000</v>
      </c>
      <c r="V29" s="87">
        <f>+'[1]Ex Africa 2022'!B435+'[1]Ex Africa 2022'!B534+'[1]Ex Africa 2022'!B633+'[1]Ex Africa 2022'!B732</f>
        <v>0</v>
      </c>
      <c r="W29" s="87">
        <f>+'[1]Ex Africa 2022'!B832+'[1]Ex Africa 2022'!B931+'[1]Ex Africa 2022'!B1030+'[1]Ex Africa 2022'!B1129</f>
        <v>0</v>
      </c>
      <c r="X29" s="110">
        <f t="shared" si="1"/>
        <v>750000</v>
      </c>
    </row>
    <row r="30" spans="1:24" x14ac:dyDescent="0.35">
      <c r="A30" t="s">
        <v>129</v>
      </c>
      <c r="B30" s="119">
        <v>57835</v>
      </c>
      <c r="C30" s="87">
        <v>0</v>
      </c>
      <c r="D30" s="110">
        <v>57835</v>
      </c>
      <c r="F30" s="119">
        <v>59037</v>
      </c>
      <c r="G30" s="87">
        <v>0</v>
      </c>
      <c r="H30" s="87">
        <v>0</v>
      </c>
      <c r="I30" s="110">
        <v>59037</v>
      </c>
      <c r="K30" s="119">
        <v>38427</v>
      </c>
      <c r="L30" s="87">
        <v>0</v>
      </c>
      <c r="M30" s="87">
        <v>0</v>
      </c>
      <c r="N30" s="110">
        <v>38427</v>
      </c>
      <c r="P30" s="119">
        <f>+'[1]Ex Africa 2021'!B39+'[1]Ex Africa 2021'!B138+'[1]Ex Africa 2021'!B237+'[1]Ex Africa 2021'!B336</f>
        <v>15600</v>
      </c>
      <c r="Q30" s="87">
        <f>+'[1]Ex Africa 2021'!B436+'[1]Ex Africa 2021'!B535+'[1]Ex Africa 2021'!B634+'[1]Ex Africa 2021'!B733</f>
        <v>0</v>
      </c>
      <c r="R30" s="87">
        <f>+'[1]Ex Africa 2021'!B833+'[1]Ex Africa 2021'!B932+'[1]Ex Africa 2021'!B1031+'[1]Ex Africa 2021'!B1130</f>
        <v>0</v>
      </c>
      <c r="S30" s="110">
        <f t="shared" si="0"/>
        <v>15600</v>
      </c>
      <c r="U30" s="119">
        <f>+'[1]Ex Africa 2022'!B39+'[1]Ex Africa 2022'!B138+'[1]Ex Africa 2022'!B237+'[1]Ex Africa 2022'!B336</f>
        <v>66176</v>
      </c>
      <c r="V30" s="87">
        <f>+'[1]Ex Africa 2022'!B436+'[1]Ex Africa 2022'!B535+'[1]Ex Africa 2022'!B634+'[1]Ex Africa 2022'!B733</f>
        <v>0</v>
      </c>
      <c r="W30" s="87">
        <f>+'[1]Ex Africa 2022'!B833+'[1]Ex Africa 2022'!B932+'[1]Ex Africa 2022'!B1031+'[1]Ex Africa 2022'!B1130</f>
        <v>0</v>
      </c>
      <c r="X30" s="110">
        <f t="shared" si="1"/>
        <v>66176</v>
      </c>
    </row>
    <row r="31" spans="1:24" x14ac:dyDescent="0.35">
      <c r="A31" t="s">
        <v>130</v>
      </c>
      <c r="B31" s="119">
        <v>0</v>
      </c>
      <c r="C31" s="87">
        <v>0</v>
      </c>
      <c r="D31" s="110">
        <v>0</v>
      </c>
      <c r="F31" s="119">
        <v>0</v>
      </c>
      <c r="G31" s="87">
        <v>0</v>
      </c>
      <c r="H31" s="87">
        <v>0</v>
      </c>
      <c r="I31" s="110">
        <v>0</v>
      </c>
      <c r="K31" s="119">
        <v>20700</v>
      </c>
      <c r="L31" s="87">
        <v>0</v>
      </c>
      <c r="M31" s="87">
        <v>0</v>
      </c>
      <c r="N31" s="110">
        <v>20700</v>
      </c>
      <c r="P31" s="119">
        <f>+'[1]Ex Africa 2021'!B40+'[1]Ex Africa 2021'!B139+'[1]Ex Africa 2021'!B238+'[1]Ex Africa 2021'!B337</f>
        <v>0</v>
      </c>
      <c r="Q31" s="87">
        <f>+'[1]Ex Africa 2021'!B437+'[1]Ex Africa 2021'!B536+'[1]Ex Africa 2021'!B635+'[1]Ex Africa 2021'!B734</f>
        <v>0</v>
      </c>
      <c r="R31" s="87">
        <f>+'[1]Ex Africa 2021'!B834+'[1]Ex Africa 2021'!B933+'[1]Ex Africa 2021'!B1032+'[1]Ex Africa 2021'!B1131</f>
        <v>0</v>
      </c>
      <c r="S31" s="110">
        <f t="shared" si="0"/>
        <v>0</v>
      </c>
      <c r="U31" s="119">
        <f>+'[1]Ex Africa 2022'!B40+'[1]Ex Africa 2022'!B139+'[1]Ex Africa 2022'!B238+'[1]Ex Africa 2022'!B337</f>
        <v>0</v>
      </c>
      <c r="V31" s="87">
        <f>+'[1]Ex Africa 2022'!B437+'[1]Ex Africa 2022'!B536+'[1]Ex Africa 2022'!B635+'[1]Ex Africa 2022'!B734</f>
        <v>0</v>
      </c>
      <c r="W31" s="87">
        <f>+'[1]Ex Africa 2022'!B834+'[1]Ex Africa 2022'!B933+'[1]Ex Africa 2022'!B1032+'[1]Ex Africa 2022'!B1131</f>
        <v>0</v>
      </c>
      <c r="X31" s="110">
        <f t="shared" si="1"/>
        <v>0</v>
      </c>
    </row>
    <row r="32" spans="1:24" x14ac:dyDescent="0.35">
      <c r="A32" t="s">
        <v>131</v>
      </c>
      <c r="B32" s="119">
        <v>9903202</v>
      </c>
      <c r="C32" s="87">
        <v>0</v>
      </c>
      <c r="D32" s="110">
        <v>9903202</v>
      </c>
      <c r="F32" s="119">
        <v>20156714</v>
      </c>
      <c r="G32" s="87">
        <v>0</v>
      </c>
      <c r="H32" s="87">
        <v>0</v>
      </c>
      <c r="I32" s="110">
        <v>20156714</v>
      </c>
      <c r="K32" s="119">
        <v>28410498</v>
      </c>
      <c r="L32" s="87">
        <v>0</v>
      </c>
      <c r="M32" s="87">
        <v>0</v>
      </c>
      <c r="N32" s="110">
        <v>28410498</v>
      </c>
      <c r="P32" s="119">
        <f>+'[1]Ex Africa 2021'!B41+'[1]Ex Africa 2021'!B140+'[1]Ex Africa 2021'!B239+'[1]Ex Africa 2021'!B338</f>
        <v>72073</v>
      </c>
      <c r="Q32" s="87">
        <f>+'[1]Ex Africa 2021'!B438+'[1]Ex Africa 2021'!B537+'[1]Ex Africa 2021'!B636+'[1]Ex Africa 2021'!B735</f>
        <v>0</v>
      </c>
      <c r="R32" s="87">
        <f>+'[1]Ex Africa 2021'!B835+'[1]Ex Africa 2021'!B934+'[1]Ex Africa 2021'!B1033+'[1]Ex Africa 2021'!B1132</f>
        <v>0</v>
      </c>
      <c r="S32" s="110">
        <f t="shared" si="0"/>
        <v>72073</v>
      </c>
      <c r="U32" s="119">
        <f>+'[1]Ex Africa 2022'!B41+'[1]Ex Africa 2022'!B140+'[1]Ex Africa 2022'!B239+'[1]Ex Africa 2022'!B338</f>
        <v>230000</v>
      </c>
      <c r="V32" s="87">
        <f>+'[1]Ex Africa 2022'!B438+'[1]Ex Africa 2022'!B537+'[1]Ex Africa 2022'!B636+'[1]Ex Africa 2022'!B735</f>
        <v>0</v>
      </c>
      <c r="W32" s="87">
        <f>+'[1]Ex Africa 2022'!B835+'[1]Ex Africa 2022'!B934+'[1]Ex Africa 2022'!B1033+'[1]Ex Africa 2022'!B1132</f>
        <v>0</v>
      </c>
      <c r="X32" s="110">
        <f t="shared" si="1"/>
        <v>230000</v>
      </c>
    </row>
    <row r="33" spans="1:24" x14ac:dyDescent="0.35">
      <c r="A33" t="s">
        <v>132</v>
      </c>
      <c r="B33" s="119">
        <v>410800</v>
      </c>
      <c r="C33" s="87">
        <v>3000</v>
      </c>
      <c r="D33" s="110">
        <v>413800</v>
      </c>
      <c r="F33" s="119">
        <v>3672459</v>
      </c>
      <c r="G33" s="87">
        <v>0</v>
      </c>
      <c r="H33" s="87">
        <v>0</v>
      </c>
      <c r="I33" s="110">
        <v>3672459</v>
      </c>
      <c r="K33" s="119">
        <v>152000</v>
      </c>
      <c r="L33" s="87">
        <v>0</v>
      </c>
      <c r="M33" s="87">
        <v>0</v>
      </c>
      <c r="N33" s="110">
        <v>152000</v>
      </c>
      <c r="P33" s="119">
        <f>+'[1]Ex Africa 2021'!B42+'[1]Ex Africa 2021'!B141+'[1]Ex Africa 2021'!B240+'[1]Ex Africa 2021'!B339</f>
        <v>85645</v>
      </c>
      <c r="Q33" s="87">
        <f>+'[1]Ex Africa 2021'!B439+'[1]Ex Africa 2021'!B538+'[1]Ex Africa 2021'!B637+'[1]Ex Africa 2021'!B736</f>
        <v>0</v>
      </c>
      <c r="R33" s="87">
        <f>+'[1]Ex Africa 2021'!B836+'[1]Ex Africa 2021'!B935+'[1]Ex Africa 2021'!B1034+'[1]Ex Africa 2021'!B1133</f>
        <v>0</v>
      </c>
      <c r="S33" s="110">
        <f t="shared" si="0"/>
        <v>85645</v>
      </c>
      <c r="U33" s="119">
        <f>+'[1]Ex Africa 2022'!B42+'[1]Ex Africa 2022'!B141+'[1]Ex Africa 2022'!B240+'[1]Ex Africa 2022'!B339</f>
        <v>2630721</v>
      </c>
      <c r="V33" s="87">
        <f>+'[1]Ex Africa 2022'!B439+'[1]Ex Africa 2022'!B538+'[1]Ex Africa 2022'!B637+'[1]Ex Africa 2022'!B736</f>
        <v>0</v>
      </c>
      <c r="W33" s="87">
        <f>+'[1]Ex Africa 2022'!B836+'[1]Ex Africa 2022'!B935+'[1]Ex Africa 2022'!B1034+'[1]Ex Africa 2022'!B1133</f>
        <v>0</v>
      </c>
      <c r="X33" s="110">
        <f t="shared" si="1"/>
        <v>2630721</v>
      </c>
    </row>
    <row r="34" spans="1:24" x14ac:dyDescent="0.35">
      <c r="A34" t="s">
        <v>135</v>
      </c>
      <c r="B34" s="119">
        <v>2000</v>
      </c>
      <c r="C34" s="87">
        <v>0</v>
      </c>
      <c r="D34" s="110">
        <v>2000</v>
      </c>
      <c r="F34" s="119">
        <v>0</v>
      </c>
      <c r="G34" s="87">
        <v>0</v>
      </c>
      <c r="H34" s="87">
        <v>0</v>
      </c>
      <c r="I34" s="110">
        <v>0</v>
      </c>
      <c r="K34" s="119">
        <v>0</v>
      </c>
      <c r="L34" s="87">
        <v>0</v>
      </c>
      <c r="M34" s="87">
        <v>0</v>
      </c>
      <c r="N34" s="110">
        <v>0</v>
      </c>
      <c r="P34" s="119">
        <f>+'[1]Ex Africa 2021'!B45+'[1]Ex Africa 2021'!B144+'[1]Ex Africa 2021'!B243+'[1]Ex Africa 2021'!B342</f>
        <v>0</v>
      </c>
      <c r="Q34" s="87">
        <f>+'[1]Ex Africa 2021'!B442+'[1]Ex Africa 2021'!B541+'[1]Ex Africa 2021'!B640+'[1]Ex Africa 2021'!B739</f>
        <v>0</v>
      </c>
      <c r="R34" s="87">
        <f>+'[1]Ex Africa 2021'!B839+'[1]Ex Africa 2021'!B938+'[1]Ex Africa 2021'!B1037+'[1]Ex Africa 2021'!B1136</f>
        <v>0</v>
      </c>
      <c r="S34" s="110">
        <f t="shared" si="0"/>
        <v>0</v>
      </c>
      <c r="U34" s="119">
        <f>+'[1]Ex Africa 2022'!B45+'[1]Ex Africa 2022'!B144+'[1]Ex Africa 2022'!B243+'[1]Ex Africa 2022'!B342</f>
        <v>0</v>
      </c>
      <c r="V34" s="87">
        <f>+'[1]Ex Africa 2022'!B442+'[1]Ex Africa 2022'!B541+'[1]Ex Africa 2022'!B640+'[1]Ex Africa 2022'!B739</f>
        <v>0</v>
      </c>
      <c r="W34" s="87">
        <f>+'[1]Ex Africa 2022'!B839+'[1]Ex Africa 2022'!B938+'[1]Ex Africa 2022'!B1037+'[1]Ex Africa 2022'!B1136</f>
        <v>0</v>
      </c>
      <c r="X34" s="110">
        <f t="shared" si="1"/>
        <v>0</v>
      </c>
    </row>
    <row r="35" spans="1:24" x14ac:dyDescent="0.35">
      <c r="A35" t="s">
        <v>192</v>
      </c>
      <c r="B35" s="119">
        <v>398593</v>
      </c>
      <c r="C35" s="87">
        <v>0</v>
      </c>
      <c r="D35" s="110">
        <v>398593</v>
      </c>
      <c r="F35" s="119">
        <v>758738</v>
      </c>
      <c r="G35" s="87">
        <v>0</v>
      </c>
      <c r="H35" s="87">
        <v>0</v>
      </c>
      <c r="I35" s="110">
        <v>758738</v>
      </c>
      <c r="K35" s="119">
        <v>108600</v>
      </c>
      <c r="L35" s="87">
        <v>0</v>
      </c>
      <c r="M35" s="87">
        <v>0</v>
      </c>
      <c r="N35" s="110">
        <v>108600</v>
      </c>
      <c r="P35" s="119">
        <f>+'[1]Ex Africa 2021'!B50+'[1]Ex Africa 2021'!B149+'[1]Ex Africa 2021'!B248+'[1]Ex Africa 2021'!B347</f>
        <v>100550</v>
      </c>
      <c r="Q35" s="87">
        <f>+'[1]Ex Africa 2021'!B447+'[1]Ex Africa 2021'!B546+'[1]Ex Africa 2021'!B645+'[1]Ex Africa 2021'!B744</f>
        <v>0</v>
      </c>
      <c r="R35" s="87">
        <f>+'[1]Ex Africa 2021'!B844+'[1]Ex Africa 2021'!B943+'[1]Ex Africa 2021'!B1042+'[1]Ex Africa 2021'!B1141</f>
        <v>0</v>
      </c>
      <c r="S35" s="110">
        <f t="shared" si="0"/>
        <v>100550</v>
      </c>
      <c r="U35" s="119">
        <f>+'[1]Ex Africa 2022'!B50+'[1]Ex Africa 2022'!B149+'[1]Ex Africa 2022'!B248+'[1]Ex Africa 2022'!B347</f>
        <v>922445</v>
      </c>
      <c r="V35" s="87">
        <f>+'[1]Ex Africa 2022'!B447+'[1]Ex Africa 2022'!B546+'[1]Ex Africa 2022'!B645+'[1]Ex Africa 2022'!B744</f>
        <v>0</v>
      </c>
      <c r="W35" s="87">
        <f>+'[1]Ex Africa 2022'!B844+'[1]Ex Africa 2022'!B943+'[1]Ex Africa 2022'!B1042+'[1]Ex Africa 2022'!B1141</f>
        <v>0</v>
      </c>
      <c r="X35" s="110">
        <f t="shared" si="1"/>
        <v>922445</v>
      </c>
    </row>
    <row r="36" spans="1:24" x14ac:dyDescent="0.35">
      <c r="A36" t="s">
        <v>143</v>
      </c>
      <c r="B36" s="119">
        <v>141818</v>
      </c>
      <c r="C36" s="87">
        <v>1000</v>
      </c>
      <c r="D36" s="110">
        <v>142818</v>
      </c>
      <c r="F36" s="119">
        <v>89055</v>
      </c>
      <c r="G36" s="87">
        <v>0</v>
      </c>
      <c r="H36" s="87">
        <v>0</v>
      </c>
      <c r="I36" s="110">
        <v>89055</v>
      </c>
      <c r="K36" s="119">
        <v>26000</v>
      </c>
      <c r="L36" s="87">
        <v>0</v>
      </c>
      <c r="M36" s="87">
        <v>0</v>
      </c>
      <c r="N36" s="110">
        <v>26000</v>
      </c>
      <c r="P36" s="119">
        <f>+'[1]Ex Africa 2021'!B53+'[1]Ex Africa 2021'!B152+'[1]Ex Africa 2021'!B251+'[1]Ex Africa 2021'!B350</f>
        <v>0</v>
      </c>
      <c r="Q36" s="87">
        <f>+'[1]Ex Africa 2021'!B450+'[1]Ex Africa 2021'!B549+'[1]Ex Africa 2021'!B648+'[1]Ex Africa 2021'!B747</f>
        <v>0</v>
      </c>
      <c r="R36" s="87">
        <f>+'[1]Ex Africa 2021'!B847+'[1]Ex Africa 2021'!B946+'[1]Ex Africa 2021'!B1045+'[1]Ex Africa 2021'!B1144</f>
        <v>0</v>
      </c>
      <c r="S36" s="110">
        <f t="shared" si="0"/>
        <v>0</v>
      </c>
      <c r="U36" s="119">
        <f>+'[1]Ex Africa 2022'!B53+'[1]Ex Africa 2022'!B152+'[1]Ex Africa 2022'!B251+'[1]Ex Africa 2022'!B350</f>
        <v>147400</v>
      </c>
      <c r="V36" s="87">
        <f>+'[1]Ex Africa 2022'!B450+'[1]Ex Africa 2022'!B549+'[1]Ex Africa 2022'!B648+'[1]Ex Africa 2022'!B747</f>
        <v>0</v>
      </c>
      <c r="W36" s="87">
        <f>+'[1]Ex Africa 2022'!B847+'[1]Ex Africa 2022'!B946+'[1]Ex Africa 2022'!B1045+'[1]Ex Africa 2022'!B1144</f>
        <v>0</v>
      </c>
      <c r="X36" s="110">
        <f t="shared" si="1"/>
        <v>147400</v>
      </c>
    </row>
    <row r="37" spans="1:24" x14ac:dyDescent="0.35">
      <c r="A37" t="s">
        <v>145</v>
      </c>
      <c r="B37" s="119">
        <v>0</v>
      </c>
      <c r="C37" s="87">
        <v>0</v>
      </c>
      <c r="D37" s="110">
        <v>0</v>
      </c>
      <c r="F37" s="119">
        <v>6000</v>
      </c>
      <c r="G37" s="87">
        <v>0</v>
      </c>
      <c r="H37" s="87">
        <v>0</v>
      </c>
      <c r="I37" s="110">
        <v>6000</v>
      </c>
      <c r="K37" s="119">
        <v>0</v>
      </c>
      <c r="L37" s="87">
        <v>0</v>
      </c>
      <c r="M37" s="87">
        <v>0</v>
      </c>
      <c r="N37" s="110">
        <v>0</v>
      </c>
      <c r="P37" s="119">
        <f>+'[1]Ex Africa 2021'!B55+'[1]Ex Africa 2021'!B154+'[1]Ex Africa 2021'!B253+'[1]Ex Africa 2021'!B352</f>
        <v>0</v>
      </c>
      <c r="Q37" s="87">
        <f>+'[1]Ex Africa 2021'!B452+'[1]Ex Africa 2021'!B551+'[1]Ex Africa 2021'!B650+'[1]Ex Africa 2021'!B749</f>
        <v>0</v>
      </c>
      <c r="R37" s="87">
        <f>+'[1]Ex Africa 2021'!B849+'[1]Ex Africa 2021'!B948+'[1]Ex Africa 2021'!B1047+'[1]Ex Africa 2021'!B1146</f>
        <v>0</v>
      </c>
      <c r="S37" s="110">
        <f t="shared" si="0"/>
        <v>0</v>
      </c>
      <c r="U37" s="119">
        <f>+'[1]Ex Africa 2022'!B55+'[1]Ex Africa 2022'!B154+'[1]Ex Africa 2022'!B253+'[1]Ex Africa 2022'!B352</f>
        <v>0</v>
      </c>
      <c r="V37" s="87">
        <f>+'[1]Ex Africa 2022'!B452+'[1]Ex Africa 2022'!B551+'[1]Ex Africa 2022'!B650+'[1]Ex Africa 2022'!B749</f>
        <v>0</v>
      </c>
      <c r="W37" s="87">
        <f>+'[1]Ex Africa 2022'!B849+'[1]Ex Africa 2022'!B948+'[1]Ex Africa 2022'!B1047+'[1]Ex Africa 2022'!B1146</f>
        <v>0</v>
      </c>
      <c r="X37" s="110">
        <f t="shared" si="1"/>
        <v>0</v>
      </c>
    </row>
    <row r="38" spans="1:24" x14ac:dyDescent="0.35">
      <c r="A38" t="s">
        <v>147</v>
      </c>
      <c r="B38" s="119">
        <v>55000</v>
      </c>
      <c r="C38" s="87">
        <v>0</v>
      </c>
      <c r="D38" s="110">
        <v>55000</v>
      </c>
      <c r="F38" s="119">
        <v>15000</v>
      </c>
      <c r="G38" s="87">
        <v>0</v>
      </c>
      <c r="H38" s="87">
        <v>0</v>
      </c>
      <c r="I38" s="110">
        <v>15000</v>
      </c>
      <c r="K38" s="119">
        <v>50000</v>
      </c>
      <c r="L38" s="87">
        <v>0</v>
      </c>
      <c r="M38" s="87">
        <v>0</v>
      </c>
      <c r="N38" s="110">
        <v>50000</v>
      </c>
      <c r="P38" s="119">
        <f>+'[1]Ex Africa 2021'!B57+'[1]Ex Africa 2021'!B156+'[1]Ex Africa 2021'!B255+'[1]Ex Africa 2021'!B354</f>
        <v>88500</v>
      </c>
      <c r="Q38" s="87">
        <f>+'[1]Ex Africa 2021'!B454+'[1]Ex Africa 2021'!B553+'[1]Ex Africa 2021'!B652+'[1]Ex Africa 2021'!B751</f>
        <v>0</v>
      </c>
      <c r="R38" s="87">
        <f>+'[1]Ex Africa 2021'!B851+'[1]Ex Africa 2021'!B950+'[1]Ex Africa 2021'!B1049+'[1]Ex Africa 2021'!B1148</f>
        <v>0</v>
      </c>
      <c r="S38" s="110">
        <f t="shared" si="0"/>
        <v>88500</v>
      </c>
      <c r="U38" s="119">
        <f>+'[1]Ex Africa 2022'!B57+'[1]Ex Africa 2022'!B156+'[1]Ex Africa 2022'!B255+'[1]Ex Africa 2022'!B354</f>
        <v>0</v>
      </c>
      <c r="V38" s="87">
        <f>+'[1]Ex Africa 2022'!B454+'[1]Ex Africa 2022'!B553+'[1]Ex Africa 2022'!B652+'[1]Ex Africa 2022'!B751</f>
        <v>0</v>
      </c>
      <c r="W38" s="87">
        <f>+'[1]Ex Africa 2022'!B851+'[1]Ex Africa 2022'!B950+'[1]Ex Africa 2022'!B1049+'[1]Ex Africa 2022'!B1148</f>
        <v>0</v>
      </c>
      <c r="X38" s="110">
        <f t="shared" si="1"/>
        <v>0</v>
      </c>
    </row>
    <row r="39" spans="1:24" x14ac:dyDescent="0.35">
      <c r="A39" t="s">
        <v>193</v>
      </c>
      <c r="B39" s="119">
        <v>0</v>
      </c>
      <c r="C39" s="87">
        <v>0</v>
      </c>
      <c r="D39" s="110">
        <v>0</v>
      </c>
      <c r="F39" s="119">
        <v>0</v>
      </c>
      <c r="G39" s="87">
        <v>0</v>
      </c>
      <c r="H39" s="87">
        <v>0</v>
      </c>
      <c r="I39" s="110">
        <v>0</v>
      </c>
      <c r="K39" s="119">
        <v>500</v>
      </c>
      <c r="L39" s="87">
        <v>0</v>
      </c>
      <c r="M39" s="87">
        <v>0</v>
      </c>
      <c r="N39" s="110">
        <v>500</v>
      </c>
      <c r="P39" s="119">
        <f>+'[1]Ex Africa 2021'!B58+'[1]Ex Africa 2021'!B157+'[1]Ex Africa 2021'!B256+'[1]Ex Africa 2021'!B355</f>
        <v>0</v>
      </c>
      <c r="Q39" s="87">
        <f>+'[1]Ex Africa 2021'!B455+'[1]Ex Africa 2021'!B554+'[1]Ex Africa 2021'!B653+'[1]Ex Africa 2021'!B752</f>
        <v>0</v>
      </c>
      <c r="R39" s="87">
        <f>+'[1]Ex Africa 2021'!B852+'[1]Ex Africa 2021'!B951+'[1]Ex Africa 2021'!B1050+'[1]Ex Africa 2021'!B1149</f>
        <v>0</v>
      </c>
      <c r="S39" s="110">
        <f t="shared" si="0"/>
        <v>0</v>
      </c>
      <c r="U39" s="119">
        <f>+'[1]Ex Africa 2022'!B58+'[1]Ex Africa 2022'!B157+'[1]Ex Africa 2022'!B256+'[1]Ex Africa 2022'!B355</f>
        <v>0</v>
      </c>
      <c r="V39" s="87">
        <f>+'[1]Ex Africa 2022'!B455+'[1]Ex Africa 2022'!B554+'[1]Ex Africa 2022'!B653+'[1]Ex Africa 2022'!B752</f>
        <v>0</v>
      </c>
      <c r="W39" s="87">
        <f>+'[1]Ex Africa 2022'!B852+'[1]Ex Africa 2022'!B951+'[1]Ex Africa 2022'!B1050+'[1]Ex Africa 2022'!B1149</f>
        <v>0</v>
      </c>
      <c r="X39" s="110">
        <f t="shared" si="1"/>
        <v>0</v>
      </c>
    </row>
    <row r="40" spans="1:24" x14ac:dyDescent="0.35">
      <c r="A40" t="s">
        <v>149</v>
      </c>
      <c r="B40" s="119">
        <v>0</v>
      </c>
      <c r="C40" s="87">
        <v>0</v>
      </c>
      <c r="D40" s="110">
        <v>0</v>
      </c>
      <c r="F40" s="119">
        <v>4000</v>
      </c>
      <c r="G40" s="87">
        <v>0</v>
      </c>
      <c r="H40" s="87">
        <v>0</v>
      </c>
      <c r="I40" s="110">
        <v>4000</v>
      </c>
      <c r="K40" s="119">
        <v>0</v>
      </c>
      <c r="L40" s="87">
        <v>0</v>
      </c>
      <c r="M40" s="87">
        <v>0</v>
      </c>
      <c r="N40" s="110">
        <v>0</v>
      </c>
      <c r="P40" s="119">
        <f>+'[1]Ex Africa 2021'!B59+'[1]Ex Africa 2021'!B158+'[1]Ex Africa 2021'!B257+'[1]Ex Africa 2021'!B356</f>
        <v>3600</v>
      </c>
      <c r="Q40" s="87">
        <f>+'[1]Ex Africa 2021'!B456+'[1]Ex Africa 2021'!B555+'[1]Ex Africa 2021'!B654+'[1]Ex Africa 2021'!B753</f>
        <v>0</v>
      </c>
      <c r="R40" s="87">
        <f>+'[1]Ex Africa 2021'!B853+'[1]Ex Africa 2021'!B952+'[1]Ex Africa 2021'!B1051+'[1]Ex Africa 2021'!B1150</f>
        <v>0</v>
      </c>
      <c r="S40" s="110">
        <f t="shared" si="0"/>
        <v>3600</v>
      </c>
      <c r="U40" s="119">
        <f>+'[1]Ex Africa 2022'!B59+'[1]Ex Africa 2022'!B158+'[1]Ex Africa 2022'!B257+'[1]Ex Africa 2022'!B356</f>
        <v>3600</v>
      </c>
      <c r="V40" s="87">
        <f>+'[1]Ex Africa 2022'!B456+'[1]Ex Africa 2022'!B555+'[1]Ex Africa 2022'!B654+'[1]Ex Africa 2022'!B753</f>
        <v>0</v>
      </c>
      <c r="W40" s="87">
        <f>+'[1]Ex Africa 2022'!B853+'[1]Ex Africa 2022'!B952+'[1]Ex Africa 2022'!B1051+'[1]Ex Africa 2022'!B1150</f>
        <v>0</v>
      </c>
      <c r="X40" s="110">
        <f t="shared" si="1"/>
        <v>3600</v>
      </c>
    </row>
    <row r="41" spans="1:24" x14ac:dyDescent="0.35">
      <c r="A41" t="s">
        <v>150</v>
      </c>
      <c r="B41" s="119">
        <v>2150000</v>
      </c>
      <c r="C41" s="87">
        <v>0</v>
      </c>
      <c r="D41" s="110">
        <v>2150000</v>
      </c>
      <c r="F41" s="119">
        <v>4799482</v>
      </c>
      <c r="G41" s="87">
        <v>0</v>
      </c>
      <c r="H41" s="87">
        <v>0</v>
      </c>
      <c r="I41" s="110">
        <v>4799482</v>
      </c>
      <c r="K41" s="119">
        <v>1170480</v>
      </c>
      <c r="L41" s="87">
        <v>0</v>
      </c>
      <c r="M41" s="87">
        <v>0</v>
      </c>
      <c r="N41" s="110">
        <v>1170480</v>
      </c>
      <c r="P41" s="119">
        <f>+'[1]Ex Africa 2021'!B60+'[1]Ex Africa 2021'!B159+'[1]Ex Africa 2021'!B258+'[1]Ex Africa 2021'!B357</f>
        <v>475100</v>
      </c>
      <c r="Q41" s="87">
        <f>+'[1]Ex Africa 2021'!B457+'[1]Ex Africa 2021'!B556+'[1]Ex Africa 2021'!B655+'[1]Ex Africa 2021'!B754</f>
        <v>0</v>
      </c>
      <c r="R41" s="87">
        <f>+'[1]Ex Africa 2021'!B854+'[1]Ex Africa 2021'!B953+'[1]Ex Africa 2021'!B1052+'[1]Ex Africa 2021'!B1151</f>
        <v>0</v>
      </c>
      <c r="S41" s="110">
        <f t="shared" si="0"/>
        <v>475100</v>
      </c>
      <c r="U41" s="119">
        <f>+'[1]Ex Africa 2022'!B60+'[1]Ex Africa 2022'!B159+'[1]Ex Africa 2022'!B258+'[1]Ex Africa 2022'!B357</f>
        <v>1968700</v>
      </c>
      <c r="V41" s="87">
        <f>+'[1]Ex Africa 2022'!B457+'[1]Ex Africa 2022'!B556+'[1]Ex Africa 2022'!B655+'[1]Ex Africa 2022'!B754</f>
        <v>0</v>
      </c>
      <c r="W41" s="87">
        <f>+'[1]Ex Africa 2022'!B854+'[1]Ex Africa 2022'!B953+'[1]Ex Africa 2022'!B1052+'[1]Ex Africa 2022'!B1151</f>
        <v>0</v>
      </c>
      <c r="X41" s="110">
        <f t="shared" si="1"/>
        <v>1968700</v>
      </c>
    </row>
    <row r="42" spans="1:24" x14ac:dyDescent="0.35">
      <c r="A42" t="s">
        <v>151</v>
      </c>
      <c r="B42" s="119">
        <v>515000</v>
      </c>
      <c r="C42" s="87">
        <v>0</v>
      </c>
      <c r="D42" s="110">
        <v>515000</v>
      </c>
      <c r="F42" s="119">
        <v>119083</v>
      </c>
      <c r="G42" s="87">
        <v>0</v>
      </c>
      <c r="H42" s="87">
        <v>0</v>
      </c>
      <c r="I42" s="110">
        <v>119083</v>
      </c>
      <c r="K42" s="119">
        <v>197790</v>
      </c>
      <c r="L42" s="87">
        <v>0</v>
      </c>
      <c r="M42" s="87">
        <v>0</v>
      </c>
      <c r="N42" s="110">
        <v>197790</v>
      </c>
      <c r="P42" s="119">
        <f>+'[1]Ex Africa 2021'!B61+'[1]Ex Africa 2021'!B160+'[1]Ex Africa 2021'!B259+'[1]Ex Africa 2021'!B358</f>
        <v>108772</v>
      </c>
      <c r="Q42" s="87">
        <f>+'[1]Ex Africa 2021'!B458+'[1]Ex Africa 2021'!B557+'[1]Ex Africa 2021'!B656+'[1]Ex Africa 2021'!B755</f>
        <v>0</v>
      </c>
      <c r="R42" s="87">
        <f>+'[1]Ex Africa 2021'!B855+'[1]Ex Africa 2021'!B954+'[1]Ex Africa 2021'!B1053+'[1]Ex Africa 2021'!B1152</f>
        <v>0</v>
      </c>
      <c r="S42" s="110">
        <f t="shared" si="0"/>
        <v>108772</v>
      </c>
      <c r="U42" s="119">
        <f>+'[1]Ex Africa 2022'!B61+'[1]Ex Africa 2022'!B160+'[1]Ex Africa 2022'!B259+'[1]Ex Africa 2022'!B358</f>
        <v>180200</v>
      </c>
      <c r="V42" s="87">
        <f>+'[1]Ex Africa 2022'!B458+'[1]Ex Africa 2022'!B557+'[1]Ex Africa 2022'!B656+'[1]Ex Africa 2022'!B755</f>
        <v>0</v>
      </c>
      <c r="W42" s="87">
        <f>+'[1]Ex Africa 2022'!B855+'[1]Ex Africa 2022'!B954+'[1]Ex Africa 2022'!B1053+'[1]Ex Africa 2022'!B1152</f>
        <v>0</v>
      </c>
      <c r="X42" s="110">
        <f t="shared" si="1"/>
        <v>180200</v>
      </c>
    </row>
    <row r="43" spans="1:24" x14ac:dyDescent="0.35">
      <c r="A43" t="s">
        <v>152</v>
      </c>
      <c r="B43" s="119">
        <v>5000</v>
      </c>
      <c r="C43" s="87">
        <v>65710</v>
      </c>
      <c r="D43" s="110">
        <v>70710</v>
      </c>
      <c r="F43" s="119">
        <v>2000</v>
      </c>
      <c r="G43" s="87">
        <v>55800</v>
      </c>
      <c r="H43" s="87">
        <v>0</v>
      </c>
      <c r="I43" s="110">
        <v>57800</v>
      </c>
      <c r="K43" s="119">
        <v>32310</v>
      </c>
      <c r="L43" s="87">
        <v>64250</v>
      </c>
      <c r="M43" s="87">
        <v>0</v>
      </c>
      <c r="N43" s="110">
        <v>96560</v>
      </c>
      <c r="P43" s="119">
        <f>+'[1]Ex Africa 2021'!B62+'[1]Ex Africa 2021'!B161+'[1]Ex Africa 2021'!B260+'[1]Ex Africa 2021'!B359</f>
        <v>3790</v>
      </c>
      <c r="Q43" s="87">
        <f>+'[1]Ex Africa 2021'!B459+'[1]Ex Africa 2021'!B558+'[1]Ex Africa 2021'!B657+'[1]Ex Africa 2021'!B756</f>
        <v>113000</v>
      </c>
      <c r="R43" s="87">
        <f>+'[1]Ex Africa 2021'!B856+'[1]Ex Africa 2021'!B955+'[1]Ex Africa 2021'!B1054+'[1]Ex Africa 2021'!B1153</f>
        <v>0</v>
      </c>
      <c r="S43" s="110">
        <f t="shared" si="0"/>
        <v>116790</v>
      </c>
      <c r="U43" s="119">
        <f>+'[1]Ex Africa 2022'!B62+'[1]Ex Africa 2022'!B161+'[1]Ex Africa 2022'!B260+'[1]Ex Africa 2022'!B359</f>
        <v>5000</v>
      </c>
      <c r="V43" s="87">
        <f>+'[1]Ex Africa 2022'!B459+'[1]Ex Africa 2022'!B558+'[1]Ex Africa 2022'!B657+'[1]Ex Africa 2022'!B756</f>
        <v>130000</v>
      </c>
      <c r="W43" s="87">
        <f>+'[1]Ex Africa 2022'!B856+'[1]Ex Africa 2022'!B955+'[1]Ex Africa 2022'!B1054+'[1]Ex Africa 2022'!B1153</f>
        <v>0</v>
      </c>
      <c r="X43" s="110">
        <f t="shared" si="1"/>
        <v>135000</v>
      </c>
    </row>
    <row r="44" spans="1:24" x14ac:dyDescent="0.35">
      <c r="A44" t="s">
        <v>155</v>
      </c>
      <c r="B44" s="119">
        <v>226815</v>
      </c>
      <c r="C44" s="87">
        <v>0</v>
      </c>
      <c r="D44" s="110">
        <v>226815</v>
      </c>
      <c r="F44" s="119">
        <v>125307</v>
      </c>
      <c r="G44" s="87">
        <v>0</v>
      </c>
      <c r="H44" s="87">
        <v>0</v>
      </c>
      <c r="I44" s="110">
        <v>125307</v>
      </c>
      <c r="K44" s="119">
        <v>0</v>
      </c>
      <c r="L44" s="87">
        <v>0</v>
      </c>
      <c r="M44" s="87">
        <v>0</v>
      </c>
      <c r="N44" s="110">
        <v>0</v>
      </c>
      <c r="P44" s="119">
        <f>+'[1]Ex Africa 2021'!B65+'[1]Ex Africa 2021'!B164+'[1]Ex Africa 2021'!B263+'[1]Ex Africa 2021'!B362</f>
        <v>0</v>
      </c>
      <c r="Q44" s="87">
        <f>+'[1]Ex Africa 2021'!B462+'[1]Ex Africa 2021'!B561+'[1]Ex Africa 2021'!B660+'[1]Ex Africa 2021'!B759</f>
        <v>0</v>
      </c>
      <c r="R44" s="87">
        <f>+'[1]Ex Africa 2021'!B859+'[1]Ex Africa 2021'!B958+'[1]Ex Africa 2021'!B1057+'[1]Ex Africa 2021'!B1156</f>
        <v>0</v>
      </c>
      <c r="S44" s="110">
        <f t="shared" si="0"/>
        <v>0</v>
      </c>
      <c r="U44" s="119">
        <f>+'[1]Ex Africa 2022'!B65+'[1]Ex Africa 2022'!B164+'[1]Ex Africa 2022'!B263+'[1]Ex Africa 2022'!B362</f>
        <v>282440</v>
      </c>
      <c r="V44" s="87">
        <f>+'[1]Ex Africa 2022'!B462+'[1]Ex Africa 2022'!B561+'[1]Ex Africa 2022'!B660+'[1]Ex Africa 2022'!B759</f>
        <v>0</v>
      </c>
      <c r="W44" s="87">
        <f>+'[1]Ex Africa 2022'!B859+'[1]Ex Africa 2022'!B958+'[1]Ex Africa 2022'!B1057+'[1]Ex Africa 2022'!B1156</f>
        <v>0</v>
      </c>
      <c r="X44" s="110">
        <f t="shared" si="1"/>
        <v>282440</v>
      </c>
    </row>
    <row r="45" spans="1:24" x14ac:dyDescent="0.35">
      <c r="A45" t="s">
        <v>157</v>
      </c>
      <c r="B45" s="119">
        <v>0</v>
      </c>
      <c r="C45" s="87">
        <v>0</v>
      </c>
      <c r="D45" s="110">
        <v>0</v>
      </c>
      <c r="F45" s="119">
        <v>16800</v>
      </c>
      <c r="G45" s="87">
        <v>0</v>
      </c>
      <c r="H45" s="87">
        <v>0</v>
      </c>
      <c r="I45" s="110">
        <v>16800</v>
      </c>
      <c r="K45" s="119">
        <v>0</v>
      </c>
      <c r="L45" s="87">
        <v>0</v>
      </c>
      <c r="M45" s="87">
        <v>0</v>
      </c>
      <c r="N45" s="110">
        <v>0</v>
      </c>
      <c r="P45" s="119">
        <f>+'[1]Ex Africa 2021'!B67+'[1]Ex Africa 2021'!B166+'[1]Ex Africa 2021'!B265+'[1]Ex Africa 2021'!B364</f>
        <v>0</v>
      </c>
      <c r="Q45" s="87">
        <f>+'[1]Ex Africa 2021'!B464+'[1]Ex Africa 2021'!B563+'[1]Ex Africa 2021'!B662+'[1]Ex Africa 2021'!B761</f>
        <v>0</v>
      </c>
      <c r="R45" s="87">
        <f>+'[1]Ex Africa 2021'!B861+'[1]Ex Africa 2021'!B960+'[1]Ex Africa 2021'!B1059+'[1]Ex Africa 2021'!B1158</f>
        <v>0</v>
      </c>
      <c r="S45" s="110">
        <f t="shared" si="0"/>
        <v>0</v>
      </c>
      <c r="U45" s="119">
        <f>+'[1]Ex Africa 2022'!B67+'[1]Ex Africa 2022'!B166+'[1]Ex Africa 2022'!B265+'[1]Ex Africa 2022'!B364</f>
        <v>0</v>
      </c>
      <c r="V45" s="87">
        <f>+'[1]Ex Africa 2022'!B464+'[1]Ex Africa 2022'!B563+'[1]Ex Africa 2022'!B662+'[1]Ex Africa 2022'!B761</f>
        <v>0</v>
      </c>
      <c r="W45" s="87">
        <f>+'[1]Ex Africa 2022'!B861+'[1]Ex Africa 2022'!B960+'[1]Ex Africa 2022'!B1059+'[1]Ex Africa 2022'!B1158</f>
        <v>0</v>
      </c>
      <c r="X45" s="110">
        <f t="shared" si="1"/>
        <v>0</v>
      </c>
    </row>
    <row r="46" spans="1:24" x14ac:dyDescent="0.35">
      <c r="A46" t="s">
        <v>158</v>
      </c>
      <c r="B46" s="119">
        <v>2337446</v>
      </c>
      <c r="C46" s="87">
        <v>0</v>
      </c>
      <c r="D46" s="110">
        <v>2337446</v>
      </c>
      <c r="F46" s="119">
        <v>2980000</v>
      </c>
      <c r="G46" s="87">
        <v>0</v>
      </c>
      <c r="H46" s="87">
        <v>0</v>
      </c>
      <c r="I46" s="110">
        <v>2980000</v>
      </c>
      <c r="K46" s="119">
        <v>2156000</v>
      </c>
      <c r="L46" s="87">
        <v>0</v>
      </c>
      <c r="M46" s="87">
        <v>0</v>
      </c>
      <c r="N46" s="110">
        <v>2156000</v>
      </c>
      <c r="P46" s="119">
        <f>+'[1]Ex Africa 2021'!B68+'[1]Ex Africa 2021'!B167+'[1]Ex Africa 2021'!B266+'[1]Ex Africa 2021'!B365</f>
        <v>2407377</v>
      </c>
      <c r="Q46" s="87">
        <f>+'[1]Ex Africa 2021'!B465+'[1]Ex Africa 2021'!B564+'[1]Ex Africa 2021'!B663+'[1]Ex Africa 2021'!B762</f>
        <v>1000</v>
      </c>
      <c r="R46" s="87">
        <f>+'[1]Ex Africa 2021'!B862+'[1]Ex Africa 2021'!B961+'[1]Ex Africa 2021'!B1060+'[1]Ex Africa 2021'!B1159</f>
        <v>0</v>
      </c>
      <c r="S46" s="110">
        <f t="shared" si="0"/>
        <v>2408377</v>
      </c>
      <c r="U46" s="119">
        <f>+'[1]Ex Africa 2022'!B68+'[1]Ex Africa 2022'!B167+'[1]Ex Africa 2022'!B266+'[1]Ex Africa 2022'!B365</f>
        <v>4746597</v>
      </c>
      <c r="V46" s="87">
        <f>+'[1]Ex Africa 2022'!B465+'[1]Ex Africa 2022'!B564+'[1]Ex Africa 2022'!B663+'[1]Ex Africa 2022'!B762</f>
        <v>52250</v>
      </c>
      <c r="W46" s="87">
        <f>+'[1]Ex Africa 2022'!B862+'[1]Ex Africa 2022'!B961+'[1]Ex Africa 2022'!B1060+'[1]Ex Africa 2022'!B1159</f>
        <v>0</v>
      </c>
      <c r="X46" s="110">
        <f t="shared" si="1"/>
        <v>4798847</v>
      </c>
    </row>
    <row r="47" spans="1:24" x14ac:dyDescent="0.35">
      <c r="A47" t="s">
        <v>159</v>
      </c>
      <c r="B47" s="119">
        <v>76060</v>
      </c>
      <c r="C47" s="87">
        <v>0</v>
      </c>
      <c r="D47" s="110">
        <v>76060</v>
      </c>
      <c r="F47" s="119">
        <v>46356</v>
      </c>
      <c r="G47" s="87">
        <v>0</v>
      </c>
      <c r="H47" s="87">
        <v>0</v>
      </c>
      <c r="I47" s="110">
        <v>46356</v>
      </c>
      <c r="K47" s="119">
        <v>71458</v>
      </c>
      <c r="L47" s="87">
        <v>0</v>
      </c>
      <c r="M47" s="87">
        <v>0</v>
      </c>
      <c r="N47" s="110">
        <v>71458</v>
      </c>
      <c r="P47" s="119">
        <f>+'[1]Ex Africa 2021'!B69+'[1]Ex Africa 2021'!B168+'[1]Ex Africa 2021'!B267+'[1]Ex Africa 2021'!B366</f>
        <v>62350</v>
      </c>
      <c r="Q47" s="87">
        <f>+'[1]Ex Africa 2021'!B466+'[1]Ex Africa 2021'!B565+'[1]Ex Africa 2021'!B664+'[1]Ex Africa 2021'!B763</f>
        <v>4000</v>
      </c>
      <c r="R47" s="87">
        <f>+'[1]Ex Africa 2021'!B863+'[1]Ex Africa 2021'!B962+'[1]Ex Africa 2021'!B1061+'[1]Ex Africa 2021'!B1160</f>
        <v>0</v>
      </c>
      <c r="S47" s="110">
        <f t="shared" si="0"/>
        <v>66350</v>
      </c>
      <c r="U47" s="119">
        <f>+'[1]Ex Africa 2022'!B69+'[1]Ex Africa 2022'!B168+'[1]Ex Africa 2022'!B267+'[1]Ex Africa 2022'!B366</f>
        <v>113511</v>
      </c>
      <c r="V47" s="87">
        <f>+'[1]Ex Africa 2022'!B466+'[1]Ex Africa 2022'!B565+'[1]Ex Africa 2022'!B664+'[1]Ex Africa 2022'!B763</f>
        <v>0</v>
      </c>
      <c r="W47" s="87">
        <f>+'[1]Ex Africa 2022'!B863+'[1]Ex Africa 2022'!B962+'[1]Ex Africa 2022'!B1061+'[1]Ex Africa 2022'!B1160</f>
        <v>0</v>
      </c>
      <c r="X47" s="110">
        <f t="shared" si="1"/>
        <v>113511</v>
      </c>
    </row>
    <row r="48" spans="1:24" x14ac:dyDescent="0.35">
      <c r="A48" t="s">
        <v>194</v>
      </c>
      <c r="B48" s="119">
        <v>1059000</v>
      </c>
      <c r="C48" s="87">
        <v>0</v>
      </c>
      <c r="D48" s="110">
        <v>1059000</v>
      </c>
      <c r="F48" s="119">
        <v>1129400</v>
      </c>
      <c r="G48" s="87">
        <v>0</v>
      </c>
      <c r="H48" s="87">
        <v>0</v>
      </c>
      <c r="I48" s="110">
        <v>1129400</v>
      </c>
      <c r="K48" s="119">
        <v>1872400</v>
      </c>
      <c r="L48" s="87">
        <v>0</v>
      </c>
      <c r="M48" s="87">
        <v>0</v>
      </c>
      <c r="N48" s="110">
        <v>1872400</v>
      </c>
      <c r="P48" s="119">
        <f>+'[1]Ex Africa 2021'!B70+'[1]Ex Africa 2021'!B169+'[1]Ex Africa 2021'!B268+'[1]Ex Africa 2021'!B367</f>
        <v>1300100</v>
      </c>
      <c r="Q48" s="87">
        <f>+'[1]Ex Africa 2021'!B467+'[1]Ex Africa 2021'!B566+'[1]Ex Africa 2021'!B665+'[1]Ex Africa 2021'!B764</f>
        <v>0</v>
      </c>
      <c r="R48" s="87">
        <f>+'[1]Ex Africa 2021'!B864+'[1]Ex Africa 2021'!B963+'[1]Ex Africa 2021'!B1062+'[1]Ex Africa 2021'!B1161</f>
        <v>0</v>
      </c>
      <c r="S48" s="110">
        <f t="shared" ref="S48:S65" si="2">SUM(P48:R48)</f>
        <v>1300100</v>
      </c>
      <c r="U48" s="119">
        <f>+'[1]Ex Africa 2022'!B70+'[1]Ex Africa 2022'!B169+'[1]Ex Africa 2022'!B268+'[1]Ex Africa 2022'!B367</f>
        <v>1474200</v>
      </c>
      <c r="V48" s="87">
        <f>+'[1]Ex Africa 2022'!B467+'[1]Ex Africa 2022'!B566+'[1]Ex Africa 2022'!B665+'[1]Ex Africa 2022'!B764</f>
        <v>0</v>
      </c>
      <c r="W48" s="87">
        <f>+'[1]Ex Africa 2022'!B864+'[1]Ex Africa 2022'!B963+'[1]Ex Africa 2022'!B1062+'[1]Ex Africa 2022'!B1161</f>
        <v>0</v>
      </c>
      <c r="X48" s="110">
        <f t="shared" ref="X48:X65" si="3">SUM(U48:W48)</f>
        <v>1474200</v>
      </c>
    </row>
    <row r="49" spans="1:24" x14ac:dyDescent="0.35">
      <c r="A49" t="s">
        <v>162</v>
      </c>
      <c r="B49" s="119">
        <v>20000</v>
      </c>
      <c r="C49" s="87">
        <v>10250</v>
      </c>
      <c r="D49" s="110">
        <v>30250</v>
      </c>
      <c r="F49" s="119">
        <v>41269</v>
      </c>
      <c r="G49" s="87">
        <v>0</v>
      </c>
      <c r="H49" s="87">
        <v>0</v>
      </c>
      <c r="I49" s="110">
        <v>41269</v>
      </c>
      <c r="K49" s="119">
        <v>0</v>
      </c>
      <c r="L49" s="87">
        <v>0</v>
      </c>
      <c r="M49" s="87">
        <v>0</v>
      </c>
      <c r="N49" s="110">
        <v>0</v>
      </c>
      <c r="P49" s="119">
        <f>+'[1]Ex Africa 2021'!B72+'[1]Ex Africa 2021'!B171+'[1]Ex Africa 2021'!B270+'[1]Ex Africa 2021'!B369</f>
        <v>159450</v>
      </c>
      <c r="Q49" s="87">
        <f>+'[1]Ex Africa 2021'!B469+'[1]Ex Africa 2021'!B568+'[1]Ex Africa 2021'!B667+'[1]Ex Africa 2021'!B766</f>
        <v>0</v>
      </c>
      <c r="R49" s="87">
        <f>+'[1]Ex Africa 2021'!B866+'[1]Ex Africa 2021'!B965+'[1]Ex Africa 2021'!B1064+'[1]Ex Africa 2021'!B1163</f>
        <v>0</v>
      </c>
      <c r="S49" s="110">
        <f t="shared" si="2"/>
        <v>159450</v>
      </c>
      <c r="U49" s="119">
        <f>+'[1]Ex Africa 2022'!B72+'[1]Ex Africa 2022'!B171+'[1]Ex Africa 2022'!B270+'[1]Ex Africa 2022'!B369</f>
        <v>0</v>
      </c>
      <c r="V49" s="87">
        <f>+'[1]Ex Africa 2022'!B469+'[1]Ex Africa 2022'!B568+'[1]Ex Africa 2022'!B667+'[1]Ex Africa 2022'!B766</f>
        <v>0</v>
      </c>
      <c r="W49" s="87">
        <f>+'[1]Ex Africa 2022'!B866+'[1]Ex Africa 2022'!B965+'[1]Ex Africa 2022'!B1064+'[1]Ex Africa 2022'!B1163</f>
        <v>0</v>
      </c>
      <c r="X49" s="110">
        <f t="shared" si="3"/>
        <v>0</v>
      </c>
    </row>
    <row r="50" spans="1:24" x14ac:dyDescent="0.35">
      <c r="A50" t="s">
        <v>163</v>
      </c>
      <c r="B50" s="119">
        <v>787100</v>
      </c>
      <c r="C50" s="87">
        <v>4000</v>
      </c>
      <c r="D50" s="110">
        <v>791100</v>
      </c>
      <c r="F50" s="119">
        <v>288446</v>
      </c>
      <c r="G50" s="87">
        <v>5750</v>
      </c>
      <c r="H50" s="87">
        <v>0</v>
      </c>
      <c r="I50" s="110">
        <v>294196</v>
      </c>
      <c r="K50" s="119">
        <v>487300</v>
      </c>
      <c r="L50" s="87">
        <v>0</v>
      </c>
      <c r="M50" s="87">
        <v>0</v>
      </c>
      <c r="N50" s="110">
        <v>487300</v>
      </c>
      <c r="P50" s="119">
        <f>+'[1]Ex Africa 2021'!B73+'[1]Ex Africa 2021'!B172+'[1]Ex Africa 2021'!B271+'[1]Ex Africa 2021'!B370</f>
        <v>563263</v>
      </c>
      <c r="Q50" s="87">
        <f>+'[1]Ex Africa 2021'!B470+'[1]Ex Africa 2021'!B569+'[1]Ex Africa 2021'!B668+'[1]Ex Africa 2021'!B767</f>
        <v>0</v>
      </c>
      <c r="R50" s="87">
        <f>+'[1]Ex Africa 2021'!B867+'[1]Ex Africa 2021'!B966+'[1]Ex Africa 2021'!B1065+'[1]Ex Africa 2021'!B1164</f>
        <v>0</v>
      </c>
      <c r="S50" s="110">
        <f t="shared" si="2"/>
        <v>563263</v>
      </c>
      <c r="U50" s="119">
        <f>+'[1]Ex Africa 2022'!B73+'[1]Ex Africa 2022'!B172+'[1]Ex Africa 2022'!B271+'[1]Ex Africa 2022'!B370</f>
        <v>523772</v>
      </c>
      <c r="V50" s="87">
        <f>+'[1]Ex Africa 2022'!B470+'[1]Ex Africa 2022'!B569+'[1]Ex Africa 2022'!B668+'[1]Ex Africa 2022'!B767</f>
        <v>0</v>
      </c>
      <c r="W50" s="87">
        <f>+'[1]Ex Africa 2022'!B867+'[1]Ex Africa 2022'!B966+'[1]Ex Africa 2022'!B1065+'[1]Ex Africa 2022'!B1164</f>
        <v>0</v>
      </c>
      <c r="X50" s="110">
        <f t="shared" si="3"/>
        <v>523772</v>
      </c>
    </row>
    <row r="51" spans="1:24" x14ac:dyDescent="0.35">
      <c r="A51" t="s">
        <v>168</v>
      </c>
      <c r="B51" s="119">
        <v>184840</v>
      </c>
      <c r="C51" s="87">
        <v>0</v>
      </c>
      <c r="D51" s="110">
        <v>184840</v>
      </c>
      <c r="F51" s="119">
        <v>347840</v>
      </c>
      <c r="G51" s="87">
        <v>0</v>
      </c>
      <c r="H51" s="87">
        <v>0</v>
      </c>
      <c r="I51" s="110">
        <v>347840</v>
      </c>
      <c r="K51" s="119">
        <v>50720</v>
      </c>
      <c r="L51" s="87">
        <v>0</v>
      </c>
      <c r="M51" s="87">
        <v>0</v>
      </c>
      <c r="N51" s="110">
        <v>50720</v>
      </c>
      <c r="P51" s="119">
        <f>+'[1]Ex Africa 2021'!B78+'[1]Ex Africa 2021'!B177+'[1]Ex Africa 2021'!B276+'[1]Ex Africa 2021'!B375</f>
        <v>605280</v>
      </c>
      <c r="Q51" s="87">
        <f>+'[1]Ex Africa 2021'!B475+'[1]Ex Africa 2021'!B574+'[1]Ex Africa 2021'!B673+'[1]Ex Africa 2021'!B772</f>
        <v>0</v>
      </c>
      <c r="R51" s="87">
        <f>+'[1]Ex Africa 2021'!B872+'[1]Ex Africa 2021'!B971+'[1]Ex Africa 2021'!B1070+'[1]Ex Africa 2021'!B1169</f>
        <v>0</v>
      </c>
      <c r="S51" s="110">
        <f t="shared" si="2"/>
        <v>605280</v>
      </c>
      <c r="U51" s="119">
        <f>+'[1]Ex Africa 2022'!B78+'[1]Ex Africa 2022'!B177+'[1]Ex Africa 2022'!B276+'[1]Ex Africa 2022'!B375</f>
        <v>0</v>
      </c>
      <c r="V51" s="87">
        <f>+'[1]Ex Africa 2022'!B475+'[1]Ex Africa 2022'!B574+'[1]Ex Africa 2022'!B673+'[1]Ex Africa 2022'!B772</f>
        <v>0</v>
      </c>
      <c r="W51" s="87">
        <f>+'[1]Ex Africa 2022'!B872+'[1]Ex Africa 2022'!B971+'[1]Ex Africa 2022'!B1070+'[1]Ex Africa 2022'!B1169</f>
        <v>0</v>
      </c>
      <c r="X51" s="110">
        <f t="shared" si="3"/>
        <v>0</v>
      </c>
    </row>
    <row r="52" spans="1:24" x14ac:dyDescent="0.35">
      <c r="A52" t="s">
        <v>169</v>
      </c>
      <c r="B52" s="119">
        <v>0</v>
      </c>
      <c r="C52" s="87">
        <v>0</v>
      </c>
      <c r="D52" s="110">
        <v>0</v>
      </c>
      <c r="F52" s="119">
        <v>0</v>
      </c>
      <c r="G52" s="87">
        <v>0</v>
      </c>
      <c r="H52" s="87">
        <v>0</v>
      </c>
      <c r="I52" s="110">
        <v>0</v>
      </c>
      <c r="K52" s="119">
        <v>0</v>
      </c>
      <c r="L52" s="87">
        <v>0</v>
      </c>
      <c r="M52" s="87">
        <v>0</v>
      </c>
      <c r="N52" s="110">
        <v>0</v>
      </c>
      <c r="P52" s="119">
        <f>+'[1]Ex Africa 2021'!B79+'[1]Ex Africa 2021'!B178+'[1]Ex Africa 2021'!B277+'[1]Ex Africa 2021'!B376</f>
        <v>0</v>
      </c>
      <c r="Q52" s="87">
        <f>+'[1]Ex Africa 2021'!B476+'[1]Ex Africa 2021'!B575+'[1]Ex Africa 2021'!B674+'[1]Ex Africa 2021'!B773</f>
        <v>0</v>
      </c>
      <c r="R52" s="87">
        <f>+'[1]Ex Africa 2021'!B873+'[1]Ex Africa 2021'!B972+'[1]Ex Africa 2021'!B1071+'[1]Ex Africa 2021'!B1170</f>
        <v>0</v>
      </c>
      <c r="S52" s="110">
        <f t="shared" si="2"/>
        <v>0</v>
      </c>
      <c r="U52" s="119">
        <f>+'[1]Ex Africa 2022'!B79+'[1]Ex Africa 2022'!B178+'[1]Ex Africa 2022'!B277+'[1]Ex Africa 2022'!B376</f>
        <v>8000</v>
      </c>
      <c r="V52" s="87">
        <f>+'[1]Ex Africa 2022'!B476+'[1]Ex Africa 2022'!B575+'[1]Ex Africa 2022'!B674+'[1]Ex Africa 2022'!B773</f>
        <v>0</v>
      </c>
      <c r="W52" s="87">
        <f>+'[1]Ex Africa 2022'!B873+'[1]Ex Africa 2022'!B972+'[1]Ex Africa 2022'!B1071+'[1]Ex Africa 2022'!B1170</f>
        <v>0</v>
      </c>
      <c r="X52" s="110">
        <f t="shared" si="3"/>
        <v>8000</v>
      </c>
    </row>
    <row r="53" spans="1:24" x14ac:dyDescent="0.35">
      <c r="A53" t="s">
        <v>170</v>
      </c>
      <c r="B53" s="119">
        <v>84000</v>
      </c>
      <c r="C53" s="87">
        <v>0</v>
      </c>
      <c r="D53" s="110">
        <v>84000</v>
      </c>
      <c r="F53" s="119">
        <v>0</v>
      </c>
      <c r="G53" s="87">
        <v>0</v>
      </c>
      <c r="H53" s="87">
        <v>0</v>
      </c>
      <c r="I53" s="110">
        <v>0</v>
      </c>
      <c r="K53" s="119">
        <v>0</v>
      </c>
      <c r="L53" s="87">
        <v>0</v>
      </c>
      <c r="M53" s="87">
        <v>0</v>
      </c>
      <c r="N53" s="110">
        <v>0</v>
      </c>
      <c r="P53" s="119">
        <f>+'[1]Ex Africa 2021'!B80+'[1]Ex Africa 2021'!B179+'[1]Ex Africa 2021'!B278+'[1]Ex Africa 2021'!B377</f>
        <v>0</v>
      </c>
      <c r="Q53" s="87">
        <f>+'[1]Ex Africa 2021'!B477+'[1]Ex Africa 2021'!B576+'[1]Ex Africa 2021'!B675+'[1]Ex Africa 2021'!B774</f>
        <v>0</v>
      </c>
      <c r="R53" s="87">
        <f>+'[1]Ex Africa 2021'!B874+'[1]Ex Africa 2021'!B973+'[1]Ex Africa 2021'!B1072+'[1]Ex Africa 2021'!B1171</f>
        <v>0</v>
      </c>
      <c r="S53" s="110">
        <f t="shared" si="2"/>
        <v>0</v>
      </c>
      <c r="U53" s="119">
        <f>+'[1]Ex Africa 2022'!B80+'[1]Ex Africa 2022'!B179+'[1]Ex Africa 2022'!B278+'[1]Ex Africa 2022'!B377</f>
        <v>0</v>
      </c>
      <c r="V53" s="87">
        <f>+'[1]Ex Africa 2022'!B477+'[1]Ex Africa 2022'!B576+'[1]Ex Africa 2022'!B675+'[1]Ex Africa 2022'!B774</f>
        <v>0</v>
      </c>
      <c r="W53" s="87">
        <f>+'[1]Ex Africa 2022'!B874+'[1]Ex Africa 2022'!B973+'[1]Ex Africa 2022'!B1072+'[1]Ex Africa 2022'!B1171</f>
        <v>0</v>
      </c>
      <c r="X53" s="110">
        <f t="shared" si="3"/>
        <v>0</v>
      </c>
    </row>
    <row r="54" spans="1:24" x14ac:dyDescent="0.35">
      <c r="A54" t="s">
        <v>174</v>
      </c>
      <c r="B54" s="119">
        <v>83000</v>
      </c>
      <c r="C54" s="87">
        <v>0</v>
      </c>
      <c r="D54" s="110">
        <v>83000</v>
      </c>
      <c r="F54" s="119">
        <v>300250</v>
      </c>
      <c r="G54" s="87">
        <v>0</v>
      </c>
      <c r="H54" s="87">
        <v>0</v>
      </c>
      <c r="I54" s="110">
        <v>300250</v>
      </c>
      <c r="K54" s="119">
        <v>15790</v>
      </c>
      <c r="L54" s="87">
        <v>0</v>
      </c>
      <c r="M54" s="87">
        <v>0</v>
      </c>
      <c r="N54" s="110">
        <v>15790</v>
      </c>
      <c r="P54" s="119">
        <f>+'[1]Ex Africa 2021'!B84+'[1]Ex Africa 2021'!B183+'[1]Ex Africa 2021'!B282+'[1]Ex Africa 2021'!B381</f>
        <v>136000</v>
      </c>
      <c r="Q54" s="87">
        <f>+'[1]Ex Africa 2021'!B481+'[1]Ex Africa 2021'!B580+'[1]Ex Africa 2021'!B679+'[1]Ex Africa 2021'!B778</f>
        <v>0</v>
      </c>
      <c r="R54" s="87">
        <f>+'[1]Ex Africa 2021'!B878+'[1]Ex Africa 2021'!B977+'[1]Ex Africa 2021'!B1076+'[1]Ex Africa 2021'!B1175</f>
        <v>0</v>
      </c>
      <c r="S54" s="110">
        <f t="shared" si="2"/>
        <v>136000</v>
      </c>
      <c r="U54" s="119">
        <f>+'[1]Ex Africa 2022'!B84+'[1]Ex Africa 2022'!B183+'[1]Ex Africa 2022'!B282+'[1]Ex Africa 2022'!B381</f>
        <v>318800</v>
      </c>
      <c r="V54" s="87">
        <f>+'[1]Ex Africa 2022'!B481+'[1]Ex Africa 2022'!B580+'[1]Ex Africa 2022'!B679+'[1]Ex Africa 2022'!B778</f>
        <v>0</v>
      </c>
      <c r="W54" s="87">
        <f>+'[1]Ex Africa 2022'!B878+'[1]Ex Africa 2022'!B977+'[1]Ex Africa 2022'!B1076+'[1]Ex Africa 2022'!B1175</f>
        <v>0</v>
      </c>
      <c r="X54" s="110">
        <f t="shared" si="3"/>
        <v>318800</v>
      </c>
    </row>
    <row r="55" spans="1:24" x14ac:dyDescent="0.35">
      <c r="A55" t="s">
        <v>176</v>
      </c>
      <c r="B55" s="119">
        <v>153100</v>
      </c>
      <c r="C55" s="87">
        <v>0</v>
      </c>
      <c r="D55" s="110">
        <v>153100</v>
      </c>
      <c r="F55" s="119">
        <v>107150</v>
      </c>
      <c r="G55" s="87">
        <v>0</v>
      </c>
      <c r="H55" s="87">
        <v>0</v>
      </c>
      <c r="I55" s="110">
        <v>107150</v>
      </c>
      <c r="K55" s="119">
        <v>257423</v>
      </c>
      <c r="L55" s="87">
        <v>0</v>
      </c>
      <c r="M55" s="87">
        <v>0</v>
      </c>
      <c r="N55" s="110">
        <v>257423</v>
      </c>
      <c r="P55" s="119">
        <f>+'[1]Ex Africa 2021'!B86+'[1]Ex Africa 2021'!B185+'[1]Ex Africa 2021'!B284+'[1]Ex Africa 2021'!B383</f>
        <v>149850</v>
      </c>
      <c r="Q55" s="87">
        <f>+'[1]Ex Africa 2021'!B483+'[1]Ex Africa 2021'!B582+'[1]Ex Africa 2021'!B681+'[1]Ex Africa 2021'!B780</f>
        <v>0</v>
      </c>
      <c r="R55" s="87">
        <f>+'[1]Ex Africa 2021'!B880+'[1]Ex Africa 2021'!B979+'[1]Ex Africa 2021'!B1078+'[1]Ex Africa 2021'!B1177</f>
        <v>0</v>
      </c>
      <c r="S55" s="110">
        <f t="shared" si="2"/>
        <v>149850</v>
      </c>
      <c r="U55" s="119">
        <f>+'[1]Ex Africa 2022'!B86+'[1]Ex Africa 2022'!B185+'[1]Ex Africa 2022'!B284+'[1]Ex Africa 2022'!B383</f>
        <v>0</v>
      </c>
      <c r="V55" s="87">
        <f>+'[1]Ex Africa 2022'!B483+'[1]Ex Africa 2022'!B582+'[1]Ex Africa 2022'!B681+'[1]Ex Africa 2022'!B780</f>
        <v>0</v>
      </c>
      <c r="W55" s="87">
        <f>+'[1]Ex Africa 2022'!B880+'[1]Ex Africa 2022'!B979+'[1]Ex Africa 2022'!B1078+'[1]Ex Africa 2022'!B1177</f>
        <v>0</v>
      </c>
      <c r="X55" s="110">
        <f t="shared" si="3"/>
        <v>0</v>
      </c>
    </row>
    <row r="56" spans="1:24" x14ac:dyDescent="0.35">
      <c r="A56" t="s">
        <v>195</v>
      </c>
      <c r="B56" s="119">
        <v>90521</v>
      </c>
      <c r="C56" s="87">
        <v>0</v>
      </c>
      <c r="D56" s="110">
        <v>90521</v>
      </c>
      <c r="F56" s="119">
        <v>171523</v>
      </c>
      <c r="G56" s="87">
        <v>40000</v>
      </c>
      <c r="H56" s="87">
        <v>0</v>
      </c>
      <c r="I56" s="110">
        <v>211523</v>
      </c>
      <c r="K56" s="119">
        <v>49941</v>
      </c>
      <c r="L56" s="87">
        <v>0</v>
      </c>
      <c r="M56" s="87">
        <v>0</v>
      </c>
      <c r="N56" s="110">
        <v>49941</v>
      </c>
      <c r="P56" s="119">
        <f>+'[1]Ex Africa 2021'!B87+'[1]Ex Africa 2021'!B186+'[1]Ex Africa 2021'!B285+'[1]Ex Africa 2021'!B384</f>
        <v>0</v>
      </c>
      <c r="Q56" s="87">
        <f>+'[1]Ex Africa 2021'!B484+'[1]Ex Africa 2021'!B583+'[1]Ex Africa 2021'!B682+'[1]Ex Africa 2021'!B781</f>
        <v>0</v>
      </c>
      <c r="R56" s="87">
        <f>+'[1]Ex Africa 2021'!B881+'[1]Ex Africa 2021'!B980+'[1]Ex Africa 2021'!B1079+'[1]Ex Africa 2021'!B1178</f>
        <v>0</v>
      </c>
      <c r="S56" s="110">
        <f t="shared" si="2"/>
        <v>0</v>
      </c>
      <c r="U56" s="119">
        <f>+'[1]Ex Africa 2022'!B87+'[1]Ex Africa 2022'!B186+'[1]Ex Africa 2022'!B285+'[1]Ex Africa 2022'!B384</f>
        <v>38379</v>
      </c>
      <c r="V56" s="87">
        <f>+'[1]Ex Africa 2022'!B484+'[1]Ex Africa 2022'!B583+'[1]Ex Africa 2022'!B682+'[1]Ex Africa 2022'!B781</f>
        <v>0</v>
      </c>
      <c r="W56" s="87">
        <f>+'[1]Ex Africa 2022'!B881+'[1]Ex Africa 2022'!B980+'[1]Ex Africa 2022'!B1079+'[1]Ex Africa 2022'!B1178</f>
        <v>0</v>
      </c>
      <c r="X56" s="110">
        <f t="shared" si="3"/>
        <v>38379</v>
      </c>
    </row>
    <row r="57" spans="1:24" x14ac:dyDescent="0.35">
      <c r="A57" t="s">
        <v>178</v>
      </c>
      <c r="B57" s="119">
        <v>0</v>
      </c>
      <c r="C57" s="87">
        <v>0</v>
      </c>
      <c r="D57" s="110">
        <v>0</v>
      </c>
      <c r="F57" s="119">
        <v>205000</v>
      </c>
      <c r="G57" s="87">
        <v>0</v>
      </c>
      <c r="H57" s="87">
        <v>0</v>
      </c>
      <c r="I57" s="110">
        <v>205000</v>
      </c>
      <c r="K57" s="119">
        <v>0</v>
      </c>
      <c r="L57" s="87">
        <v>0</v>
      </c>
      <c r="M57" s="87">
        <v>0</v>
      </c>
      <c r="N57" s="110">
        <v>0</v>
      </c>
      <c r="P57" s="119">
        <f>+'[1]Ex Africa 2021'!B88+'[1]Ex Africa 2021'!B187+'[1]Ex Africa 2021'!B286+'[1]Ex Africa 2021'!B385</f>
        <v>0</v>
      </c>
      <c r="Q57" s="87">
        <f>+'[1]Ex Africa 2021'!B485+'[1]Ex Africa 2021'!B584+'[1]Ex Africa 2021'!B683+'[1]Ex Africa 2021'!B782</f>
        <v>0</v>
      </c>
      <c r="R57" s="87">
        <f>+'[1]Ex Africa 2021'!B882+'[1]Ex Africa 2021'!B981+'[1]Ex Africa 2021'!B1080+'[1]Ex Africa 2021'!B1179</f>
        <v>0</v>
      </c>
      <c r="S57" s="110">
        <f t="shared" si="2"/>
        <v>0</v>
      </c>
      <c r="U57" s="119">
        <f>+'[1]Ex Africa 2022'!B88+'[1]Ex Africa 2022'!B187+'[1]Ex Africa 2022'!B286+'[1]Ex Africa 2022'!B385</f>
        <v>0</v>
      </c>
      <c r="V57" s="87">
        <f>+'[1]Ex Africa 2022'!B485+'[1]Ex Africa 2022'!B584+'[1]Ex Africa 2022'!B683+'[1]Ex Africa 2022'!B782</f>
        <v>0</v>
      </c>
      <c r="W57" s="87">
        <f>+'[1]Ex Africa 2022'!B882+'[1]Ex Africa 2022'!B981+'[1]Ex Africa 2022'!B1080+'[1]Ex Africa 2022'!B1179</f>
        <v>0</v>
      </c>
      <c r="X57" s="110">
        <f t="shared" si="3"/>
        <v>0</v>
      </c>
    </row>
    <row r="58" spans="1:24" x14ac:dyDescent="0.35">
      <c r="A58" t="s">
        <v>196</v>
      </c>
      <c r="B58" s="119">
        <v>203554</v>
      </c>
      <c r="C58" s="87">
        <v>80050</v>
      </c>
      <c r="D58" s="110">
        <v>283604</v>
      </c>
      <c r="F58" s="119">
        <v>171301</v>
      </c>
      <c r="G58" s="87">
        <v>109300</v>
      </c>
      <c r="H58" s="87">
        <v>0</v>
      </c>
      <c r="I58" s="110">
        <v>280601</v>
      </c>
      <c r="K58" s="119">
        <v>424044</v>
      </c>
      <c r="L58" s="87">
        <v>148912</v>
      </c>
      <c r="M58" s="87">
        <v>0</v>
      </c>
      <c r="N58" s="110">
        <v>572956</v>
      </c>
      <c r="P58" s="119">
        <f>+'[1]Ex Africa 2021'!B89+'[1]Ex Africa 2021'!B188+'[1]Ex Africa 2021'!B287+'[1]Ex Africa 2021'!B386</f>
        <v>256486</v>
      </c>
      <c r="Q58" s="87">
        <f>+'[1]Ex Africa 2021'!B486+'[1]Ex Africa 2021'!B585+'[1]Ex Africa 2021'!B684+'[1]Ex Africa 2021'!B783</f>
        <v>109700</v>
      </c>
      <c r="R58" s="87">
        <f>+'[1]Ex Africa 2021'!B883+'[1]Ex Africa 2021'!B982+'[1]Ex Africa 2021'!B1081+'[1]Ex Africa 2021'!B1180</f>
        <v>0</v>
      </c>
      <c r="S58" s="110">
        <f t="shared" si="2"/>
        <v>366186</v>
      </c>
      <c r="U58" s="119">
        <f>+'[1]Ex Africa 2022'!B89+'[1]Ex Africa 2022'!B188+'[1]Ex Africa 2022'!B287+'[1]Ex Africa 2022'!B386</f>
        <v>261800</v>
      </c>
      <c r="V58" s="87">
        <f>+'[1]Ex Africa 2022'!B486+'[1]Ex Africa 2022'!B585+'[1]Ex Africa 2022'!B684+'[1]Ex Africa 2022'!B783</f>
        <v>263294</v>
      </c>
      <c r="W58" s="87">
        <f>+'[1]Ex Africa 2022'!B883+'[1]Ex Africa 2022'!B982+'[1]Ex Africa 2022'!B1081+'[1]Ex Africa 2022'!B1180</f>
        <v>12000</v>
      </c>
      <c r="X58" s="110">
        <f t="shared" si="3"/>
        <v>537094</v>
      </c>
    </row>
    <row r="59" spans="1:24" x14ac:dyDescent="0.35">
      <c r="A59" t="s">
        <v>197</v>
      </c>
      <c r="B59" s="119">
        <v>0</v>
      </c>
      <c r="C59" s="87">
        <v>3000</v>
      </c>
      <c r="D59" s="110">
        <v>3000</v>
      </c>
      <c r="F59" s="119">
        <v>1200</v>
      </c>
      <c r="G59" s="87">
        <v>0</v>
      </c>
      <c r="H59" s="87">
        <v>0</v>
      </c>
      <c r="I59" s="110">
        <v>1200</v>
      </c>
      <c r="K59" s="119">
        <v>2000</v>
      </c>
      <c r="L59" s="87">
        <v>0</v>
      </c>
      <c r="M59" s="87">
        <v>0</v>
      </c>
      <c r="N59" s="110">
        <v>2000</v>
      </c>
      <c r="P59" s="119">
        <f>+'[1]Ex Africa 2021'!B90+'[1]Ex Africa 2021'!B189+'[1]Ex Africa 2021'!B288+'[1]Ex Africa 2021'!B387</f>
        <v>0</v>
      </c>
      <c r="Q59" s="87">
        <f>+'[1]Ex Africa 2021'!B487+'[1]Ex Africa 2021'!B586+'[1]Ex Africa 2021'!B685+'[1]Ex Africa 2021'!B784</f>
        <v>0</v>
      </c>
      <c r="R59" s="87">
        <f>+'[1]Ex Africa 2021'!B884+'[1]Ex Africa 2021'!B983+'[1]Ex Africa 2021'!B1082+'[1]Ex Africa 2021'!B1181</f>
        <v>0</v>
      </c>
      <c r="S59" s="110">
        <f t="shared" si="2"/>
        <v>0</v>
      </c>
      <c r="U59" s="119">
        <f>+'[1]Ex Africa 2022'!B90+'[1]Ex Africa 2022'!B189+'[1]Ex Africa 2022'!B288+'[1]Ex Africa 2022'!B387</f>
        <v>0</v>
      </c>
      <c r="V59" s="87">
        <f>+'[1]Ex Africa 2022'!B487+'[1]Ex Africa 2022'!B586+'[1]Ex Africa 2022'!B685+'[1]Ex Africa 2022'!B784</f>
        <v>0</v>
      </c>
      <c r="W59" s="87">
        <f>+'[1]Ex Africa 2022'!B884+'[1]Ex Africa 2022'!B983+'[1]Ex Africa 2022'!B1082+'[1]Ex Africa 2022'!B1181</f>
        <v>0</v>
      </c>
      <c r="X59" s="110">
        <f t="shared" si="3"/>
        <v>0</v>
      </c>
    </row>
    <row r="60" spans="1:24" x14ac:dyDescent="0.35">
      <c r="A60" t="s">
        <v>181</v>
      </c>
      <c r="B60" s="119">
        <v>0</v>
      </c>
      <c r="C60" s="87">
        <v>0</v>
      </c>
      <c r="D60" s="110">
        <v>0</v>
      </c>
      <c r="F60" s="119">
        <v>0</v>
      </c>
      <c r="G60" s="87">
        <v>0</v>
      </c>
      <c r="H60" s="87">
        <v>0</v>
      </c>
      <c r="I60" s="110">
        <v>0</v>
      </c>
      <c r="K60" s="119">
        <v>0</v>
      </c>
      <c r="L60" s="87">
        <v>0</v>
      </c>
      <c r="M60" s="87">
        <v>0</v>
      </c>
      <c r="N60" s="110">
        <v>0</v>
      </c>
      <c r="P60" s="119">
        <f>+'[1]Ex Africa 2021'!B91+'[1]Ex Africa 2021'!B190+'[1]Ex Africa 2021'!B289+'[1]Ex Africa 2021'!B388</f>
        <v>0</v>
      </c>
      <c r="Q60" s="87">
        <f>+'[1]Ex Africa 2021'!B488+'[1]Ex Africa 2021'!B587+'[1]Ex Africa 2021'!B686+'[1]Ex Africa 2021'!B785</f>
        <v>0</v>
      </c>
      <c r="R60" s="87">
        <f>+'[1]Ex Africa 2021'!B885+'[1]Ex Africa 2021'!B984+'[1]Ex Africa 2021'!B1083+'[1]Ex Africa 2021'!B1182</f>
        <v>0</v>
      </c>
      <c r="S60" s="110">
        <f t="shared" si="2"/>
        <v>0</v>
      </c>
      <c r="U60" s="119">
        <f>+'[1]Ex Africa 2022'!B91+'[1]Ex Africa 2022'!B190+'[1]Ex Africa 2022'!B289+'[1]Ex Africa 2022'!B388</f>
        <v>18500</v>
      </c>
      <c r="V60" s="87">
        <f>+'[1]Ex Africa 2022'!B488+'[1]Ex Africa 2022'!B587+'[1]Ex Africa 2022'!B686+'[1]Ex Africa 2022'!B785</f>
        <v>0</v>
      </c>
      <c r="W60" s="87">
        <f>+'[1]Ex Africa 2022'!B885+'[1]Ex Africa 2022'!B984+'[1]Ex Africa 2022'!B1083+'[1]Ex Africa 2022'!B1182</f>
        <v>0</v>
      </c>
      <c r="X60" s="110">
        <f t="shared" si="3"/>
        <v>18500</v>
      </c>
    </row>
    <row r="61" spans="1:24" x14ac:dyDescent="0.35">
      <c r="A61" t="s">
        <v>198</v>
      </c>
      <c r="B61" s="119">
        <v>0</v>
      </c>
      <c r="C61" s="87">
        <v>0</v>
      </c>
      <c r="D61" s="110">
        <v>0</v>
      </c>
      <c r="F61" s="119">
        <v>2500</v>
      </c>
      <c r="G61" s="87">
        <v>0</v>
      </c>
      <c r="H61" s="87">
        <v>0</v>
      </c>
      <c r="I61" s="110">
        <v>2500</v>
      </c>
      <c r="K61" s="119">
        <v>0</v>
      </c>
      <c r="L61" s="87">
        <v>0</v>
      </c>
      <c r="M61" s="87">
        <v>0</v>
      </c>
      <c r="N61" s="110">
        <v>0</v>
      </c>
      <c r="P61" s="119">
        <f>+'[1]Ex Africa 2021'!B92+'[1]Ex Africa 2021'!B191+'[1]Ex Africa 2021'!B290+'[1]Ex Africa 2021'!B389</f>
        <v>0</v>
      </c>
      <c r="Q61" s="87">
        <f>+'[1]Ex Africa 2021'!B489+'[1]Ex Africa 2021'!B588+'[1]Ex Africa 2021'!B687+'[1]Ex Africa 2021'!B786</f>
        <v>0</v>
      </c>
      <c r="R61" s="87">
        <f>+'[1]Ex Africa 2021'!B886+'[1]Ex Africa 2021'!B985+'[1]Ex Africa 2021'!B1084+'[1]Ex Africa 2021'!B1183</f>
        <v>0</v>
      </c>
      <c r="S61" s="110">
        <f t="shared" si="2"/>
        <v>0</v>
      </c>
      <c r="U61" s="119">
        <f>+'[1]Ex Africa 2022'!B92+'[1]Ex Africa 2022'!B191+'[1]Ex Africa 2022'!B290+'[1]Ex Africa 2022'!B389</f>
        <v>0</v>
      </c>
      <c r="V61" s="87">
        <f>+'[1]Ex Africa 2022'!B489+'[1]Ex Africa 2022'!B588+'[1]Ex Africa 2022'!B687+'[1]Ex Africa 2022'!B786</f>
        <v>0</v>
      </c>
      <c r="W61" s="87">
        <f>+'[1]Ex Africa 2022'!B886+'[1]Ex Africa 2022'!B985+'[1]Ex Africa 2022'!B1084+'[1]Ex Africa 2022'!B1183</f>
        <v>0</v>
      </c>
      <c r="X61" s="110">
        <f t="shared" si="3"/>
        <v>0</v>
      </c>
    </row>
    <row r="62" spans="1:24" x14ac:dyDescent="0.35">
      <c r="A62" t="s">
        <v>183</v>
      </c>
      <c r="B62" s="119">
        <v>61960</v>
      </c>
      <c r="C62" s="87">
        <v>0</v>
      </c>
      <c r="D62" s="110">
        <v>61960</v>
      </c>
      <c r="F62" s="119">
        <v>0</v>
      </c>
      <c r="G62" s="87">
        <v>0</v>
      </c>
      <c r="H62" s="87">
        <v>0</v>
      </c>
      <c r="I62" s="110">
        <v>0</v>
      </c>
      <c r="K62" s="119">
        <v>37934</v>
      </c>
      <c r="L62" s="87">
        <v>0</v>
      </c>
      <c r="M62" s="87">
        <v>0</v>
      </c>
      <c r="N62" s="110">
        <v>37934</v>
      </c>
      <c r="P62" s="119">
        <f>+'[1]Ex Africa 2021'!B93+'[1]Ex Africa 2021'!B192+'[1]Ex Africa 2021'!B291+'[1]Ex Africa 2021'!B390</f>
        <v>113678</v>
      </c>
      <c r="Q62" s="87">
        <f>+'[1]Ex Africa 2021'!B490+'[1]Ex Africa 2021'!B589+'[1]Ex Africa 2021'!B688+'[1]Ex Africa 2021'!B787</f>
        <v>0</v>
      </c>
      <c r="R62" s="87">
        <f>+'[1]Ex Africa 2021'!B887+'[1]Ex Africa 2021'!B986+'[1]Ex Africa 2021'!B1085+'[1]Ex Africa 2021'!B1184</f>
        <v>0</v>
      </c>
      <c r="S62" s="110">
        <f t="shared" si="2"/>
        <v>113678</v>
      </c>
      <c r="U62" s="119">
        <f>+'[1]Ex Africa 2022'!B93+'[1]Ex Africa 2022'!B192+'[1]Ex Africa 2022'!B291+'[1]Ex Africa 2022'!B390</f>
        <v>70985</v>
      </c>
      <c r="V62" s="87">
        <f>+'[1]Ex Africa 2022'!B490+'[1]Ex Africa 2022'!B589+'[1]Ex Africa 2022'!B688+'[1]Ex Africa 2022'!B787</f>
        <v>0</v>
      </c>
      <c r="W62" s="87">
        <f>+'[1]Ex Africa 2022'!B887+'[1]Ex Africa 2022'!B986+'[1]Ex Africa 2022'!B1085+'[1]Ex Africa 2022'!B1184</f>
        <v>0</v>
      </c>
      <c r="X62" s="110">
        <f t="shared" si="3"/>
        <v>70985</v>
      </c>
    </row>
    <row r="63" spans="1:24" x14ac:dyDescent="0.35">
      <c r="A63" t="s">
        <v>184</v>
      </c>
      <c r="B63" s="119">
        <v>189988</v>
      </c>
      <c r="C63" s="87">
        <v>0</v>
      </c>
      <c r="D63" s="110">
        <v>189988</v>
      </c>
      <c r="F63" s="119">
        <v>255000</v>
      </c>
      <c r="G63" s="87">
        <v>28700</v>
      </c>
      <c r="H63" s="87">
        <v>0</v>
      </c>
      <c r="I63" s="110">
        <v>283700</v>
      </c>
      <c r="K63" s="119">
        <v>42700</v>
      </c>
      <c r="L63" s="87">
        <v>0</v>
      </c>
      <c r="M63" s="87">
        <v>0</v>
      </c>
      <c r="N63" s="110">
        <v>42700</v>
      </c>
      <c r="P63" s="119">
        <f>+'[1]Ex Africa 2021'!B94+'[1]Ex Africa 2021'!B193+'[1]Ex Africa 2021'!B292+'[1]Ex Africa 2021'!B391</f>
        <v>179035</v>
      </c>
      <c r="Q63" s="87">
        <f>+'[1]Ex Africa 2021'!B491+'[1]Ex Africa 2021'!B590+'[1]Ex Africa 2021'!B689+'[1]Ex Africa 2021'!B788</f>
        <v>0</v>
      </c>
      <c r="R63" s="87">
        <f>+'[1]Ex Africa 2021'!B888+'[1]Ex Africa 2021'!B987+'[1]Ex Africa 2021'!B1086+'[1]Ex Africa 2021'!B1185</f>
        <v>0</v>
      </c>
      <c r="S63" s="110">
        <f t="shared" si="2"/>
        <v>179035</v>
      </c>
      <c r="U63" s="119">
        <f>+'[1]Ex Africa 2022'!B94+'[1]Ex Africa 2022'!B193+'[1]Ex Africa 2022'!B292+'[1]Ex Africa 2022'!B391</f>
        <v>400971</v>
      </c>
      <c r="V63" s="87">
        <f>+'[1]Ex Africa 2022'!B491+'[1]Ex Africa 2022'!B590+'[1]Ex Africa 2022'!B689+'[1]Ex Africa 2022'!B788</f>
        <v>0</v>
      </c>
      <c r="W63" s="87">
        <f>+'[1]Ex Africa 2022'!B888+'[1]Ex Africa 2022'!B987+'[1]Ex Africa 2022'!B1086+'[1]Ex Africa 2022'!B1185</f>
        <v>0</v>
      </c>
      <c r="X63" s="110">
        <f t="shared" si="3"/>
        <v>400971</v>
      </c>
    </row>
    <row r="64" spans="1:24" x14ac:dyDescent="0.35">
      <c r="A64" t="s">
        <v>199</v>
      </c>
      <c r="B64" s="119">
        <v>1282147</v>
      </c>
      <c r="C64" s="87">
        <v>0</v>
      </c>
      <c r="D64" s="110">
        <v>1282147</v>
      </c>
      <c r="F64" s="119">
        <v>58525</v>
      </c>
      <c r="G64" s="87">
        <v>0</v>
      </c>
      <c r="H64" s="87">
        <v>0</v>
      </c>
      <c r="I64" s="110">
        <v>58525</v>
      </c>
      <c r="K64" s="119">
        <v>204573</v>
      </c>
      <c r="L64" s="87">
        <v>0</v>
      </c>
      <c r="M64" s="87">
        <v>0</v>
      </c>
      <c r="N64" s="110">
        <v>204573</v>
      </c>
      <c r="P64" s="119">
        <f>+'[1]Ex Africa 2021'!B95+'[1]Ex Africa 2021'!B194+'[1]Ex Africa 2021'!B293+'[1]Ex Africa 2021'!B392</f>
        <v>0</v>
      </c>
      <c r="Q64" s="87">
        <f>+'[1]Ex Africa 2021'!B492+'[1]Ex Africa 2021'!B591+'[1]Ex Africa 2021'!B690+'[1]Ex Africa 2021'!B789</f>
        <v>0</v>
      </c>
      <c r="R64" s="87">
        <f>+'[1]Ex Africa 2021'!B889+'[1]Ex Africa 2021'!B988+'[1]Ex Africa 2021'!B1087+'[1]Ex Africa 2021'!B1186</f>
        <v>0</v>
      </c>
      <c r="S64" s="110">
        <f t="shared" si="2"/>
        <v>0</v>
      </c>
      <c r="U64" s="119">
        <f>+'[1]Ex Africa 2022'!B95+'[1]Ex Africa 2022'!B194+'[1]Ex Africa 2022'!B293+'[1]Ex Africa 2022'!B392</f>
        <v>1486700</v>
      </c>
      <c r="V64" s="87">
        <f>+'[1]Ex Africa 2022'!B492+'[1]Ex Africa 2022'!B591+'[1]Ex Africa 2022'!B690+'[1]Ex Africa 2022'!B789</f>
        <v>0</v>
      </c>
      <c r="W64" s="87">
        <f>+'[1]Ex Africa 2022'!B889+'[1]Ex Africa 2022'!B988+'[1]Ex Africa 2022'!B1087+'[1]Ex Africa 2022'!B1186</f>
        <v>0</v>
      </c>
      <c r="X64" s="110">
        <f t="shared" si="3"/>
        <v>1486700</v>
      </c>
    </row>
    <row r="65" spans="1:24" x14ac:dyDescent="0.35">
      <c r="A65" t="s">
        <v>200</v>
      </c>
      <c r="B65" s="119">
        <v>2318814</v>
      </c>
      <c r="C65" s="87">
        <v>0</v>
      </c>
      <c r="D65" s="110">
        <v>2318814</v>
      </c>
      <c r="F65" s="119">
        <v>2259800</v>
      </c>
      <c r="G65" s="87">
        <v>0</v>
      </c>
      <c r="H65" s="87">
        <v>0</v>
      </c>
      <c r="I65" s="110">
        <v>2259800</v>
      </c>
      <c r="K65" s="119">
        <v>80000</v>
      </c>
      <c r="L65" s="87">
        <v>30000</v>
      </c>
      <c r="M65" s="87">
        <v>0</v>
      </c>
      <c r="N65" s="110">
        <v>110000</v>
      </c>
      <c r="P65" s="119">
        <f>+'[1]Ex Africa 2021'!B96+'[1]Ex Africa 2021'!B195+'[1]Ex Africa 2021'!B294+'[1]Ex Africa 2021'!B393</f>
        <v>2215760</v>
      </c>
      <c r="Q65" s="87">
        <f>+'[1]Ex Africa 2021'!B493+'[1]Ex Africa 2021'!B592+'[1]Ex Africa 2021'!B691+'[1]Ex Africa 2021'!B790</f>
        <v>16250</v>
      </c>
      <c r="R65" s="87">
        <f>+'[1]Ex Africa 2021'!B890+'[1]Ex Africa 2021'!B989+'[1]Ex Africa 2021'!B1088+'[1]Ex Africa 2021'!B1187</f>
        <v>0</v>
      </c>
      <c r="S65" s="110">
        <f t="shared" si="2"/>
        <v>2232010</v>
      </c>
      <c r="U65" s="119">
        <f>+'[1]Ex Africa 2022'!B96+'[1]Ex Africa 2022'!B195+'[1]Ex Africa 2022'!B294+'[1]Ex Africa 2022'!B393</f>
        <v>2703072</v>
      </c>
      <c r="V65" s="87">
        <f>+'[1]Ex Africa 2022'!B493+'[1]Ex Africa 2022'!B592+'[1]Ex Africa 2022'!B691+'[1]Ex Africa 2022'!B790</f>
        <v>36000</v>
      </c>
      <c r="W65" s="87">
        <f>+'[1]Ex Africa 2022'!B890+'[1]Ex Africa 2022'!B989+'[1]Ex Africa 2022'!B1088+'[1]Ex Africa 2022'!B1187</f>
        <v>0</v>
      </c>
      <c r="X65" s="110">
        <f t="shared" si="3"/>
        <v>2739072</v>
      </c>
    </row>
    <row r="66" spans="1:24" s="44" customFormat="1" ht="13" x14ac:dyDescent="0.3">
      <c r="A66" s="128" t="s">
        <v>8</v>
      </c>
      <c r="B66" s="120">
        <v>25992472</v>
      </c>
      <c r="C66" s="121">
        <v>192365</v>
      </c>
      <c r="D66" s="122">
        <v>26184837</v>
      </c>
      <c r="F66" s="120">
        <v>40876801</v>
      </c>
      <c r="G66" s="121">
        <v>269480</v>
      </c>
      <c r="H66" s="121">
        <v>0</v>
      </c>
      <c r="I66" s="122">
        <v>41146281</v>
      </c>
      <c r="K66" s="120">
        <f>SUM(K5:K65)</f>
        <v>42613538</v>
      </c>
      <c r="L66" s="120">
        <f>SUM(L5:L65)</f>
        <v>1476912</v>
      </c>
      <c r="M66" s="120">
        <f>SUM(M5:M65)</f>
        <v>0</v>
      </c>
      <c r="N66" s="120">
        <f>SUM(N5:N65)</f>
        <v>44090450</v>
      </c>
      <c r="P66" s="120">
        <f>SUM(P5:P65)</f>
        <v>11382014</v>
      </c>
      <c r="Q66" s="121">
        <f>SUM(Q5:Q65)</f>
        <v>2758910</v>
      </c>
      <c r="R66" s="121">
        <f>SUM(R5:R65)</f>
        <v>0</v>
      </c>
      <c r="S66" s="122">
        <f>SUM(S5:S65)</f>
        <v>14140924</v>
      </c>
      <c r="U66" s="120">
        <f>SUM(U5:U65)</f>
        <v>22212306</v>
      </c>
      <c r="V66" s="121">
        <f>SUM(V5:V65)</f>
        <v>1039994</v>
      </c>
      <c r="W66" s="121">
        <f>SUM(W5:W65)</f>
        <v>12000</v>
      </c>
      <c r="X66" s="122">
        <f>SUM(X5:X65)</f>
        <v>23264300</v>
      </c>
    </row>
    <row r="67" spans="1:24" s="35" customFormat="1" ht="13" x14ac:dyDescent="0.3">
      <c r="A67" s="35" t="s">
        <v>89</v>
      </c>
      <c r="B67" s="123">
        <f>+B66/$D66</f>
        <v>0.99265357275281108</v>
      </c>
      <c r="C67" s="123">
        <f>+C66/$D66</f>
        <v>7.3464272471888978E-3</v>
      </c>
      <c r="D67" s="123">
        <f>+D66/$D66</f>
        <v>1</v>
      </c>
      <c r="E67" s="44"/>
      <c r="F67" s="123">
        <f>+F66/$I66</f>
        <v>0.99345068391478686</v>
      </c>
      <c r="G67" s="123">
        <f>+G66/$I66</f>
        <v>6.549316085213145E-3</v>
      </c>
      <c r="H67" s="123">
        <f>+H66/$I66</f>
        <v>0</v>
      </c>
      <c r="I67" s="123">
        <f>+I66/$I66</f>
        <v>1</v>
      </c>
      <c r="J67" s="44"/>
      <c r="K67" s="123">
        <f>+K66/$N66</f>
        <v>0.96650267801757528</v>
      </c>
      <c r="L67" s="123">
        <f>+L66/$N66</f>
        <v>3.3497321982424763E-2</v>
      </c>
      <c r="M67" s="123">
        <f>+M66/$N66</f>
        <v>0</v>
      </c>
      <c r="N67" s="123">
        <f>+N66/$N66</f>
        <v>1</v>
      </c>
      <c r="O67" s="44"/>
      <c r="P67" s="123">
        <f>+P66/$S66</f>
        <v>0.80489888779545105</v>
      </c>
      <c r="Q67" s="123">
        <f>+Q66/$S66</f>
        <v>0.19510111220454901</v>
      </c>
      <c r="R67" s="123">
        <f>+R66/$S66</f>
        <v>0</v>
      </c>
      <c r="S67" s="123">
        <f>+S66/$S66</f>
        <v>1</v>
      </c>
      <c r="U67" s="123">
        <f>+U66/$X66</f>
        <v>0.9547807585012229</v>
      </c>
      <c r="V67" s="123">
        <f>+V66/$X66</f>
        <v>4.4703429718495724E-2</v>
      </c>
      <c r="W67" s="123">
        <f>+W66/$X66</f>
        <v>5.1581178028137535E-4</v>
      </c>
      <c r="X67" s="123">
        <f>+X66/$X66</f>
        <v>1</v>
      </c>
    </row>
    <row r="68" spans="1:24" s="35" customFormat="1" ht="13" x14ac:dyDescent="0.3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U68" s="44"/>
      <c r="V68" s="44"/>
      <c r="W68" s="44"/>
      <c r="X68" s="44"/>
    </row>
  </sheetData>
  <mergeCells count="5">
    <mergeCell ref="B2:D2"/>
    <mergeCell ref="F2:I2"/>
    <mergeCell ref="K2:N2"/>
    <mergeCell ref="P2:S2"/>
    <mergeCell ref="U2:X2"/>
  </mergeCells>
  <pageMargins left="0.7" right="0.7" top="0.75" bottom="0.75" header="0.3" footer="0.3"/>
  <pageSetup scale="51" orientation="landscape" r:id="rId1"/>
  <headerFooter>
    <oddFooter>&amp;L&amp;1#&amp;"Calibri"&amp;10&amp;K000000Internal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AE9A-3D3E-4E74-A186-C67CA1A8E4C9}">
  <sheetPr>
    <pageSetUpPr fitToPage="1"/>
  </sheetPr>
  <dimension ref="A1:AA40"/>
  <sheetViews>
    <sheetView workbookViewId="0">
      <selection activeCell="F6" sqref="F6"/>
    </sheetView>
  </sheetViews>
  <sheetFormatPr defaultRowHeight="14.5" x14ac:dyDescent="0.35"/>
  <cols>
    <col min="1" max="1" width="14.6328125" customWidth="1"/>
    <col min="2" max="2" width="14.6328125" style="86" customWidth="1"/>
    <col min="3" max="3" width="2" style="86" customWidth="1"/>
    <col min="4" max="4" width="11.54296875" style="86" customWidth="1"/>
    <col min="5" max="5" width="8.90625" style="86"/>
    <col min="6" max="6" width="11.6328125" style="86" customWidth="1"/>
    <col min="7" max="7" width="2" style="86" customWidth="1"/>
    <col min="8" max="8" width="11.54296875" style="86" customWidth="1"/>
    <col min="9" max="10" width="11" style="86" customWidth="1"/>
    <col min="11" max="11" width="12.08984375" style="86" customWidth="1"/>
    <col min="12" max="12" width="2.1796875" style="86" customWidth="1"/>
    <col min="13" max="13" width="12.08984375" style="86" customWidth="1"/>
    <col min="14" max="15" width="10.08984375" style="86" bestFit="1" customWidth="1"/>
    <col min="16" max="16" width="11.08984375" style="86" bestFit="1" customWidth="1"/>
    <col min="17" max="17" width="1.453125" style="86" customWidth="1"/>
    <col min="18" max="18" width="10.90625" style="86" customWidth="1"/>
    <col min="19" max="20" width="10.08984375" style="86" bestFit="1" customWidth="1"/>
    <col min="21" max="21" width="11.08984375" style="86" bestFit="1" customWidth="1"/>
    <col min="22" max="22" width="1.54296875" style="86" customWidth="1"/>
    <col min="23" max="24" width="11.08984375" style="86" bestFit="1" customWidth="1"/>
    <col min="25" max="25" width="10.08984375" style="86" customWidth="1"/>
    <col min="26" max="26" width="11.453125" style="86" customWidth="1"/>
    <col min="256" max="256" width="14.6328125" customWidth="1"/>
    <col min="257" max="257" width="1.453125" customWidth="1"/>
    <col min="258" max="258" width="14.6328125" customWidth="1"/>
    <col min="259" max="259" width="3.08984375" customWidth="1"/>
    <col min="260" max="260" width="11.54296875" customWidth="1"/>
    <col min="262" max="262" width="11.6328125" customWidth="1"/>
    <col min="263" max="263" width="3" customWidth="1"/>
    <col min="264" max="264" width="11.54296875" customWidth="1"/>
    <col min="265" max="266" width="11" customWidth="1"/>
    <col min="267" max="267" width="12.08984375" customWidth="1"/>
    <col min="268" max="268" width="3.08984375" customWidth="1"/>
    <col min="269" max="269" width="12.08984375" customWidth="1"/>
    <col min="270" max="271" width="10.08984375" bestFit="1" customWidth="1"/>
    <col min="272" max="272" width="11.08984375" bestFit="1" customWidth="1"/>
    <col min="273" max="273" width="2.6328125" customWidth="1"/>
    <col min="274" max="274" width="10.90625" customWidth="1"/>
    <col min="275" max="276" width="10.08984375" bestFit="1" customWidth="1"/>
    <col min="277" max="277" width="11.08984375" bestFit="1" customWidth="1"/>
    <col min="278" max="278" width="2.36328125" customWidth="1"/>
    <col min="279" max="280" width="11.08984375" bestFit="1" customWidth="1"/>
    <col min="281" max="281" width="10.08984375" customWidth="1"/>
    <col min="282" max="282" width="11.453125" customWidth="1"/>
    <col min="512" max="512" width="14.6328125" customWidth="1"/>
    <col min="513" max="513" width="1.453125" customWidth="1"/>
    <col min="514" max="514" width="14.6328125" customWidth="1"/>
    <col min="515" max="515" width="3.08984375" customWidth="1"/>
    <col min="516" max="516" width="11.54296875" customWidth="1"/>
    <col min="518" max="518" width="11.6328125" customWidth="1"/>
    <col min="519" max="519" width="3" customWidth="1"/>
    <col min="520" max="520" width="11.54296875" customWidth="1"/>
    <col min="521" max="522" width="11" customWidth="1"/>
    <col min="523" max="523" width="12.08984375" customWidth="1"/>
    <col min="524" max="524" width="3.08984375" customWidth="1"/>
    <col min="525" max="525" width="12.08984375" customWidth="1"/>
    <col min="526" max="527" width="10.08984375" bestFit="1" customWidth="1"/>
    <col min="528" max="528" width="11.08984375" bestFit="1" customWidth="1"/>
    <col min="529" max="529" width="2.6328125" customWidth="1"/>
    <col min="530" max="530" width="10.90625" customWidth="1"/>
    <col min="531" max="532" width="10.08984375" bestFit="1" customWidth="1"/>
    <col min="533" max="533" width="11.08984375" bestFit="1" customWidth="1"/>
    <col min="534" max="534" width="2.36328125" customWidth="1"/>
    <col min="535" max="536" width="11.08984375" bestFit="1" customWidth="1"/>
    <col min="537" max="537" width="10.08984375" customWidth="1"/>
    <col min="538" max="538" width="11.453125" customWidth="1"/>
    <col min="768" max="768" width="14.6328125" customWidth="1"/>
    <col min="769" max="769" width="1.453125" customWidth="1"/>
    <col min="770" max="770" width="14.6328125" customWidth="1"/>
    <col min="771" max="771" width="3.08984375" customWidth="1"/>
    <col min="772" max="772" width="11.54296875" customWidth="1"/>
    <col min="774" max="774" width="11.6328125" customWidth="1"/>
    <col min="775" max="775" width="3" customWidth="1"/>
    <col min="776" max="776" width="11.54296875" customWidth="1"/>
    <col min="777" max="778" width="11" customWidth="1"/>
    <col min="779" max="779" width="12.08984375" customWidth="1"/>
    <col min="780" max="780" width="3.08984375" customWidth="1"/>
    <col min="781" max="781" width="12.08984375" customWidth="1"/>
    <col min="782" max="783" width="10.08984375" bestFit="1" customWidth="1"/>
    <col min="784" max="784" width="11.08984375" bestFit="1" customWidth="1"/>
    <col min="785" max="785" width="2.6328125" customWidth="1"/>
    <col min="786" max="786" width="10.90625" customWidth="1"/>
    <col min="787" max="788" width="10.08984375" bestFit="1" customWidth="1"/>
    <col min="789" max="789" width="11.08984375" bestFit="1" customWidth="1"/>
    <col min="790" max="790" width="2.36328125" customWidth="1"/>
    <col min="791" max="792" width="11.08984375" bestFit="1" customWidth="1"/>
    <col min="793" max="793" width="10.08984375" customWidth="1"/>
    <col min="794" max="794" width="11.453125" customWidth="1"/>
    <col min="1024" max="1024" width="14.6328125" customWidth="1"/>
    <col min="1025" max="1025" width="1.453125" customWidth="1"/>
    <col min="1026" max="1026" width="14.6328125" customWidth="1"/>
    <col min="1027" max="1027" width="3.08984375" customWidth="1"/>
    <col min="1028" max="1028" width="11.54296875" customWidth="1"/>
    <col min="1030" max="1030" width="11.6328125" customWidth="1"/>
    <col min="1031" max="1031" width="3" customWidth="1"/>
    <col min="1032" max="1032" width="11.54296875" customWidth="1"/>
    <col min="1033" max="1034" width="11" customWidth="1"/>
    <col min="1035" max="1035" width="12.08984375" customWidth="1"/>
    <col min="1036" max="1036" width="3.08984375" customWidth="1"/>
    <col min="1037" max="1037" width="12.08984375" customWidth="1"/>
    <col min="1038" max="1039" width="10.08984375" bestFit="1" customWidth="1"/>
    <col min="1040" max="1040" width="11.08984375" bestFit="1" customWidth="1"/>
    <col min="1041" max="1041" width="2.6328125" customWidth="1"/>
    <col min="1042" max="1042" width="10.90625" customWidth="1"/>
    <col min="1043" max="1044" width="10.08984375" bestFit="1" customWidth="1"/>
    <col min="1045" max="1045" width="11.08984375" bestFit="1" customWidth="1"/>
    <col min="1046" max="1046" width="2.36328125" customWidth="1"/>
    <col min="1047" max="1048" width="11.08984375" bestFit="1" customWidth="1"/>
    <col min="1049" max="1049" width="10.08984375" customWidth="1"/>
    <col min="1050" max="1050" width="11.453125" customWidth="1"/>
    <col min="1280" max="1280" width="14.6328125" customWidth="1"/>
    <col min="1281" max="1281" width="1.453125" customWidth="1"/>
    <col min="1282" max="1282" width="14.6328125" customWidth="1"/>
    <col min="1283" max="1283" width="3.08984375" customWidth="1"/>
    <col min="1284" max="1284" width="11.54296875" customWidth="1"/>
    <col min="1286" max="1286" width="11.6328125" customWidth="1"/>
    <col min="1287" max="1287" width="3" customWidth="1"/>
    <col min="1288" max="1288" width="11.54296875" customWidth="1"/>
    <col min="1289" max="1290" width="11" customWidth="1"/>
    <col min="1291" max="1291" width="12.08984375" customWidth="1"/>
    <col min="1292" max="1292" width="3.08984375" customWidth="1"/>
    <col min="1293" max="1293" width="12.08984375" customWidth="1"/>
    <col min="1294" max="1295" width="10.08984375" bestFit="1" customWidth="1"/>
    <col min="1296" max="1296" width="11.08984375" bestFit="1" customWidth="1"/>
    <col min="1297" max="1297" width="2.6328125" customWidth="1"/>
    <col min="1298" max="1298" width="10.90625" customWidth="1"/>
    <col min="1299" max="1300" width="10.08984375" bestFit="1" customWidth="1"/>
    <col min="1301" max="1301" width="11.08984375" bestFit="1" customWidth="1"/>
    <col min="1302" max="1302" width="2.36328125" customWidth="1"/>
    <col min="1303" max="1304" width="11.08984375" bestFit="1" customWidth="1"/>
    <col min="1305" max="1305" width="10.08984375" customWidth="1"/>
    <col min="1306" max="1306" width="11.453125" customWidth="1"/>
    <col min="1536" max="1536" width="14.6328125" customWidth="1"/>
    <col min="1537" max="1537" width="1.453125" customWidth="1"/>
    <col min="1538" max="1538" width="14.6328125" customWidth="1"/>
    <col min="1539" max="1539" width="3.08984375" customWidth="1"/>
    <col min="1540" max="1540" width="11.54296875" customWidth="1"/>
    <col min="1542" max="1542" width="11.6328125" customWidth="1"/>
    <col min="1543" max="1543" width="3" customWidth="1"/>
    <col min="1544" max="1544" width="11.54296875" customWidth="1"/>
    <col min="1545" max="1546" width="11" customWidth="1"/>
    <col min="1547" max="1547" width="12.08984375" customWidth="1"/>
    <col min="1548" max="1548" width="3.08984375" customWidth="1"/>
    <col min="1549" max="1549" width="12.08984375" customWidth="1"/>
    <col min="1550" max="1551" width="10.08984375" bestFit="1" customWidth="1"/>
    <col min="1552" max="1552" width="11.08984375" bestFit="1" customWidth="1"/>
    <col min="1553" max="1553" width="2.6328125" customWidth="1"/>
    <col min="1554" max="1554" width="10.90625" customWidth="1"/>
    <col min="1555" max="1556" width="10.08984375" bestFit="1" customWidth="1"/>
    <col min="1557" max="1557" width="11.08984375" bestFit="1" customWidth="1"/>
    <col min="1558" max="1558" width="2.36328125" customWidth="1"/>
    <col min="1559" max="1560" width="11.08984375" bestFit="1" customWidth="1"/>
    <col min="1561" max="1561" width="10.08984375" customWidth="1"/>
    <col min="1562" max="1562" width="11.453125" customWidth="1"/>
    <col min="1792" max="1792" width="14.6328125" customWidth="1"/>
    <col min="1793" max="1793" width="1.453125" customWidth="1"/>
    <col min="1794" max="1794" width="14.6328125" customWidth="1"/>
    <col min="1795" max="1795" width="3.08984375" customWidth="1"/>
    <col min="1796" max="1796" width="11.54296875" customWidth="1"/>
    <col min="1798" max="1798" width="11.6328125" customWidth="1"/>
    <col min="1799" max="1799" width="3" customWidth="1"/>
    <col min="1800" max="1800" width="11.54296875" customWidth="1"/>
    <col min="1801" max="1802" width="11" customWidth="1"/>
    <col min="1803" max="1803" width="12.08984375" customWidth="1"/>
    <col min="1804" max="1804" width="3.08984375" customWidth="1"/>
    <col min="1805" max="1805" width="12.08984375" customWidth="1"/>
    <col min="1806" max="1807" width="10.08984375" bestFit="1" customWidth="1"/>
    <col min="1808" max="1808" width="11.08984375" bestFit="1" customWidth="1"/>
    <col min="1809" max="1809" width="2.6328125" customWidth="1"/>
    <col min="1810" max="1810" width="10.90625" customWidth="1"/>
    <col min="1811" max="1812" width="10.08984375" bestFit="1" customWidth="1"/>
    <col min="1813" max="1813" width="11.08984375" bestFit="1" customWidth="1"/>
    <col min="1814" max="1814" width="2.36328125" customWidth="1"/>
    <col min="1815" max="1816" width="11.08984375" bestFit="1" customWidth="1"/>
    <col min="1817" max="1817" width="10.08984375" customWidth="1"/>
    <col min="1818" max="1818" width="11.453125" customWidth="1"/>
    <col min="2048" max="2048" width="14.6328125" customWidth="1"/>
    <col min="2049" max="2049" width="1.453125" customWidth="1"/>
    <col min="2050" max="2050" width="14.6328125" customWidth="1"/>
    <col min="2051" max="2051" width="3.08984375" customWidth="1"/>
    <col min="2052" max="2052" width="11.54296875" customWidth="1"/>
    <col min="2054" max="2054" width="11.6328125" customWidth="1"/>
    <col min="2055" max="2055" width="3" customWidth="1"/>
    <col min="2056" max="2056" width="11.54296875" customWidth="1"/>
    <col min="2057" max="2058" width="11" customWidth="1"/>
    <col min="2059" max="2059" width="12.08984375" customWidth="1"/>
    <col min="2060" max="2060" width="3.08984375" customWidth="1"/>
    <col min="2061" max="2061" width="12.08984375" customWidth="1"/>
    <col min="2062" max="2063" width="10.08984375" bestFit="1" customWidth="1"/>
    <col min="2064" max="2064" width="11.08984375" bestFit="1" customWidth="1"/>
    <col min="2065" max="2065" width="2.6328125" customWidth="1"/>
    <col min="2066" max="2066" width="10.90625" customWidth="1"/>
    <col min="2067" max="2068" width="10.08984375" bestFit="1" customWidth="1"/>
    <col min="2069" max="2069" width="11.08984375" bestFit="1" customWidth="1"/>
    <col min="2070" max="2070" width="2.36328125" customWidth="1"/>
    <col min="2071" max="2072" width="11.08984375" bestFit="1" customWidth="1"/>
    <col min="2073" max="2073" width="10.08984375" customWidth="1"/>
    <col min="2074" max="2074" width="11.453125" customWidth="1"/>
    <col min="2304" max="2304" width="14.6328125" customWidth="1"/>
    <col min="2305" max="2305" width="1.453125" customWidth="1"/>
    <col min="2306" max="2306" width="14.6328125" customWidth="1"/>
    <col min="2307" max="2307" width="3.08984375" customWidth="1"/>
    <col min="2308" max="2308" width="11.54296875" customWidth="1"/>
    <col min="2310" max="2310" width="11.6328125" customWidth="1"/>
    <col min="2311" max="2311" width="3" customWidth="1"/>
    <col min="2312" max="2312" width="11.54296875" customWidth="1"/>
    <col min="2313" max="2314" width="11" customWidth="1"/>
    <col min="2315" max="2315" width="12.08984375" customWidth="1"/>
    <col min="2316" max="2316" width="3.08984375" customWidth="1"/>
    <col min="2317" max="2317" width="12.08984375" customWidth="1"/>
    <col min="2318" max="2319" width="10.08984375" bestFit="1" customWidth="1"/>
    <col min="2320" max="2320" width="11.08984375" bestFit="1" customWidth="1"/>
    <col min="2321" max="2321" width="2.6328125" customWidth="1"/>
    <col min="2322" max="2322" width="10.90625" customWidth="1"/>
    <col min="2323" max="2324" width="10.08984375" bestFit="1" customWidth="1"/>
    <col min="2325" max="2325" width="11.08984375" bestFit="1" customWidth="1"/>
    <col min="2326" max="2326" width="2.36328125" customWidth="1"/>
    <col min="2327" max="2328" width="11.08984375" bestFit="1" customWidth="1"/>
    <col min="2329" max="2329" width="10.08984375" customWidth="1"/>
    <col min="2330" max="2330" width="11.453125" customWidth="1"/>
    <col min="2560" max="2560" width="14.6328125" customWidth="1"/>
    <col min="2561" max="2561" width="1.453125" customWidth="1"/>
    <col min="2562" max="2562" width="14.6328125" customWidth="1"/>
    <col min="2563" max="2563" width="3.08984375" customWidth="1"/>
    <col min="2564" max="2564" width="11.54296875" customWidth="1"/>
    <col min="2566" max="2566" width="11.6328125" customWidth="1"/>
    <col min="2567" max="2567" width="3" customWidth="1"/>
    <col min="2568" max="2568" width="11.54296875" customWidth="1"/>
    <col min="2569" max="2570" width="11" customWidth="1"/>
    <col min="2571" max="2571" width="12.08984375" customWidth="1"/>
    <col min="2572" max="2572" width="3.08984375" customWidth="1"/>
    <col min="2573" max="2573" width="12.08984375" customWidth="1"/>
    <col min="2574" max="2575" width="10.08984375" bestFit="1" customWidth="1"/>
    <col min="2576" max="2576" width="11.08984375" bestFit="1" customWidth="1"/>
    <col min="2577" max="2577" width="2.6328125" customWidth="1"/>
    <col min="2578" max="2578" width="10.90625" customWidth="1"/>
    <col min="2579" max="2580" width="10.08984375" bestFit="1" customWidth="1"/>
    <col min="2581" max="2581" width="11.08984375" bestFit="1" customWidth="1"/>
    <col min="2582" max="2582" width="2.36328125" customWidth="1"/>
    <col min="2583" max="2584" width="11.08984375" bestFit="1" customWidth="1"/>
    <col min="2585" max="2585" width="10.08984375" customWidth="1"/>
    <col min="2586" max="2586" width="11.453125" customWidth="1"/>
    <col min="2816" max="2816" width="14.6328125" customWidth="1"/>
    <col min="2817" max="2817" width="1.453125" customWidth="1"/>
    <col min="2818" max="2818" width="14.6328125" customWidth="1"/>
    <col min="2819" max="2819" width="3.08984375" customWidth="1"/>
    <col min="2820" max="2820" width="11.54296875" customWidth="1"/>
    <col min="2822" max="2822" width="11.6328125" customWidth="1"/>
    <col min="2823" max="2823" width="3" customWidth="1"/>
    <col min="2824" max="2824" width="11.54296875" customWidth="1"/>
    <col min="2825" max="2826" width="11" customWidth="1"/>
    <col min="2827" max="2827" width="12.08984375" customWidth="1"/>
    <col min="2828" max="2828" width="3.08984375" customWidth="1"/>
    <col min="2829" max="2829" width="12.08984375" customWidth="1"/>
    <col min="2830" max="2831" width="10.08984375" bestFit="1" customWidth="1"/>
    <col min="2832" max="2832" width="11.08984375" bestFit="1" customWidth="1"/>
    <col min="2833" max="2833" width="2.6328125" customWidth="1"/>
    <col min="2834" max="2834" width="10.90625" customWidth="1"/>
    <col min="2835" max="2836" width="10.08984375" bestFit="1" customWidth="1"/>
    <col min="2837" max="2837" width="11.08984375" bestFit="1" customWidth="1"/>
    <col min="2838" max="2838" width="2.36328125" customWidth="1"/>
    <col min="2839" max="2840" width="11.08984375" bestFit="1" customWidth="1"/>
    <col min="2841" max="2841" width="10.08984375" customWidth="1"/>
    <col min="2842" max="2842" width="11.453125" customWidth="1"/>
    <col min="3072" max="3072" width="14.6328125" customWidth="1"/>
    <col min="3073" max="3073" width="1.453125" customWidth="1"/>
    <col min="3074" max="3074" width="14.6328125" customWidth="1"/>
    <col min="3075" max="3075" width="3.08984375" customWidth="1"/>
    <col min="3076" max="3076" width="11.54296875" customWidth="1"/>
    <col min="3078" max="3078" width="11.6328125" customWidth="1"/>
    <col min="3079" max="3079" width="3" customWidth="1"/>
    <col min="3080" max="3080" width="11.54296875" customWidth="1"/>
    <col min="3081" max="3082" width="11" customWidth="1"/>
    <col min="3083" max="3083" width="12.08984375" customWidth="1"/>
    <col min="3084" max="3084" width="3.08984375" customWidth="1"/>
    <col min="3085" max="3085" width="12.08984375" customWidth="1"/>
    <col min="3086" max="3087" width="10.08984375" bestFit="1" customWidth="1"/>
    <col min="3088" max="3088" width="11.08984375" bestFit="1" customWidth="1"/>
    <col min="3089" max="3089" width="2.6328125" customWidth="1"/>
    <col min="3090" max="3090" width="10.90625" customWidth="1"/>
    <col min="3091" max="3092" width="10.08984375" bestFit="1" customWidth="1"/>
    <col min="3093" max="3093" width="11.08984375" bestFit="1" customWidth="1"/>
    <col min="3094" max="3094" width="2.36328125" customWidth="1"/>
    <col min="3095" max="3096" width="11.08984375" bestFit="1" customWidth="1"/>
    <col min="3097" max="3097" width="10.08984375" customWidth="1"/>
    <col min="3098" max="3098" width="11.453125" customWidth="1"/>
    <col min="3328" max="3328" width="14.6328125" customWidth="1"/>
    <col min="3329" max="3329" width="1.453125" customWidth="1"/>
    <col min="3330" max="3330" width="14.6328125" customWidth="1"/>
    <col min="3331" max="3331" width="3.08984375" customWidth="1"/>
    <col min="3332" max="3332" width="11.54296875" customWidth="1"/>
    <col min="3334" max="3334" width="11.6328125" customWidth="1"/>
    <col min="3335" max="3335" width="3" customWidth="1"/>
    <col min="3336" max="3336" width="11.54296875" customWidth="1"/>
    <col min="3337" max="3338" width="11" customWidth="1"/>
    <col min="3339" max="3339" width="12.08984375" customWidth="1"/>
    <col min="3340" max="3340" width="3.08984375" customWidth="1"/>
    <col min="3341" max="3341" width="12.08984375" customWidth="1"/>
    <col min="3342" max="3343" width="10.08984375" bestFit="1" customWidth="1"/>
    <col min="3344" max="3344" width="11.08984375" bestFit="1" customWidth="1"/>
    <col min="3345" max="3345" width="2.6328125" customWidth="1"/>
    <col min="3346" max="3346" width="10.90625" customWidth="1"/>
    <col min="3347" max="3348" width="10.08984375" bestFit="1" customWidth="1"/>
    <col min="3349" max="3349" width="11.08984375" bestFit="1" customWidth="1"/>
    <col min="3350" max="3350" width="2.36328125" customWidth="1"/>
    <col min="3351" max="3352" width="11.08984375" bestFit="1" customWidth="1"/>
    <col min="3353" max="3353" width="10.08984375" customWidth="1"/>
    <col min="3354" max="3354" width="11.453125" customWidth="1"/>
    <col min="3584" max="3584" width="14.6328125" customWidth="1"/>
    <col min="3585" max="3585" width="1.453125" customWidth="1"/>
    <col min="3586" max="3586" width="14.6328125" customWidth="1"/>
    <col min="3587" max="3587" width="3.08984375" customWidth="1"/>
    <col min="3588" max="3588" width="11.54296875" customWidth="1"/>
    <col min="3590" max="3590" width="11.6328125" customWidth="1"/>
    <col min="3591" max="3591" width="3" customWidth="1"/>
    <col min="3592" max="3592" width="11.54296875" customWidth="1"/>
    <col min="3593" max="3594" width="11" customWidth="1"/>
    <col min="3595" max="3595" width="12.08984375" customWidth="1"/>
    <col min="3596" max="3596" width="3.08984375" customWidth="1"/>
    <col min="3597" max="3597" width="12.08984375" customWidth="1"/>
    <col min="3598" max="3599" width="10.08984375" bestFit="1" customWidth="1"/>
    <col min="3600" max="3600" width="11.08984375" bestFit="1" customWidth="1"/>
    <col min="3601" max="3601" width="2.6328125" customWidth="1"/>
    <col min="3602" max="3602" width="10.90625" customWidth="1"/>
    <col min="3603" max="3604" width="10.08984375" bestFit="1" customWidth="1"/>
    <col min="3605" max="3605" width="11.08984375" bestFit="1" customWidth="1"/>
    <col min="3606" max="3606" width="2.36328125" customWidth="1"/>
    <col min="3607" max="3608" width="11.08984375" bestFit="1" customWidth="1"/>
    <col min="3609" max="3609" width="10.08984375" customWidth="1"/>
    <col min="3610" max="3610" width="11.453125" customWidth="1"/>
    <col min="3840" max="3840" width="14.6328125" customWidth="1"/>
    <col min="3841" max="3841" width="1.453125" customWidth="1"/>
    <col min="3842" max="3842" width="14.6328125" customWidth="1"/>
    <col min="3843" max="3843" width="3.08984375" customWidth="1"/>
    <col min="3844" max="3844" width="11.54296875" customWidth="1"/>
    <col min="3846" max="3846" width="11.6328125" customWidth="1"/>
    <col min="3847" max="3847" width="3" customWidth="1"/>
    <col min="3848" max="3848" width="11.54296875" customWidth="1"/>
    <col min="3849" max="3850" width="11" customWidth="1"/>
    <col min="3851" max="3851" width="12.08984375" customWidth="1"/>
    <col min="3852" max="3852" width="3.08984375" customWidth="1"/>
    <col min="3853" max="3853" width="12.08984375" customWidth="1"/>
    <col min="3854" max="3855" width="10.08984375" bestFit="1" customWidth="1"/>
    <col min="3856" max="3856" width="11.08984375" bestFit="1" customWidth="1"/>
    <col min="3857" max="3857" width="2.6328125" customWidth="1"/>
    <col min="3858" max="3858" width="10.90625" customWidth="1"/>
    <col min="3859" max="3860" width="10.08984375" bestFit="1" customWidth="1"/>
    <col min="3861" max="3861" width="11.08984375" bestFit="1" customWidth="1"/>
    <col min="3862" max="3862" width="2.36328125" customWidth="1"/>
    <col min="3863" max="3864" width="11.08984375" bestFit="1" customWidth="1"/>
    <col min="3865" max="3865" width="10.08984375" customWidth="1"/>
    <col min="3866" max="3866" width="11.453125" customWidth="1"/>
    <col min="4096" max="4096" width="14.6328125" customWidth="1"/>
    <col min="4097" max="4097" width="1.453125" customWidth="1"/>
    <col min="4098" max="4098" width="14.6328125" customWidth="1"/>
    <col min="4099" max="4099" width="3.08984375" customWidth="1"/>
    <col min="4100" max="4100" width="11.54296875" customWidth="1"/>
    <col min="4102" max="4102" width="11.6328125" customWidth="1"/>
    <col min="4103" max="4103" width="3" customWidth="1"/>
    <col min="4104" max="4104" width="11.54296875" customWidth="1"/>
    <col min="4105" max="4106" width="11" customWidth="1"/>
    <col min="4107" max="4107" width="12.08984375" customWidth="1"/>
    <col min="4108" max="4108" width="3.08984375" customWidth="1"/>
    <col min="4109" max="4109" width="12.08984375" customWidth="1"/>
    <col min="4110" max="4111" width="10.08984375" bestFit="1" customWidth="1"/>
    <col min="4112" max="4112" width="11.08984375" bestFit="1" customWidth="1"/>
    <col min="4113" max="4113" width="2.6328125" customWidth="1"/>
    <col min="4114" max="4114" width="10.90625" customWidth="1"/>
    <col min="4115" max="4116" width="10.08984375" bestFit="1" customWidth="1"/>
    <col min="4117" max="4117" width="11.08984375" bestFit="1" customWidth="1"/>
    <col min="4118" max="4118" width="2.36328125" customWidth="1"/>
    <col min="4119" max="4120" width="11.08984375" bestFit="1" customWidth="1"/>
    <col min="4121" max="4121" width="10.08984375" customWidth="1"/>
    <col min="4122" max="4122" width="11.453125" customWidth="1"/>
    <col min="4352" max="4352" width="14.6328125" customWidth="1"/>
    <col min="4353" max="4353" width="1.453125" customWidth="1"/>
    <col min="4354" max="4354" width="14.6328125" customWidth="1"/>
    <col min="4355" max="4355" width="3.08984375" customWidth="1"/>
    <col min="4356" max="4356" width="11.54296875" customWidth="1"/>
    <col min="4358" max="4358" width="11.6328125" customWidth="1"/>
    <col min="4359" max="4359" width="3" customWidth="1"/>
    <col min="4360" max="4360" width="11.54296875" customWidth="1"/>
    <col min="4361" max="4362" width="11" customWidth="1"/>
    <col min="4363" max="4363" width="12.08984375" customWidth="1"/>
    <col min="4364" max="4364" width="3.08984375" customWidth="1"/>
    <col min="4365" max="4365" width="12.08984375" customWidth="1"/>
    <col min="4366" max="4367" width="10.08984375" bestFit="1" customWidth="1"/>
    <col min="4368" max="4368" width="11.08984375" bestFit="1" customWidth="1"/>
    <col min="4369" max="4369" width="2.6328125" customWidth="1"/>
    <col min="4370" max="4370" width="10.90625" customWidth="1"/>
    <col min="4371" max="4372" width="10.08984375" bestFit="1" customWidth="1"/>
    <col min="4373" max="4373" width="11.08984375" bestFit="1" customWidth="1"/>
    <col min="4374" max="4374" width="2.36328125" customWidth="1"/>
    <col min="4375" max="4376" width="11.08984375" bestFit="1" customWidth="1"/>
    <col min="4377" max="4377" width="10.08984375" customWidth="1"/>
    <col min="4378" max="4378" width="11.453125" customWidth="1"/>
    <col min="4608" max="4608" width="14.6328125" customWidth="1"/>
    <col min="4609" max="4609" width="1.453125" customWidth="1"/>
    <col min="4610" max="4610" width="14.6328125" customWidth="1"/>
    <col min="4611" max="4611" width="3.08984375" customWidth="1"/>
    <col min="4612" max="4612" width="11.54296875" customWidth="1"/>
    <col min="4614" max="4614" width="11.6328125" customWidth="1"/>
    <col min="4615" max="4615" width="3" customWidth="1"/>
    <col min="4616" max="4616" width="11.54296875" customWidth="1"/>
    <col min="4617" max="4618" width="11" customWidth="1"/>
    <col min="4619" max="4619" width="12.08984375" customWidth="1"/>
    <col min="4620" max="4620" width="3.08984375" customWidth="1"/>
    <col min="4621" max="4621" width="12.08984375" customWidth="1"/>
    <col min="4622" max="4623" width="10.08984375" bestFit="1" customWidth="1"/>
    <col min="4624" max="4624" width="11.08984375" bestFit="1" customWidth="1"/>
    <col min="4625" max="4625" width="2.6328125" customWidth="1"/>
    <col min="4626" max="4626" width="10.90625" customWidth="1"/>
    <col min="4627" max="4628" width="10.08984375" bestFit="1" customWidth="1"/>
    <col min="4629" max="4629" width="11.08984375" bestFit="1" customWidth="1"/>
    <col min="4630" max="4630" width="2.36328125" customWidth="1"/>
    <col min="4631" max="4632" width="11.08984375" bestFit="1" customWidth="1"/>
    <col min="4633" max="4633" width="10.08984375" customWidth="1"/>
    <col min="4634" max="4634" width="11.453125" customWidth="1"/>
    <col min="4864" max="4864" width="14.6328125" customWidth="1"/>
    <col min="4865" max="4865" width="1.453125" customWidth="1"/>
    <col min="4866" max="4866" width="14.6328125" customWidth="1"/>
    <col min="4867" max="4867" width="3.08984375" customWidth="1"/>
    <col min="4868" max="4868" width="11.54296875" customWidth="1"/>
    <col min="4870" max="4870" width="11.6328125" customWidth="1"/>
    <col min="4871" max="4871" width="3" customWidth="1"/>
    <col min="4872" max="4872" width="11.54296875" customWidth="1"/>
    <col min="4873" max="4874" width="11" customWidth="1"/>
    <col min="4875" max="4875" width="12.08984375" customWidth="1"/>
    <col min="4876" max="4876" width="3.08984375" customWidth="1"/>
    <col min="4877" max="4877" width="12.08984375" customWidth="1"/>
    <col min="4878" max="4879" width="10.08984375" bestFit="1" customWidth="1"/>
    <col min="4880" max="4880" width="11.08984375" bestFit="1" customWidth="1"/>
    <col min="4881" max="4881" width="2.6328125" customWidth="1"/>
    <col min="4882" max="4882" width="10.90625" customWidth="1"/>
    <col min="4883" max="4884" width="10.08984375" bestFit="1" customWidth="1"/>
    <col min="4885" max="4885" width="11.08984375" bestFit="1" customWidth="1"/>
    <col min="4886" max="4886" width="2.36328125" customWidth="1"/>
    <col min="4887" max="4888" width="11.08984375" bestFit="1" customWidth="1"/>
    <col min="4889" max="4889" width="10.08984375" customWidth="1"/>
    <col min="4890" max="4890" width="11.453125" customWidth="1"/>
    <col min="5120" max="5120" width="14.6328125" customWidth="1"/>
    <col min="5121" max="5121" width="1.453125" customWidth="1"/>
    <col min="5122" max="5122" width="14.6328125" customWidth="1"/>
    <col min="5123" max="5123" width="3.08984375" customWidth="1"/>
    <col min="5124" max="5124" width="11.54296875" customWidth="1"/>
    <col min="5126" max="5126" width="11.6328125" customWidth="1"/>
    <col min="5127" max="5127" width="3" customWidth="1"/>
    <col min="5128" max="5128" width="11.54296875" customWidth="1"/>
    <col min="5129" max="5130" width="11" customWidth="1"/>
    <col min="5131" max="5131" width="12.08984375" customWidth="1"/>
    <col min="5132" max="5132" width="3.08984375" customWidth="1"/>
    <col min="5133" max="5133" width="12.08984375" customWidth="1"/>
    <col min="5134" max="5135" width="10.08984375" bestFit="1" customWidth="1"/>
    <col min="5136" max="5136" width="11.08984375" bestFit="1" customWidth="1"/>
    <col min="5137" max="5137" width="2.6328125" customWidth="1"/>
    <col min="5138" max="5138" width="10.90625" customWidth="1"/>
    <col min="5139" max="5140" width="10.08984375" bestFit="1" customWidth="1"/>
    <col min="5141" max="5141" width="11.08984375" bestFit="1" customWidth="1"/>
    <col min="5142" max="5142" width="2.36328125" customWidth="1"/>
    <col min="5143" max="5144" width="11.08984375" bestFit="1" customWidth="1"/>
    <col min="5145" max="5145" width="10.08984375" customWidth="1"/>
    <col min="5146" max="5146" width="11.453125" customWidth="1"/>
    <col min="5376" max="5376" width="14.6328125" customWidth="1"/>
    <col min="5377" max="5377" width="1.453125" customWidth="1"/>
    <col min="5378" max="5378" width="14.6328125" customWidth="1"/>
    <col min="5379" max="5379" width="3.08984375" customWidth="1"/>
    <col min="5380" max="5380" width="11.54296875" customWidth="1"/>
    <col min="5382" max="5382" width="11.6328125" customWidth="1"/>
    <col min="5383" max="5383" width="3" customWidth="1"/>
    <col min="5384" max="5384" width="11.54296875" customWidth="1"/>
    <col min="5385" max="5386" width="11" customWidth="1"/>
    <col min="5387" max="5387" width="12.08984375" customWidth="1"/>
    <col min="5388" max="5388" width="3.08984375" customWidth="1"/>
    <col min="5389" max="5389" width="12.08984375" customWidth="1"/>
    <col min="5390" max="5391" width="10.08984375" bestFit="1" customWidth="1"/>
    <col min="5392" max="5392" width="11.08984375" bestFit="1" customWidth="1"/>
    <col min="5393" max="5393" width="2.6328125" customWidth="1"/>
    <col min="5394" max="5394" width="10.90625" customWidth="1"/>
    <col min="5395" max="5396" width="10.08984375" bestFit="1" customWidth="1"/>
    <col min="5397" max="5397" width="11.08984375" bestFit="1" customWidth="1"/>
    <col min="5398" max="5398" width="2.36328125" customWidth="1"/>
    <col min="5399" max="5400" width="11.08984375" bestFit="1" customWidth="1"/>
    <col min="5401" max="5401" width="10.08984375" customWidth="1"/>
    <col min="5402" max="5402" width="11.453125" customWidth="1"/>
    <col min="5632" max="5632" width="14.6328125" customWidth="1"/>
    <col min="5633" max="5633" width="1.453125" customWidth="1"/>
    <col min="5634" max="5634" width="14.6328125" customWidth="1"/>
    <col min="5635" max="5635" width="3.08984375" customWidth="1"/>
    <col min="5636" max="5636" width="11.54296875" customWidth="1"/>
    <col min="5638" max="5638" width="11.6328125" customWidth="1"/>
    <col min="5639" max="5639" width="3" customWidth="1"/>
    <col min="5640" max="5640" width="11.54296875" customWidth="1"/>
    <col min="5641" max="5642" width="11" customWidth="1"/>
    <col min="5643" max="5643" width="12.08984375" customWidth="1"/>
    <col min="5644" max="5644" width="3.08984375" customWidth="1"/>
    <col min="5645" max="5645" width="12.08984375" customWidth="1"/>
    <col min="5646" max="5647" width="10.08984375" bestFit="1" customWidth="1"/>
    <col min="5648" max="5648" width="11.08984375" bestFit="1" customWidth="1"/>
    <col min="5649" max="5649" width="2.6328125" customWidth="1"/>
    <col min="5650" max="5650" width="10.90625" customWidth="1"/>
    <col min="5651" max="5652" width="10.08984375" bestFit="1" customWidth="1"/>
    <col min="5653" max="5653" width="11.08984375" bestFit="1" customWidth="1"/>
    <col min="5654" max="5654" width="2.36328125" customWidth="1"/>
    <col min="5655" max="5656" width="11.08984375" bestFit="1" customWidth="1"/>
    <col min="5657" max="5657" width="10.08984375" customWidth="1"/>
    <col min="5658" max="5658" width="11.453125" customWidth="1"/>
    <col min="5888" max="5888" width="14.6328125" customWidth="1"/>
    <col min="5889" max="5889" width="1.453125" customWidth="1"/>
    <col min="5890" max="5890" width="14.6328125" customWidth="1"/>
    <col min="5891" max="5891" width="3.08984375" customWidth="1"/>
    <col min="5892" max="5892" width="11.54296875" customWidth="1"/>
    <col min="5894" max="5894" width="11.6328125" customWidth="1"/>
    <col min="5895" max="5895" width="3" customWidth="1"/>
    <col min="5896" max="5896" width="11.54296875" customWidth="1"/>
    <col min="5897" max="5898" width="11" customWidth="1"/>
    <col min="5899" max="5899" width="12.08984375" customWidth="1"/>
    <col min="5900" max="5900" width="3.08984375" customWidth="1"/>
    <col min="5901" max="5901" width="12.08984375" customWidth="1"/>
    <col min="5902" max="5903" width="10.08984375" bestFit="1" customWidth="1"/>
    <col min="5904" max="5904" width="11.08984375" bestFit="1" customWidth="1"/>
    <col min="5905" max="5905" width="2.6328125" customWidth="1"/>
    <col min="5906" max="5906" width="10.90625" customWidth="1"/>
    <col min="5907" max="5908" width="10.08984375" bestFit="1" customWidth="1"/>
    <col min="5909" max="5909" width="11.08984375" bestFit="1" customWidth="1"/>
    <col min="5910" max="5910" width="2.36328125" customWidth="1"/>
    <col min="5911" max="5912" width="11.08984375" bestFit="1" customWidth="1"/>
    <col min="5913" max="5913" width="10.08984375" customWidth="1"/>
    <col min="5914" max="5914" width="11.453125" customWidth="1"/>
    <col min="6144" max="6144" width="14.6328125" customWidth="1"/>
    <col min="6145" max="6145" width="1.453125" customWidth="1"/>
    <col min="6146" max="6146" width="14.6328125" customWidth="1"/>
    <col min="6147" max="6147" width="3.08984375" customWidth="1"/>
    <col min="6148" max="6148" width="11.54296875" customWidth="1"/>
    <col min="6150" max="6150" width="11.6328125" customWidth="1"/>
    <col min="6151" max="6151" width="3" customWidth="1"/>
    <col min="6152" max="6152" width="11.54296875" customWidth="1"/>
    <col min="6153" max="6154" width="11" customWidth="1"/>
    <col min="6155" max="6155" width="12.08984375" customWidth="1"/>
    <col min="6156" max="6156" width="3.08984375" customWidth="1"/>
    <col min="6157" max="6157" width="12.08984375" customWidth="1"/>
    <col min="6158" max="6159" width="10.08984375" bestFit="1" customWidth="1"/>
    <col min="6160" max="6160" width="11.08984375" bestFit="1" customWidth="1"/>
    <col min="6161" max="6161" width="2.6328125" customWidth="1"/>
    <col min="6162" max="6162" width="10.90625" customWidth="1"/>
    <col min="6163" max="6164" width="10.08984375" bestFit="1" customWidth="1"/>
    <col min="6165" max="6165" width="11.08984375" bestFit="1" customWidth="1"/>
    <col min="6166" max="6166" width="2.36328125" customWidth="1"/>
    <col min="6167" max="6168" width="11.08984375" bestFit="1" customWidth="1"/>
    <col min="6169" max="6169" width="10.08984375" customWidth="1"/>
    <col min="6170" max="6170" width="11.453125" customWidth="1"/>
    <col min="6400" max="6400" width="14.6328125" customWidth="1"/>
    <col min="6401" max="6401" width="1.453125" customWidth="1"/>
    <col min="6402" max="6402" width="14.6328125" customWidth="1"/>
    <col min="6403" max="6403" width="3.08984375" customWidth="1"/>
    <col min="6404" max="6404" width="11.54296875" customWidth="1"/>
    <col min="6406" max="6406" width="11.6328125" customWidth="1"/>
    <col min="6407" max="6407" width="3" customWidth="1"/>
    <col min="6408" max="6408" width="11.54296875" customWidth="1"/>
    <col min="6409" max="6410" width="11" customWidth="1"/>
    <col min="6411" max="6411" width="12.08984375" customWidth="1"/>
    <col min="6412" max="6412" width="3.08984375" customWidth="1"/>
    <col min="6413" max="6413" width="12.08984375" customWidth="1"/>
    <col min="6414" max="6415" width="10.08984375" bestFit="1" customWidth="1"/>
    <col min="6416" max="6416" width="11.08984375" bestFit="1" customWidth="1"/>
    <col min="6417" max="6417" width="2.6328125" customWidth="1"/>
    <col min="6418" max="6418" width="10.90625" customWidth="1"/>
    <col min="6419" max="6420" width="10.08984375" bestFit="1" customWidth="1"/>
    <col min="6421" max="6421" width="11.08984375" bestFit="1" customWidth="1"/>
    <col min="6422" max="6422" width="2.36328125" customWidth="1"/>
    <col min="6423" max="6424" width="11.08984375" bestFit="1" customWidth="1"/>
    <col min="6425" max="6425" width="10.08984375" customWidth="1"/>
    <col min="6426" max="6426" width="11.453125" customWidth="1"/>
    <col min="6656" max="6656" width="14.6328125" customWidth="1"/>
    <col min="6657" max="6657" width="1.453125" customWidth="1"/>
    <col min="6658" max="6658" width="14.6328125" customWidth="1"/>
    <col min="6659" max="6659" width="3.08984375" customWidth="1"/>
    <col min="6660" max="6660" width="11.54296875" customWidth="1"/>
    <col min="6662" max="6662" width="11.6328125" customWidth="1"/>
    <col min="6663" max="6663" width="3" customWidth="1"/>
    <col min="6664" max="6664" width="11.54296875" customWidth="1"/>
    <col min="6665" max="6666" width="11" customWidth="1"/>
    <col min="6667" max="6667" width="12.08984375" customWidth="1"/>
    <col min="6668" max="6668" width="3.08984375" customWidth="1"/>
    <col min="6669" max="6669" width="12.08984375" customWidth="1"/>
    <col min="6670" max="6671" width="10.08984375" bestFit="1" customWidth="1"/>
    <col min="6672" max="6672" width="11.08984375" bestFit="1" customWidth="1"/>
    <col min="6673" max="6673" width="2.6328125" customWidth="1"/>
    <col min="6674" max="6674" width="10.90625" customWidth="1"/>
    <col min="6675" max="6676" width="10.08984375" bestFit="1" customWidth="1"/>
    <col min="6677" max="6677" width="11.08984375" bestFit="1" customWidth="1"/>
    <col min="6678" max="6678" width="2.36328125" customWidth="1"/>
    <col min="6679" max="6680" width="11.08984375" bestFit="1" customWidth="1"/>
    <col min="6681" max="6681" width="10.08984375" customWidth="1"/>
    <col min="6682" max="6682" width="11.453125" customWidth="1"/>
    <col min="6912" max="6912" width="14.6328125" customWidth="1"/>
    <col min="6913" max="6913" width="1.453125" customWidth="1"/>
    <col min="6914" max="6914" width="14.6328125" customWidth="1"/>
    <col min="6915" max="6915" width="3.08984375" customWidth="1"/>
    <col min="6916" max="6916" width="11.54296875" customWidth="1"/>
    <col min="6918" max="6918" width="11.6328125" customWidth="1"/>
    <col min="6919" max="6919" width="3" customWidth="1"/>
    <col min="6920" max="6920" width="11.54296875" customWidth="1"/>
    <col min="6921" max="6922" width="11" customWidth="1"/>
    <col min="6923" max="6923" width="12.08984375" customWidth="1"/>
    <col min="6924" max="6924" width="3.08984375" customWidth="1"/>
    <col min="6925" max="6925" width="12.08984375" customWidth="1"/>
    <col min="6926" max="6927" width="10.08984375" bestFit="1" customWidth="1"/>
    <col min="6928" max="6928" width="11.08984375" bestFit="1" customWidth="1"/>
    <col min="6929" max="6929" width="2.6328125" customWidth="1"/>
    <col min="6930" max="6930" width="10.90625" customWidth="1"/>
    <col min="6931" max="6932" width="10.08984375" bestFit="1" customWidth="1"/>
    <col min="6933" max="6933" width="11.08984375" bestFit="1" customWidth="1"/>
    <col min="6934" max="6934" width="2.36328125" customWidth="1"/>
    <col min="6935" max="6936" width="11.08984375" bestFit="1" customWidth="1"/>
    <col min="6937" max="6937" width="10.08984375" customWidth="1"/>
    <col min="6938" max="6938" width="11.453125" customWidth="1"/>
    <col min="7168" max="7168" width="14.6328125" customWidth="1"/>
    <col min="7169" max="7169" width="1.453125" customWidth="1"/>
    <col min="7170" max="7170" width="14.6328125" customWidth="1"/>
    <col min="7171" max="7171" width="3.08984375" customWidth="1"/>
    <col min="7172" max="7172" width="11.54296875" customWidth="1"/>
    <col min="7174" max="7174" width="11.6328125" customWidth="1"/>
    <col min="7175" max="7175" width="3" customWidth="1"/>
    <col min="7176" max="7176" width="11.54296875" customWidth="1"/>
    <col min="7177" max="7178" width="11" customWidth="1"/>
    <col min="7179" max="7179" width="12.08984375" customWidth="1"/>
    <col min="7180" max="7180" width="3.08984375" customWidth="1"/>
    <col min="7181" max="7181" width="12.08984375" customWidth="1"/>
    <col min="7182" max="7183" width="10.08984375" bestFit="1" customWidth="1"/>
    <col min="7184" max="7184" width="11.08984375" bestFit="1" customWidth="1"/>
    <col min="7185" max="7185" width="2.6328125" customWidth="1"/>
    <col min="7186" max="7186" width="10.90625" customWidth="1"/>
    <col min="7187" max="7188" width="10.08984375" bestFit="1" customWidth="1"/>
    <col min="7189" max="7189" width="11.08984375" bestFit="1" customWidth="1"/>
    <col min="7190" max="7190" width="2.36328125" customWidth="1"/>
    <col min="7191" max="7192" width="11.08984375" bestFit="1" customWidth="1"/>
    <col min="7193" max="7193" width="10.08984375" customWidth="1"/>
    <col min="7194" max="7194" width="11.453125" customWidth="1"/>
    <col min="7424" max="7424" width="14.6328125" customWidth="1"/>
    <col min="7425" max="7425" width="1.453125" customWidth="1"/>
    <col min="7426" max="7426" width="14.6328125" customWidth="1"/>
    <col min="7427" max="7427" width="3.08984375" customWidth="1"/>
    <col min="7428" max="7428" width="11.54296875" customWidth="1"/>
    <col min="7430" max="7430" width="11.6328125" customWidth="1"/>
    <col min="7431" max="7431" width="3" customWidth="1"/>
    <col min="7432" max="7432" width="11.54296875" customWidth="1"/>
    <col min="7433" max="7434" width="11" customWidth="1"/>
    <col min="7435" max="7435" width="12.08984375" customWidth="1"/>
    <col min="7436" max="7436" width="3.08984375" customWidth="1"/>
    <col min="7437" max="7437" width="12.08984375" customWidth="1"/>
    <col min="7438" max="7439" width="10.08984375" bestFit="1" customWidth="1"/>
    <col min="7440" max="7440" width="11.08984375" bestFit="1" customWidth="1"/>
    <col min="7441" max="7441" width="2.6328125" customWidth="1"/>
    <col min="7442" max="7442" width="10.90625" customWidth="1"/>
    <col min="7443" max="7444" width="10.08984375" bestFit="1" customWidth="1"/>
    <col min="7445" max="7445" width="11.08984375" bestFit="1" customWidth="1"/>
    <col min="7446" max="7446" width="2.36328125" customWidth="1"/>
    <col min="7447" max="7448" width="11.08984375" bestFit="1" customWidth="1"/>
    <col min="7449" max="7449" width="10.08984375" customWidth="1"/>
    <col min="7450" max="7450" width="11.453125" customWidth="1"/>
    <col min="7680" max="7680" width="14.6328125" customWidth="1"/>
    <col min="7681" max="7681" width="1.453125" customWidth="1"/>
    <col min="7682" max="7682" width="14.6328125" customWidth="1"/>
    <col min="7683" max="7683" width="3.08984375" customWidth="1"/>
    <col min="7684" max="7684" width="11.54296875" customWidth="1"/>
    <col min="7686" max="7686" width="11.6328125" customWidth="1"/>
    <col min="7687" max="7687" width="3" customWidth="1"/>
    <col min="7688" max="7688" width="11.54296875" customWidth="1"/>
    <col min="7689" max="7690" width="11" customWidth="1"/>
    <col min="7691" max="7691" width="12.08984375" customWidth="1"/>
    <col min="7692" max="7692" width="3.08984375" customWidth="1"/>
    <col min="7693" max="7693" width="12.08984375" customWidth="1"/>
    <col min="7694" max="7695" width="10.08984375" bestFit="1" customWidth="1"/>
    <col min="7696" max="7696" width="11.08984375" bestFit="1" customWidth="1"/>
    <col min="7697" max="7697" width="2.6328125" customWidth="1"/>
    <col min="7698" max="7698" width="10.90625" customWidth="1"/>
    <col min="7699" max="7700" width="10.08984375" bestFit="1" customWidth="1"/>
    <col min="7701" max="7701" width="11.08984375" bestFit="1" customWidth="1"/>
    <col min="7702" max="7702" width="2.36328125" customWidth="1"/>
    <col min="7703" max="7704" width="11.08984375" bestFit="1" customWidth="1"/>
    <col min="7705" max="7705" width="10.08984375" customWidth="1"/>
    <col min="7706" max="7706" width="11.453125" customWidth="1"/>
    <col min="7936" max="7936" width="14.6328125" customWidth="1"/>
    <col min="7937" max="7937" width="1.453125" customWidth="1"/>
    <col min="7938" max="7938" width="14.6328125" customWidth="1"/>
    <col min="7939" max="7939" width="3.08984375" customWidth="1"/>
    <col min="7940" max="7940" width="11.54296875" customWidth="1"/>
    <col min="7942" max="7942" width="11.6328125" customWidth="1"/>
    <col min="7943" max="7943" width="3" customWidth="1"/>
    <col min="7944" max="7944" width="11.54296875" customWidth="1"/>
    <col min="7945" max="7946" width="11" customWidth="1"/>
    <col min="7947" max="7947" width="12.08984375" customWidth="1"/>
    <col min="7948" max="7948" width="3.08984375" customWidth="1"/>
    <col min="7949" max="7949" width="12.08984375" customWidth="1"/>
    <col min="7950" max="7951" width="10.08984375" bestFit="1" customWidth="1"/>
    <col min="7952" max="7952" width="11.08984375" bestFit="1" customWidth="1"/>
    <col min="7953" max="7953" width="2.6328125" customWidth="1"/>
    <col min="7954" max="7954" width="10.90625" customWidth="1"/>
    <col min="7955" max="7956" width="10.08984375" bestFit="1" customWidth="1"/>
    <col min="7957" max="7957" width="11.08984375" bestFit="1" customWidth="1"/>
    <col min="7958" max="7958" width="2.36328125" customWidth="1"/>
    <col min="7959" max="7960" width="11.08984375" bestFit="1" customWidth="1"/>
    <col min="7961" max="7961" width="10.08984375" customWidth="1"/>
    <col min="7962" max="7962" width="11.453125" customWidth="1"/>
    <col min="8192" max="8192" width="14.6328125" customWidth="1"/>
    <col min="8193" max="8193" width="1.453125" customWidth="1"/>
    <col min="8194" max="8194" width="14.6328125" customWidth="1"/>
    <col min="8195" max="8195" width="3.08984375" customWidth="1"/>
    <col min="8196" max="8196" width="11.54296875" customWidth="1"/>
    <col min="8198" max="8198" width="11.6328125" customWidth="1"/>
    <col min="8199" max="8199" width="3" customWidth="1"/>
    <col min="8200" max="8200" width="11.54296875" customWidth="1"/>
    <col min="8201" max="8202" width="11" customWidth="1"/>
    <col min="8203" max="8203" width="12.08984375" customWidth="1"/>
    <col min="8204" max="8204" width="3.08984375" customWidth="1"/>
    <col min="8205" max="8205" width="12.08984375" customWidth="1"/>
    <col min="8206" max="8207" width="10.08984375" bestFit="1" customWidth="1"/>
    <col min="8208" max="8208" width="11.08984375" bestFit="1" customWidth="1"/>
    <col min="8209" max="8209" width="2.6328125" customWidth="1"/>
    <col min="8210" max="8210" width="10.90625" customWidth="1"/>
    <col min="8211" max="8212" width="10.08984375" bestFit="1" customWidth="1"/>
    <col min="8213" max="8213" width="11.08984375" bestFit="1" customWidth="1"/>
    <col min="8214" max="8214" width="2.36328125" customWidth="1"/>
    <col min="8215" max="8216" width="11.08984375" bestFit="1" customWidth="1"/>
    <col min="8217" max="8217" width="10.08984375" customWidth="1"/>
    <col min="8218" max="8218" width="11.453125" customWidth="1"/>
    <col min="8448" max="8448" width="14.6328125" customWidth="1"/>
    <col min="8449" max="8449" width="1.453125" customWidth="1"/>
    <col min="8450" max="8450" width="14.6328125" customWidth="1"/>
    <col min="8451" max="8451" width="3.08984375" customWidth="1"/>
    <col min="8452" max="8452" width="11.54296875" customWidth="1"/>
    <col min="8454" max="8454" width="11.6328125" customWidth="1"/>
    <col min="8455" max="8455" width="3" customWidth="1"/>
    <col min="8456" max="8456" width="11.54296875" customWidth="1"/>
    <col min="8457" max="8458" width="11" customWidth="1"/>
    <col min="8459" max="8459" width="12.08984375" customWidth="1"/>
    <col min="8460" max="8460" width="3.08984375" customWidth="1"/>
    <col min="8461" max="8461" width="12.08984375" customWidth="1"/>
    <col min="8462" max="8463" width="10.08984375" bestFit="1" customWidth="1"/>
    <col min="8464" max="8464" width="11.08984375" bestFit="1" customWidth="1"/>
    <col min="8465" max="8465" width="2.6328125" customWidth="1"/>
    <col min="8466" max="8466" width="10.90625" customWidth="1"/>
    <col min="8467" max="8468" width="10.08984375" bestFit="1" customWidth="1"/>
    <col min="8469" max="8469" width="11.08984375" bestFit="1" customWidth="1"/>
    <col min="8470" max="8470" width="2.36328125" customWidth="1"/>
    <col min="8471" max="8472" width="11.08984375" bestFit="1" customWidth="1"/>
    <col min="8473" max="8473" width="10.08984375" customWidth="1"/>
    <col min="8474" max="8474" width="11.453125" customWidth="1"/>
    <col min="8704" max="8704" width="14.6328125" customWidth="1"/>
    <col min="8705" max="8705" width="1.453125" customWidth="1"/>
    <col min="8706" max="8706" width="14.6328125" customWidth="1"/>
    <col min="8707" max="8707" width="3.08984375" customWidth="1"/>
    <col min="8708" max="8708" width="11.54296875" customWidth="1"/>
    <col min="8710" max="8710" width="11.6328125" customWidth="1"/>
    <col min="8711" max="8711" width="3" customWidth="1"/>
    <col min="8712" max="8712" width="11.54296875" customWidth="1"/>
    <col min="8713" max="8714" width="11" customWidth="1"/>
    <col min="8715" max="8715" width="12.08984375" customWidth="1"/>
    <col min="8716" max="8716" width="3.08984375" customWidth="1"/>
    <col min="8717" max="8717" width="12.08984375" customWidth="1"/>
    <col min="8718" max="8719" width="10.08984375" bestFit="1" customWidth="1"/>
    <col min="8720" max="8720" width="11.08984375" bestFit="1" customWidth="1"/>
    <col min="8721" max="8721" width="2.6328125" customWidth="1"/>
    <col min="8722" max="8722" width="10.90625" customWidth="1"/>
    <col min="8723" max="8724" width="10.08984375" bestFit="1" customWidth="1"/>
    <col min="8725" max="8725" width="11.08984375" bestFit="1" customWidth="1"/>
    <col min="8726" max="8726" width="2.36328125" customWidth="1"/>
    <col min="8727" max="8728" width="11.08984375" bestFit="1" customWidth="1"/>
    <col min="8729" max="8729" width="10.08984375" customWidth="1"/>
    <col min="8730" max="8730" width="11.453125" customWidth="1"/>
    <col min="8960" max="8960" width="14.6328125" customWidth="1"/>
    <col min="8961" max="8961" width="1.453125" customWidth="1"/>
    <col min="8962" max="8962" width="14.6328125" customWidth="1"/>
    <col min="8963" max="8963" width="3.08984375" customWidth="1"/>
    <col min="8964" max="8964" width="11.54296875" customWidth="1"/>
    <col min="8966" max="8966" width="11.6328125" customWidth="1"/>
    <col min="8967" max="8967" width="3" customWidth="1"/>
    <col min="8968" max="8968" width="11.54296875" customWidth="1"/>
    <col min="8969" max="8970" width="11" customWidth="1"/>
    <col min="8971" max="8971" width="12.08984375" customWidth="1"/>
    <col min="8972" max="8972" width="3.08984375" customWidth="1"/>
    <col min="8973" max="8973" width="12.08984375" customWidth="1"/>
    <col min="8974" max="8975" width="10.08984375" bestFit="1" customWidth="1"/>
    <col min="8976" max="8976" width="11.08984375" bestFit="1" customWidth="1"/>
    <col min="8977" max="8977" width="2.6328125" customWidth="1"/>
    <col min="8978" max="8978" width="10.90625" customWidth="1"/>
    <col min="8979" max="8980" width="10.08984375" bestFit="1" customWidth="1"/>
    <col min="8981" max="8981" width="11.08984375" bestFit="1" customWidth="1"/>
    <col min="8982" max="8982" width="2.36328125" customWidth="1"/>
    <col min="8983" max="8984" width="11.08984375" bestFit="1" customWidth="1"/>
    <col min="8985" max="8985" width="10.08984375" customWidth="1"/>
    <col min="8986" max="8986" width="11.453125" customWidth="1"/>
    <col min="9216" max="9216" width="14.6328125" customWidth="1"/>
    <col min="9217" max="9217" width="1.453125" customWidth="1"/>
    <col min="9218" max="9218" width="14.6328125" customWidth="1"/>
    <col min="9219" max="9219" width="3.08984375" customWidth="1"/>
    <col min="9220" max="9220" width="11.54296875" customWidth="1"/>
    <col min="9222" max="9222" width="11.6328125" customWidth="1"/>
    <col min="9223" max="9223" width="3" customWidth="1"/>
    <col min="9224" max="9224" width="11.54296875" customWidth="1"/>
    <col min="9225" max="9226" width="11" customWidth="1"/>
    <col min="9227" max="9227" width="12.08984375" customWidth="1"/>
    <col min="9228" max="9228" width="3.08984375" customWidth="1"/>
    <col min="9229" max="9229" width="12.08984375" customWidth="1"/>
    <col min="9230" max="9231" width="10.08984375" bestFit="1" customWidth="1"/>
    <col min="9232" max="9232" width="11.08984375" bestFit="1" customWidth="1"/>
    <col min="9233" max="9233" width="2.6328125" customWidth="1"/>
    <col min="9234" max="9234" width="10.90625" customWidth="1"/>
    <col min="9235" max="9236" width="10.08984375" bestFit="1" customWidth="1"/>
    <col min="9237" max="9237" width="11.08984375" bestFit="1" customWidth="1"/>
    <col min="9238" max="9238" width="2.36328125" customWidth="1"/>
    <col min="9239" max="9240" width="11.08984375" bestFit="1" customWidth="1"/>
    <col min="9241" max="9241" width="10.08984375" customWidth="1"/>
    <col min="9242" max="9242" width="11.453125" customWidth="1"/>
    <col min="9472" max="9472" width="14.6328125" customWidth="1"/>
    <col min="9473" max="9473" width="1.453125" customWidth="1"/>
    <col min="9474" max="9474" width="14.6328125" customWidth="1"/>
    <col min="9475" max="9475" width="3.08984375" customWidth="1"/>
    <col min="9476" max="9476" width="11.54296875" customWidth="1"/>
    <col min="9478" max="9478" width="11.6328125" customWidth="1"/>
    <col min="9479" max="9479" width="3" customWidth="1"/>
    <col min="9480" max="9480" width="11.54296875" customWidth="1"/>
    <col min="9481" max="9482" width="11" customWidth="1"/>
    <col min="9483" max="9483" width="12.08984375" customWidth="1"/>
    <col min="9484" max="9484" width="3.08984375" customWidth="1"/>
    <col min="9485" max="9485" width="12.08984375" customWidth="1"/>
    <col min="9486" max="9487" width="10.08984375" bestFit="1" customWidth="1"/>
    <col min="9488" max="9488" width="11.08984375" bestFit="1" customWidth="1"/>
    <col min="9489" max="9489" width="2.6328125" customWidth="1"/>
    <col min="9490" max="9490" width="10.90625" customWidth="1"/>
    <col min="9491" max="9492" width="10.08984375" bestFit="1" customWidth="1"/>
    <col min="9493" max="9493" width="11.08984375" bestFit="1" customWidth="1"/>
    <col min="9494" max="9494" width="2.36328125" customWidth="1"/>
    <col min="9495" max="9496" width="11.08984375" bestFit="1" customWidth="1"/>
    <col min="9497" max="9497" width="10.08984375" customWidth="1"/>
    <col min="9498" max="9498" width="11.453125" customWidth="1"/>
    <col min="9728" max="9728" width="14.6328125" customWidth="1"/>
    <col min="9729" max="9729" width="1.453125" customWidth="1"/>
    <col min="9730" max="9730" width="14.6328125" customWidth="1"/>
    <col min="9731" max="9731" width="3.08984375" customWidth="1"/>
    <col min="9732" max="9732" width="11.54296875" customWidth="1"/>
    <col min="9734" max="9734" width="11.6328125" customWidth="1"/>
    <col min="9735" max="9735" width="3" customWidth="1"/>
    <col min="9736" max="9736" width="11.54296875" customWidth="1"/>
    <col min="9737" max="9738" width="11" customWidth="1"/>
    <col min="9739" max="9739" width="12.08984375" customWidth="1"/>
    <col min="9740" max="9740" width="3.08984375" customWidth="1"/>
    <col min="9741" max="9741" width="12.08984375" customWidth="1"/>
    <col min="9742" max="9743" width="10.08984375" bestFit="1" customWidth="1"/>
    <col min="9744" max="9744" width="11.08984375" bestFit="1" customWidth="1"/>
    <col min="9745" max="9745" width="2.6328125" customWidth="1"/>
    <col min="9746" max="9746" width="10.90625" customWidth="1"/>
    <col min="9747" max="9748" width="10.08984375" bestFit="1" customWidth="1"/>
    <col min="9749" max="9749" width="11.08984375" bestFit="1" customWidth="1"/>
    <col min="9750" max="9750" width="2.36328125" customWidth="1"/>
    <col min="9751" max="9752" width="11.08984375" bestFit="1" customWidth="1"/>
    <col min="9753" max="9753" width="10.08984375" customWidth="1"/>
    <col min="9754" max="9754" width="11.453125" customWidth="1"/>
    <col min="9984" max="9984" width="14.6328125" customWidth="1"/>
    <col min="9985" max="9985" width="1.453125" customWidth="1"/>
    <col min="9986" max="9986" width="14.6328125" customWidth="1"/>
    <col min="9987" max="9987" width="3.08984375" customWidth="1"/>
    <col min="9988" max="9988" width="11.54296875" customWidth="1"/>
    <col min="9990" max="9990" width="11.6328125" customWidth="1"/>
    <col min="9991" max="9991" width="3" customWidth="1"/>
    <col min="9992" max="9992" width="11.54296875" customWidth="1"/>
    <col min="9993" max="9994" width="11" customWidth="1"/>
    <col min="9995" max="9995" width="12.08984375" customWidth="1"/>
    <col min="9996" max="9996" width="3.08984375" customWidth="1"/>
    <col min="9997" max="9997" width="12.08984375" customWidth="1"/>
    <col min="9998" max="9999" width="10.08984375" bestFit="1" customWidth="1"/>
    <col min="10000" max="10000" width="11.08984375" bestFit="1" customWidth="1"/>
    <col min="10001" max="10001" width="2.6328125" customWidth="1"/>
    <col min="10002" max="10002" width="10.90625" customWidth="1"/>
    <col min="10003" max="10004" width="10.08984375" bestFit="1" customWidth="1"/>
    <col min="10005" max="10005" width="11.08984375" bestFit="1" customWidth="1"/>
    <col min="10006" max="10006" width="2.36328125" customWidth="1"/>
    <col min="10007" max="10008" width="11.08984375" bestFit="1" customWidth="1"/>
    <col min="10009" max="10009" width="10.08984375" customWidth="1"/>
    <col min="10010" max="10010" width="11.453125" customWidth="1"/>
    <col min="10240" max="10240" width="14.6328125" customWidth="1"/>
    <col min="10241" max="10241" width="1.453125" customWidth="1"/>
    <col min="10242" max="10242" width="14.6328125" customWidth="1"/>
    <col min="10243" max="10243" width="3.08984375" customWidth="1"/>
    <col min="10244" max="10244" width="11.54296875" customWidth="1"/>
    <col min="10246" max="10246" width="11.6328125" customWidth="1"/>
    <col min="10247" max="10247" width="3" customWidth="1"/>
    <col min="10248" max="10248" width="11.54296875" customWidth="1"/>
    <col min="10249" max="10250" width="11" customWidth="1"/>
    <col min="10251" max="10251" width="12.08984375" customWidth="1"/>
    <col min="10252" max="10252" width="3.08984375" customWidth="1"/>
    <col min="10253" max="10253" width="12.08984375" customWidth="1"/>
    <col min="10254" max="10255" width="10.08984375" bestFit="1" customWidth="1"/>
    <col min="10256" max="10256" width="11.08984375" bestFit="1" customWidth="1"/>
    <col min="10257" max="10257" width="2.6328125" customWidth="1"/>
    <col min="10258" max="10258" width="10.90625" customWidth="1"/>
    <col min="10259" max="10260" width="10.08984375" bestFit="1" customWidth="1"/>
    <col min="10261" max="10261" width="11.08984375" bestFit="1" customWidth="1"/>
    <col min="10262" max="10262" width="2.36328125" customWidth="1"/>
    <col min="10263" max="10264" width="11.08984375" bestFit="1" customWidth="1"/>
    <col min="10265" max="10265" width="10.08984375" customWidth="1"/>
    <col min="10266" max="10266" width="11.453125" customWidth="1"/>
    <col min="10496" max="10496" width="14.6328125" customWidth="1"/>
    <col min="10497" max="10497" width="1.453125" customWidth="1"/>
    <col min="10498" max="10498" width="14.6328125" customWidth="1"/>
    <col min="10499" max="10499" width="3.08984375" customWidth="1"/>
    <col min="10500" max="10500" width="11.54296875" customWidth="1"/>
    <col min="10502" max="10502" width="11.6328125" customWidth="1"/>
    <col min="10503" max="10503" width="3" customWidth="1"/>
    <col min="10504" max="10504" width="11.54296875" customWidth="1"/>
    <col min="10505" max="10506" width="11" customWidth="1"/>
    <col min="10507" max="10507" width="12.08984375" customWidth="1"/>
    <col min="10508" max="10508" width="3.08984375" customWidth="1"/>
    <col min="10509" max="10509" width="12.08984375" customWidth="1"/>
    <col min="10510" max="10511" width="10.08984375" bestFit="1" customWidth="1"/>
    <col min="10512" max="10512" width="11.08984375" bestFit="1" customWidth="1"/>
    <col min="10513" max="10513" width="2.6328125" customWidth="1"/>
    <col min="10514" max="10514" width="10.90625" customWidth="1"/>
    <col min="10515" max="10516" width="10.08984375" bestFit="1" customWidth="1"/>
    <col min="10517" max="10517" width="11.08984375" bestFit="1" customWidth="1"/>
    <col min="10518" max="10518" width="2.36328125" customWidth="1"/>
    <col min="10519" max="10520" width="11.08984375" bestFit="1" customWidth="1"/>
    <col min="10521" max="10521" width="10.08984375" customWidth="1"/>
    <col min="10522" max="10522" width="11.453125" customWidth="1"/>
    <col min="10752" max="10752" width="14.6328125" customWidth="1"/>
    <col min="10753" max="10753" width="1.453125" customWidth="1"/>
    <col min="10754" max="10754" width="14.6328125" customWidth="1"/>
    <col min="10755" max="10755" width="3.08984375" customWidth="1"/>
    <col min="10756" max="10756" width="11.54296875" customWidth="1"/>
    <col min="10758" max="10758" width="11.6328125" customWidth="1"/>
    <col min="10759" max="10759" width="3" customWidth="1"/>
    <col min="10760" max="10760" width="11.54296875" customWidth="1"/>
    <col min="10761" max="10762" width="11" customWidth="1"/>
    <col min="10763" max="10763" width="12.08984375" customWidth="1"/>
    <col min="10764" max="10764" width="3.08984375" customWidth="1"/>
    <col min="10765" max="10765" width="12.08984375" customWidth="1"/>
    <col min="10766" max="10767" width="10.08984375" bestFit="1" customWidth="1"/>
    <col min="10768" max="10768" width="11.08984375" bestFit="1" customWidth="1"/>
    <col min="10769" max="10769" width="2.6328125" customWidth="1"/>
    <col min="10770" max="10770" width="10.90625" customWidth="1"/>
    <col min="10771" max="10772" width="10.08984375" bestFit="1" customWidth="1"/>
    <col min="10773" max="10773" width="11.08984375" bestFit="1" customWidth="1"/>
    <col min="10774" max="10774" width="2.36328125" customWidth="1"/>
    <col min="10775" max="10776" width="11.08984375" bestFit="1" customWidth="1"/>
    <col min="10777" max="10777" width="10.08984375" customWidth="1"/>
    <col min="10778" max="10778" width="11.453125" customWidth="1"/>
    <col min="11008" max="11008" width="14.6328125" customWidth="1"/>
    <col min="11009" max="11009" width="1.453125" customWidth="1"/>
    <col min="11010" max="11010" width="14.6328125" customWidth="1"/>
    <col min="11011" max="11011" width="3.08984375" customWidth="1"/>
    <col min="11012" max="11012" width="11.54296875" customWidth="1"/>
    <col min="11014" max="11014" width="11.6328125" customWidth="1"/>
    <col min="11015" max="11015" width="3" customWidth="1"/>
    <col min="11016" max="11016" width="11.54296875" customWidth="1"/>
    <col min="11017" max="11018" width="11" customWidth="1"/>
    <col min="11019" max="11019" width="12.08984375" customWidth="1"/>
    <col min="11020" max="11020" width="3.08984375" customWidth="1"/>
    <col min="11021" max="11021" width="12.08984375" customWidth="1"/>
    <col min="11022" max="11023" width="10.08984375" bestFit="1" customWidth="1"/>
    <col min="11024" max="11024" width="11.08984375" bestFit="1" customWidth="1"/>
    <col min="11025" max="11025" width="2.6328125" customWidth="1"/>
    <col min="11026" max="11026" width="10.90625" customWidth="1"/>
    <col min="11027" max="11028" width="10.08984375" bestFit="1" customWidth="1"/>
    <col min="11029" max="11029" width="11.08984375" bestFit="1" customWidth="1"/>
    <col min="11030" max="11030" width="2.36328125" customWidth="1"/>
    <col min="11031" max="11032" width="11.08984375" bestFit="1" customWidth="1"/>
    <col min="11033" max="11033" width="10.08984375" customWidth="1"/>
    <col min="11034" max="11034" width="11.453125" customWidth="1"/>
    <col min="11264" max="11264" width="14.6328125" customWidth="1"/>
    <col min="11265" max="11265" width="1.453125" customWidth="1"/>
    <col min="11266" max="11266" width="14.6328125" customWidth="1"/>
    <col min="11267" max="11267" width="3.08984375" customWidth="1"/>
    <col min="11268" max="11268" width="11.54296875" customWidth="1"/>
    <col min="11270" max="11270" width="11.6328125" customWidth="1"/>
    <col min="11271" max="11271" width="3" customWidth="1"/>
    <col min="11272" max="11272" width="11.54296875" customWidth="1"/>
    <col min="11273" max="11274" width="11" customWidth="1"/>
    <col min="11275" max="11275" width="12.08984375" customWidth="1"/>
    <col min="11276" max="11276" width="3.08984375" customWidth="1"/>
    <col min="11277" max="11277" width="12.08984375" customWidth="1"/>
    <col min="11278" max="11279" width="10.08984375" bestFit="1" customWidth="1"/>
    <col min="11280" max="11280" width="11.08984375" bestFit="1" customWidth="1"/>
    <col min="11281" max="11281" width="2.6328125" customWidth="1"/>
    <col min="11282" max="11282" width="10.90625" customWidth="1"/>
    <col min="11283" max="11284" width="10.08984375" bestFit="1" customWidth="1"/>
    <col min="11285" max="11285" width="11.08984375" bestFit="1" customWidth="1"/>
    <col min="11286" max="11286" width="2.36328125" customWidth="1"/>
    <col min="11287" max="11288" width="11.08984375" bestFit="1" customWidth="1"/>
    <col min="11289" max="11289" width="10.08984375" customWidth="1"/>
    <col min="11290" max="11290" width="11.453125" customWidth="1"/>
    <col min="11520" max="11520" width="14.6328125" customWidth="1"/>
    <col min="11521" max="11521" width="1.453125" customWidth="1"/>
    <col min="11522" max="11522" width="14.6328125" customWidth="1"/>
    <col min="11523" max="11523" width="3.08984375" customWidth="1"/>
    <col min="11524" max="11524" width="11.54296875" customWidth="1"/>
    <col min="11526" max="11526" width="11.6328125" customWidth="1"/>
    <col min="11527" max="11527" width="3" customWidth="1"/>
    <col min="11528" max="11528" width="11.54296875" customWidth="1"/>
    <col min="11529" max="11530" width="11" customWidth="1"/>
    <col min="11531" max="11531" width="12.08984375" customWidth="1"/>
    <col min="11532" max="11532" width="3.08984375" customWidth="1"/>
    <col min="11533" max="11533" width="12.08984375" customWidth="1"/>
    <col min="11534" max="11535" width="10.08984375" bestFit="1" customWidth="1"/>
    <col min="11536" max="11536" width="11.08984375" bestFit="1" customWidth="1"/>
    <col min="11537" max="11537" width="2.6328125" customWidth="1"/>
    <col min="11538" max="11538" width="10.90625" customWidth="1"/>
    <col min="11539" max="11540" width="10.08984375" bestFit="1" customWidth="1"/>
    <col min="11541" max="11541" width="11.08984375" bestFit="1" customWidth="1"/>
    <col min="11542" max="11542" width="2.36328125" customWidth="1"/>
    <col min="11543" max="11544" width="11.08984375" bestFit="1" customWidth="1"/>
    <col min="11545" max="11545" width="10.08984375" customWidth="1"/>
    <col min="11546" max="11546" width="11.453125" customWidth="1"/>
    <col min="11776" max="11776" width="14.6328125" customWidth="1"/>
    <col min="11777" max="11777" width="1.453125" customWidth="1"/>
    <col min="11778" max="11778" width="14.6328125" customWidth="1"/>
    <col min="11779" max="11779" width="3.08984375" customWidth="1"/>
    <col min="11780" max="11780" width="11.54296875" customWidth="1"/>
    <col min="11782" max="11782" width="11.6328125" customWidth="1"/>
    <col min="11783" max="11783" width="3" customWidth="1"/>
    <col min="11784" max="11784" width="11.54296875" customWidth="1"/>
    <col min="11785" max="11786" width="11" customWidth="1"/>
    <col min="11787" max="11787" width="12.08984375" customWidth="1"/>
    <col min="11788" max="11788" width="3.08984375" customWidth="1"/>
    <col min="11789" max="11789" width="12.08984375" customWidth="1"/>
    <col min="11790" max="11791" width="10.08984375" bestFit="1" customWidth="1"/>
    <col min="11792" max="11792" width="11.08984375" bestFit="1" customWidth="1"/>
    <col min="11793" max="11793" width="2.6328125" customWidth="1"/>
    <col min="11794" max="11794" width="10.90625" customWidth="1"/>
    <col min="11795" max="11796" width="10.08984375" bestFit="1" customWidth="1"/>
    <col min="11797" max="11797" width="11.08984375" bestFit="1" customWidth="1"/>
    <col min="11798" max="11798" width="2.36328125" customWidth="1"/>
    <col min="11799" max="11800" width="11.08984375" bestFit="1" customWidth="1"/>
    <col min="11801" max="11801" width="10.08984375" customWidth="1"/>
    <col min="11802" max="11802" width="11.453125" customWidth="1"/>
    <col min="12032" max="12032" width="14.6328125" customWidth="1"/>
    <col min="12033" max="12033" width="1.453125" customWidth="1"/>
    <col min="12034" max="12034" width="14.6328125" customWidth="1"/>
    <col min="12035" max="12035" width="3.08984375" customWidth="1"/>
    <col min="12036" max="12036" width="11.54296875" customWidth="1"/>
    <col min="12038" max="12038" width="11.6328125" customWidth="1"/>
    <col min="12039" max="12039" width="3" customWidth="1"/>
    <col min="12040" max="12040" width="11.54296875" customWidth="1"/>
    <col min="12041" max="12042" width="11" customWidth="1"/>
    <col min="12043" max="12043" width="12.08984375" customWidth="1"/>
    <col min="12044" max="12044" width="3.08984375" customWidth="1"/>
    <col min="12045" max="12045" width="12.08984375" customWidth="1"/>
    <col min="12046" max="12047" width="10.08984375" bestFit="1" customWidth="1"/>
    <col min="12048" max="12048" width="11.08984375" bestFit="1" customWidth="1"/>
    <col min="12049" max="12049" width="2.6328125" customWidth="1"/>
    <col min="12050" max="12050" width="10.90625" customWidth="1"/>
    <col min="12051" max="12052" width="10.08984375" bestFit="1" customWidth="1"/>
    <col min="12053" max="12053" width="11.08984375" bestFit="1" customWidth="1"/>
    <col min="12054" max="12054" width="2.36328125" customWidth="1"/>
    <col min="12055" max="12056" width="11.08984375" bestFit="1" customWidth="1"/>
    <col min="12057" max="12057" width="10.08984375" customWidth="1"/>
    <col min="12058" max="12058" width="11.453125" customWidth="1"/>
    <col min="12288" max="12288" width="14.6328125" customWidth="1"/>
    <col min="12289" max="12289" width="1.453125" customWidth="1"/>
    <col min="12290" max="12290" width="14.6328125" customWidth="1"/>
    <col min="12291" max="12291" width="3.08984375" customWidth="1"/>
    <col min="12292" max="12292" width="11.54296875" customWidth="1"/>
    <col min="12294" max="12294" width="11.6328125" customWidth="1"/>
    <col min="12295" max="12295" width="3" customWidth="1"/>
    <col min="12296" max="12296" width="11.54296875" customWidth="1"/>
    <col min="12297" max="12298" width="11" customWidth="1"/>
    <col min="12299" max="12299" width="12.08984375" customWidth="1"/>
    <col min="12300" max="12300" width="3.08984375" customWidth="1"/>
    <col min="12301" max="12301" width="12.08984375" customWidth="1"/>
    <col min="12302" max="12303" width="10.08984375" bestFit="1" customWidth="1"/>
    <col min="12304" max="12304" width="11.08984375" bestFit="1" customWidth="1"/>
    <col min="12305" max="12305" width="2.6328125" customWidth="1"/>
    <col min="12306" max="12306" width="10.90625" customWidth="1"/>
    <col min="12307" max="12308" width="10.08984375" bestFit="1" customWidth="1"/>
    <col min="12309" max="12309" width="11.08984375" bestFit="1" customWidth="1"/>
    <col min="12310" max="12310" width="2.36328125" customWidth="1"/>
    <col min="12311" max="12312" width="11.08984375" bestFit="1" customWidth="1"/>
    <col min="12313" max="12313" width="10.08984375" customWidth="1"/>
    <col min="12314" max="12314" width="11.453125" customWidth="1"/>
    <col min="12544" max="12544" width="14.6328125" customWidth="1"/>
    <col min="12545" max="12545" width="1.453125" customWidth="1"/>
    <col min="12546" max="12546" width="14.6328125" customWidth="1"/>
    <col min="12547" max="12547" width="3.08984375" customWidth="1"/>
    <col min="12548" max="12548" width="11.54296875" customWidth="1"/>
    <col min="12550" max="12550" width="11.6328125" customWidth="1"/>
    <col min="12551" max="12551" width="3" customWidth="1"/>
    <col min="12552" max="12552" width="11.54296875" customWidth="1"/>
    <col min="12553" max="12554" width="11" customWidth="1"/>
    <col min="12555" max="12555" width="12.08984375" customWidth="1"/>
    <col min="12556" max="12556" width="3.08984375" customWidth="1"/>
    <col min="12557" max="12557" width="12.08984375" customWidth="1"/>
    <col min="12558" max="12559" width="10.08984375" bestFit="1" customWidth="1"/>
    <col min="12560" max="12560" width="11.08984375" bestFit="1" customWidth="1"/>
    <col min="12561" max="12561" width="2.6328125" customWidth="1"/>
    <col min="12562" max="12562" width="10.90625" customWidth="1"/>
    <col min="12563" max="12564" width="10.08984375" bestFit="1" customWidth="1"/>
    <col min="12565" max="12565" width="11.08984375" bestFit="1" customWidth="1"/>
    <col min="12566" max="12566" width="2.36328125" customWidth="1"/>
    <col min="12567" max="12568" width="11.08984375" bestFit="1" customWidth="1"/>
    <col min="12569" max="12569" width="10.08984375" customWidth="1"/>
    <col min="12570" max="12570" width="11.453125" customWidth="1"/>
    <col min="12800" max="12800" width="14.6328125" customWidth="1"/>
    <col min="12801" max="12801" width="1.453125" customWidth="1"/>
    <col min="12802" max="12802" width="14.6328125" customWidth="1"/>
    <col min="12803" max="12803" width="3.08984375" customWidth="1"/>
    <col min="12804" max="12804" width="11.54296875" customWidth="1"/>
    <col min="12806" max="12806" width="11.6328125" customWidth="1"/>
    <col min="12807" max="12807" width="3" customWidth="1"/>
    <col min="12808" max="12808" width="11.54296875" customWidth="1"/>
    <col min="12809" max="12810" width="11" customWidth="1"/>
    <col min="12811" max="12811" width="12.08984375" customWidth="1"/>
    <col min="12812" max="12812" width="3.08984375" customWidth="1"/>
    <col min="12813" max="12813" width="12.08984375" customWidth="1"/>
    <col min="12814" max="12815" width="10.08984375" bestFit="1" customWidth="1"/>
    <col min="12816" max="12816" width="11.08984375" bestFit="1" customWidth="1"/>
    <col min="12817" max="12817" width="2.6328125" customWidth="1"/>
    <col min="12818" max="12818" width="10.90625" customWidth="1"/>
    <col min="12819" max="12820" width="10.08984375" bestFit="1" customWidth="1"/>
    <col min="12821" max="12821" width="11.08984375" bestFit="1" customWidth="1"/>
    <col min="12822" max="12822" width="2.36328125" customWidth="1"/>
    <col min="12823" max="12824" width="11.08984375" bestFit="1" customWidth="1"/>
    <col min="12825" max="12825" width="10.08984375" customWidth="1"/>
    <col min="12826" max="12826" width="11.453125" customWidth="1"/>
    <col min="13056" max="13056" width="14.6328125" customWidth="1"/>
    <col min="13057" max="13057" width="1.453125" customWidth="1"/>
    <col min="13058" max="13058" width="14.6328125" customWidth="1"/>
    <col min="13059" max="13059" width="3.08984375" customWidth="1"/>
    <col min="13060" max="13060" width="11.54296875" customWidth="1"/>
    <col min="13062" max="13062" width="11.6328125" customWidth="1"/>
    <col min="13063" max="13063" width="3" customWidth="1"/>
    <col min="13064" max="13064" width="11.54296875" customWidth="1"/>
    <col min="13065" max="13066" width="11" customWidth="1"/>
    <col min="13067" max="13067" width="12.08984375" customWidth="1"/>
    <col min="13068" max="13068" width="3.08984375" customWidth="1"/>
    <col min="13069" max="13069" width="12.08984375" customWidth="1"/>
    <col min="13070" max="13071" width="10.08984375" bestFit="1" customWidth="1"/>
    <col min="13072" max="13072" width="11.08984375" bestFit="1" customWidth="1"/>
    <col min="13073" max="13073" width="2.6328125" customWidth="1"/>
    <col min="13074" max="13074" width="10.90625" customWidth="1"/>
    <col min="13075" max="13076" width="10.08984375" bestFit="1" customWidth="1"/>
    <col min="13077" max="13077" width="11.08984375" bestFit="1" customWidth="1"/>
    <col min="13078" max="13078" width="2.36328125" customWidth="1"/>
    <col min="13079" max="13080" width="11.08984375" bestFit="1" customWidth="1"/>
    <col min="13081" max="13081" width="10.08984375" customWidth="1"/>
    <col min="13082" max="13082" width="11.453125" customWidth="1"/>
    <col min="13312" max="13312" width="14.6328125" customWidth="1"/>
    <col min="13313" max="13313" width="1.453125" customWidth="1"/>
    <col min="13314" max="13314" width="14.6328125" customWidth="1"/>
    <col min="13315" max="13315" width="3.08984375" customWidth="1"/>
    <col min="13316" max="13316" width="11.54296875" customWidth="1"/>
    <col min="13318" max="13318" width="11.6328125" customWidth="1"/>
    <col min="13319" max="13319" width="3" customWidth="1"/>
    <col min="13320" max="13320" width="11.54296875" customWidth="1"/>
    <col min="13321" max="13322" width="11" customWidth="1"/>
    <col min="13323" max="13323" width="12.08984375" customWidth="1"/>
    <col min="13324" max="13324" width="3.08984375" customWidth="1"/>
    <col min="13325" max="13325" width="12.08984375" customWidth="1"/>
    <col min="13326" max="13327" width="10.08984375" bestFit="1" customWidth="1"/>
    <col min="13328" max="13328" width="11.08984375" bestFit="1" customWidth="1"/>
    <col min="13329" max="13329" width="2.6328125" customWidth="1"/>
    <col min="13330" max="13330" width="10.90625" customWidth="1"/>
    <col min="13331" max="13332" width="10.08984375" bestFit="1" customWidth="1"/>
    <col min="13333" max="13333" width="11.08984375" bestFit="1" customWidth="1"/>
    <col min="13334" max="13334" width="2.36328125" customWidth="1"/>
    <col min="13335" max="13336" width="11.08984375" bestFit="1" customWidth="1"/>
    <col min="13337" max="13337" width="10.08984375" customWidth="1"/>
    <col min="13338" max="13338" width="11.453125" customWidth="1"/>
    <col min="13568" max="13568" width="14.6328125" customWidth="1"/>
    <col min="13569" max="13569" width="1.453125" customWidth="1"/>
    <col min="13570" max="13570" width="14.6328125" customWidth="1"/>
    <col min="13571" max="13571" width="3.08984375" customWidth="1"/>
    <col min="13572" max="13572" width="11.54296875" customWidth="1"/>
    <col min="13574" max="13574" width="11.6328125" customWidth="1"/>
    <col min="13575" max="13575" width="3" customWidth="1"/>
    <col min="13576" max="13576" width="11.54296875" customWidth="1"/>
    <col min="13577" max="13578" width="11" customWidth="1"/>
    <col min="13579" max="13579" width="12.08984375" customWidth="1"/>
    <col min="13580" max="13580" width="3.08984375" customWidth="1"/>
    <col min="13581" max="13581" width="12.08984375" customWidth="1"/>
    <col min="13582" max="13583" width="10.08984375" bestFit="1" customWidth="1"/>
    <col min="13584" max="13584" width="11.08984375" bestFit="1" customWidth="1"/>
    <col min="13585" max="13585" width="2.6328125" customWidth="1"/>
    <col min="13586" max="13586" width="10.90625" customWidth="1"/>
    <col min="13587" max="13588" width="10.08984375" bestFit="1" customWidth="1"/>
    <col min="13589" max="13589" width="11.08984375" bestFit="1" customWidth="1"/>
    <col min="13590" max="13590" width="2.36328125" customWidth="1"/>
    <col min="13591" max="13592" width="11.08984375" bestFit="1" customWidth="1"/>
    <col min="13593" max="13593" width="10.08984375" customWidth="1"/>
    <col min="13594" max="13594" width="11.453125" customWidth="1"/>
    <col min="13824" max="13824" width="14.6328125" customWidth="1"/>
    <col min="13825" max="13825" width="1.453125" customWidth="1"/>
    <col min="13826" max="13826" width="14.6328125" customWidth="1"/>
    <col min="13827" max="13827" width="3.08984375" customWidth="1"/>
    <col min="13828" max="13828" width="11.54296875" customWidth="1"/>
    <col min="13830" max="13830" width="11.6328125" customWidth="1"/>
    <col min="13831" max="13831" width="3" customWidth="1"/>
    <col min="13832" max="13832" width="11.54296875" customWidth="1"/>
    <col min="13833" max="13834" width="11" customWidth="1"/>
    <col min="13835" max="13835" width="12.08984375" customWidth="1"/>
    <col min="13836" max="13836" width="3.08984375" customWidth="1"/>
    <col min="13837" max="13837" width="12.08984375" customWidth="1"/>
    <col min="13838" max="13839" width="10.08984375" bestFit="1" customWidth="1"/>
    <col min="13840" max="13840" width="11.08984375" bestFit="1" customWidth="1"/>
    <col min="13841" max="13841" width="2.6328125" customWidth="1"/>
    <col min="13842" max="13842" width="10.90625" customWidth="1"/>
    <col min="13843" max="13844" width="10.08984375" bestFit="1" customWidth="1"/>
    <col min="13845" max="13845" width="11.08984375" bestFit="1" customWidth="1"/>
    <col min="13846" max="13846" width="2.36328125" customWidth="1"/>
    <col min="13847" max="13848" width="11.08984375" bestFit="1" customWidth="1"/>
    <col min="13849" max="13849" width="10.08984375" customWidth="1"/>
    <col min="13850" max="13850" width="11.453125" customWidth="1"/>
    <col min="14080" max="14080" width="14.6328125" customWidth="1"/>
    <col min="14081" max="14081" width="1.453125" customWidth="1"/>
    <col min="14082" max="14082" width="14.6328125" customWidth="1"/>
    <col min="14083" max="14083" width="3.08984375" customWidth="1"/>
    <col min="14084" max="14084" width="11.54296875" customWidth="1"/>
    <col min="14086" max="14086" width="11.6328125" customWidth="1"/>
    <col min="14087" max="14087" width="3" customWidth="1"/>
    <col min="14088" max="14088" width="11.54296875" customWidth="1"/>
    <col min="14089" max="14090" width="11" customWidth="1"/>
    <col min="14091" max="14091" width="12.08984375" customWidth="1"/>
    <col min="14092" max="14092" width="3.08984375" customWidth="1"/>
    <col min="14093" max="14093" width="12.08984375" customWidth="1"/>
    <col min="14094" max="14095" width="10.08984375" bestFit="1" customWidth="1"/>
    <col min="14096" max="14096" width="11.08984375" bestFit="1" customWidth="1"/>
    <col min="14097" max="14097" width="2.6328125" customWidth="1"/>
    <col min="14098" max="14098" width="10.90625" customWidth="1"/>
    <col min="14099" max="14100" width="10.08984375" bestFit="1" customWidth="1"/>
    <col min="14101" max="14101" width="11.08984375" bestFit="1" customWidth="1"/>
    <col min="14102" max="14102" width="2.36328125" customWidth="1"/>
    <col min="14103" max="14104" width="11.08984375" bestFit="1" customWidth="1"/>
    <col min="14105" max="14105" width="10.08984375" customWidth="1"/>
    <col min="14106" max="14106" width="11.453125" customWidth="1"/>
    <col min="14336" max="14336" width="14.6328125" customWidth="1"/>
    <col min="14337" max="14337" width="1.453125" customWidth="1"/>
    <col min="14338" max="14338" width="14.6328125" customWidth="1"/>
    <col min="14339" max="14339" width="3.08984375" customWidth="1"/>
    <col min="14340" max="14340" width="11.54296875" customWidth="1"/>
    <col min="14342" max="14342" width="11.6328125" customWidth="1"/>
    <col min="14343" max="14343" width="3" customWidth="1"/>
    <col min="14344" max="14344" width="11.54296875" customWidth="1"/>
    <col min="14345" max="14346" width="11" customWidth="1"/>
    <col min="14347" max="14347" width="12.08984375" customWidth="1"/>
    <col min="14348" max="14348" width="3.08984375" customWidth="1"/>
    <col min="14349" max="14349" width="12.08984375" customWidth="1"/>
    <col min="14350" max="14351" width="10.08984375" bestFit="1" customWidth="1"/>
    <col min="14352" max="14352" width="11.08984375" bestFit="1" customWidth="1"/>
    <col min="14353" max="14353" width="2.6328125" customWidth="1"/>
    <col min="14354" max="14354" width="10.90625" customWidth="1"/>
    <col min="14355" max="14356" width="10.08984375" bestFit="1" customWidth="1"/>
    <col min="14357" max="14357" width="11.08984375" bestFit="1" customWidth="1"/>
    <col min="14358" max="14358" width="2.36328125" customWidth="1"/>
    <col min="14359" max="14360" width="11.08984375" bestFit="1" customWidth="1"/>
    <col min="14361" max="14361" width="10.08984375" customWidth="1"/>
    <col min="14362" max="14362" width="11.453125" customWidth="1"/>
    <col min="14592" max="14592" width="14.6328125" customWidth="1"/>
    <col min="14593" max="14593" width="1.453125" customWidth="1"/>
    <col min="14594" max="14594" width="14.6328125" customWidth="1"/>
    <col min="14595" max="14595" width="3.08984375" customWidth="1"/>
    <col min="14596" max="14596" width="11.54296875" customWidth="1"/>
    <col min="14598" max="14598" width="11.6328125" customWidth="1"/>
    <col min="14599" max="14599" width="3" customWidth="1"/>
    <col min="14600" max="14600" width="11.54296875" customWidth="1"/>
    <col min="14601" max="14602" width="11" customWidth="1"/>
    <col min="14603" max="14603" width="12.08984375" customWidth="1"/>
    <col min="14604" max="14604" width="3.08984375" customWidth="1"/>
    <col min="14605" max="14605" width="12.08984375" customWidth="1"/>
    <col min="14606" max="14607" width="10.08984375" bestFit="1" customWidth="1"/>
    <col min="14608" max="14608" width="11.08984375" bestFit="1" customWidth="1"/>
    <col min="14609" max="14609" width="2.6328125" customWidth="1"/>
    <col min="14610" max="14610" width="10.90625" customWidth="1"/>
    <col min="14611" max="14612" width="10.08984375" bestFit="1" customWidth="1"/>
    <col min="14613" max="14613" width="11.08984375" bestFit="1" customWidth="1"/>
    <col min="14614" max="14614" width="2.36328125" customWidth="1"/>
    <col min="14615" max="14616" width="11.08984375" bestFit="1" customWidth="1"/>
    <col min="14617" max="14617" width="10.08984375" customWidth="1"/>
    <col min="14618" max="14618" width="11.453125" customWidth="1"/>
    <col min="14848" max="14848" width="14.6328125" customWidth="1"/>
    <col min="14849" max="14849" width="1.453125" customWidth="1"/>
    <col min="14850" max="14850" width="14.6328125" customWidth="1"/>
    <col min="14851" max="14851" width="3.08984375" customWidth="1"/>
    <col min="14852" max="14852" width="11.54296875" customWidth="1"/>
    <col min="14854" max="14854" width="11.6328125" customWidth="1"/>
    <col min="14855" max="14855" width="3" customWidth="1"/>
    <col min="14856" max="14856" width="11.54296875" customWidth="1"/>
    <col min="14857" max="14858" width="11" customWidth="1"/>
    <col min="14859" max="14859" width="12.08984375" customWidth="1"/>
    <col min="14860" max="14860" width="3.08984375" customWidth="1"/>
    <col min="14861" max="14861" width="12.08984375" customWidth="1"/>
    <col min="14862" max="14863" width="10.08984375" bestFit="1" customWidth="1"/>
    <col min="14864" max="14864" width="11.08984375" bestFit="1" customWidth="1"/>
    <col min="14865" max="14865" width="2.6328125" customWidth="1"/>
    <col min="14866" max="14866" width="10.90625" customWidth="1"/>
    <col min="14867" max="14868" width="10.08984375" bestFit="1" customWidth="1"/>
    <col min="14869" max="14869" width="11.08984375" bestFit="1" customWidth="1"/>
    <col min="14870" max="14870" width="2.36328125" customWidth="1"/>
    <col min="14871" max="14872" width="11.08984375" bestFit="1" customWidth="1"/>
    <col min="14873" max="14873" width="10.08984375" customWidth="1"/>
    <col min="14874" max="14874" width="11.453125" customWidth="1"/>
    <col min="15104" max="15104" width="14.6328125" customWidth="1"/>
    <col min="15105" max="15105" width="1.453125" customWidth="1"/>
    <col min="15106" max="15106" width="14.6328125" customWidth="1"/>
    <col min="15107" max="15107" width="3.08984375" customWidth="1"/>
    <col min="15108" max="15108" width="11.54296875" customWidth="1"/>
    <col min="15110" max="15110" width="11.6328125" customWidth="1"/>
    <col min="15111" max="15111" width="3" customWidth="1"/>
    <col min="15112" max="15112" width="11.54296875" customWidth="1"/>
    <col min="15113" max="15114" width="11" customWidth="1"/>
    <col min="15115" max="15115" width="12.08984375" customWidth="1"/>
    <col min="15116" max="15116" width="3.08984375" customWidth="1"/>
    <col min="15117" max="15117" width="12.08984375" customWidth="1"/>
    <col min="15118" max="15119" width="10.08984375" bestFit="1" customWidth="1"/>
    <col min="15120" max="15120" width="11.08984375" bestFit="1" customWidth="1"/>
    <col min="15121" max="15121" width="2.6328125" customWidth="1"/>
    <col min="15122" max="15122" width="10.90625" customWidth="1"/>
    <col min="15123" max="15124" width="10.08984375" bestFit="1" customWidth="1"/>
    <col min="15125" max="15125" width="11.08984375" bestFit="1" customWidth="1"/>
    <col min="15126" max="15126" width="2.36328125" customWidth="1"/>
    <col min="15127" max="15128" width="11.08984375" bestFit="1" customWidth="1"/>
    <col min="15129" max="15129" width="10.08984375" customWidth="1"/>
    <col min="15130" max="15130" width="11.453125" customWidth="1"/>
    <col min="15360" max="15360" width="14.6328125" customWidth="1"/>
    <col min="15361" max="15361" width="1.453125" customWidth="1"/>
    <col min="15362" max="15362" width="14.6328125" customWidth="1"/>
    <col min="15363" max="15363" width="3.08984375" customWidth="1"/>
    <col min="15364" max="15364" width="11.54296875" customWidth="1"/>
    <col min="15366" max="15366" width="11.6328125" customWidth="1"/>
    <col min="15367" max="15367" width="3" customWidth="1"/>
    <col min="15368" max="15368" width="11.54296875" customWidth="1"/>
    <col min="15369" max="15370" width="11" customWidth="1"/>
    <col min="15371" max="15371" width="12.08984375" customWidth="1"/>
    <col min="15372" max="15372" width="3.08984375" customWidth="1"/>
    <col min="15373" max="15373" width="12.08984375" customWidth="1"/>
    <col min="15374" max="15375" width="10.08984375" bestFit="1" customWidth="1"/>
    <col min="15376" max="15376" width="11.08984375" bestFit="1" customWidth="1"/>
    <col min="15377" max="15377" width="2.6328125" customWidth="1"/>
    <col min="15378" max="15378" width="10.90625" customWidth="1"/>
    <col min="15379" max="15380" width="10.08984375" bestFit="1" customWidth="1"/>
    <col min="15381" max="15381" width="11.08984375" bestFit="1" customWidth="1"/>
    <col min="15382" max="15382" width="2.36328125" customWidth="1"/>
    <col min="15383" max="15384" width="11.08984375" bestFit="1" customWidth="1"/>
    <col min="15385" max="15385" width="10.08984375" customWidth="1"/>
    <col min="15386" max="15386" width="11.453125" customWidth="1"/>
    <col min="15616" max="15616" width="14.6328125" customWidth="1"/>
    <col min="15617" max="15617" width="1.453125" customWidth="1"/>
    <col min="15618" max="15618" width="14.6328125" customWidth="1"/>
    <col min="15619" max="15619" width="3.08984375" customWidth="1"/>
    <col min="15620" max="15620" width="11.54296875" customWidth="1"/>
    <col min="15622" max="15622" width="11.6328125" customWidth="1"/>
    <col min="15623" max="15623" width="3" customWidth="1"/>
    <col min="15624" max="15624" width="11.54296875" customWidth="1"/>
    <col min="15625" max="15626" width="11" customWidth="1"/>
    <col min="15627" max="15627" width="12.08984375" customWidth="1"/>
    <col min="15628" max="15628" width="3.08984375" customWidth="1"/>
    <col min="15629" max="15629" width="12.08984375" customWidth="1"/>
    <col min="15630" max="15631" width="10.08984375" bestFit="1" customWidth="1"/>
    <col min="15632" max="15632" width="11.08984375" bestFit="1" customWidth="1"/>
    <col min="15633" max="15633" width="2.6328125" customWidth="1"/>
    <col min="15634" max="15634" width="10.90625" customWidth="1"/>
    <col min="15635" max="15636" width="10.08984375" bestFit="1" customWidth="1"/>
    <col min="15637" max="15637" width="11.08984375" bestFit="1" customWidth="1"/>
    <col min="15638" max="15638" width="2.36328125" customWidth="1"/>
    <col min="15639" max="15640" width="11.08984375" bestFit="1" customWidth="1"/>
    <col min="15641" max="15641" width="10.08984375" customWidth="1"/>
    <col min="15642" max="15642" width="11.453125" customWidth="1"/>
    <col min="15872" max="15872" width="14.6328125" customWidth="1"/>
    <col min="15873" max="15873" width="1.453125" customWidth="1"/>
    <col min="15874" max="15874" width="14.6328125" customWidth="1"/>
    <col min="15875" max="15875" width="3.08984375" customWidth="1"/>
    <col min="15876" max="15876" width="11.54296875" customWidth="1"/>
    <col min="15878" max="15878" width="11.6328125" customWidth="1"/>
    <col min="15879" max="15879" width="3" customWidth="1"/>
    <col min="15880" max="15880" width="11.54296875" customWidth="1"/>
    <col min="15881" max="15882" width="11" customWidth="1"/>
    <col min="15883" max="15883" width="12.08984375" customWidth="1"/>
    <col min="15884" max="15884" width="3.08984375" customWidth="1"/>
    <col min="15885" max="15885" width="12.08984375" customWidth="1"/>
    <col min="15886" max="15887" width="10.08984375" bestFit="1" customWidth="1"/>
    <col min="15888" max="15888" width="11.08984375" bestFit="1" customWidth="1"/>
    <col min="15889" max="15889" width="2.6328125" customWidth="1"/>
    <col min="15890" max="15890" width="10.90625" customWidth="1"/>
    <col min="15891" max="15892" width="10.08984375" bestFit="1" customWidth="1"/>
    <col min="15893" max="15893" width="11.08984375" bestFit="1" customWidth="1"/>
    <col min="15894" max="15894" width="2.36328125" customWidth="1"/>
    <col min="15895" max="15896" width="11.08984375" bestFit="1" customWidth="1"/>
    <col min="15897" max="15897" width="10.08984375" customWidth="1"/>
    <col min="15898" max="15898" width="11.453125" customWidth="1"/>
    <col min="16128" max="16128" width="14.6328125" customWidth="1"/>
    <col min="16129" max="16129" width="1.453125" customWidth="1"/>
    <col min="16130" max="16130" width="14.6328125" customWidth="1"/>
    <col min="16131" max="16131" width="3.08984375" customWidth="1"/>
    <col min="16132" max="16132" width="11.54296875" customWidth="1"/>
    <col min="16134" max="16134" width="11.6328125" customWidth="1"/>
    <col min="16135" max="16135" width="3" customWidth="1"/>
    <col min="16136" max="16136" width="11.54296875" customWidth="1"/>
    <col min="16137" max="16138" width="11" customWidth="1"/>
    <col min="16139" max="16139" width="12.08984375" customWidth="1"/>
    <col min="16140" max="16140" width="3.08984375" customWidth="1"/>
    <col min="16141" max="16141" width="12.08984375" customWidth="1"/>
    <col min="16142" max="16143" width="10.08984375" bestFit="1" customWidth="1"/>
    <col min="16144" max="16144" width="11.08984375" bestFit="1" customWidth="1"/>
    <col min="16145" max="16145" width="2.6328125" customWidth="1"/>
    <col min="16146" max="16146" width="10.90625" customWidth="1"/>
    <col min="16147" max="16148" width="10.08984375" bestFit="1" customWidth="1"/>
    <col min="16149" max="16149" width="11.08984375" bestFit="1" customWidth="1"/>
    <col min="16150" max="16150" width="2.36328125" customWidth="1"/>
    <col min="16151" max="16152" width="11.08984375" bestFit="1" customWidth="1"/>
    <col min="16153" max="16153" width="10.08984375" customWidth="1"/>
    <col min="16154" max="16154" width="11.453125" customWidth="1"/>
  </cols>
  <sheetData>
    <row r="1" spans="1:26" s="130" customFormat="1" ht="18" x14ac:dyDescent="0.4">
      <c r="A1" s="201" t="s">
        <v>201</v>
      </c>
      <c r="B1" s="201"/>
      <c r="C1" s="201"/>
      <c r="D1" s="201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s="62" customFormat="1" ht="15.5" x14ac:dyDescent="0.35">
      <c r="A2" s="124" t="s">
        <v>4</v>
      </c>
      <c r="D2" s="187">
        <v>2018</v>
      </c>
      <c r="E2" s="187"/>
      <c r="F2" s="187"/>
      <c r="G2" s="39"/>
      <c r="H2" s="187">
        <v>2019</v>
      </c>
      <c r="I2" s="187"/>
      <c r="J2" s="187"/>
      <c r="K2" s="187"/>
      <c r="L2" s="39"/>
      <c r="M2" s="187">
        <v>2020</v>
      </c>
      <c r="N2" s="187"/>
      <c r="O2" s="187"/>
      <c r="P2" s="187"/>
      <c r="Q2" s="39"/>
      <c r="R2" s="187">
        <v>2021</v>
      </c>
      <c r="S2" s="187"/>
      <c r="T2" s="187"/>
      <c r="U2" s="187"/>
      <c r="V2" s="39"/>
      <c r="W2" s="187">
        <v>2022</v>
      </c>
      <c r="X2" s="187"/>
      <c r="Y2" s="187"/>
      <c r="Z2" s="187"/>
    </row>
    <row r="3" spans="1:26" s="62" customFormat="1" ht="31" x14ac:dyDescent="0.35">
      <c r="A3" s="180" t="s">
        <v>85</v>
      </c>
      <c r="B3" s="19" t="s">
        <v>202</v>
      </c>
      <c r="C3" s="22"/>
      <c r="D3" s="63" t="s">
        <v>14</v>
      </c>
      <c r="E3" s="63" t="s">
        <v>15</v>
      </c>
      <c r="F3" s="63" t="s">
        <v>8</v>
      </c>
      <c r="G3" s="39"/>
      <c r="H3" s="63" t="s">
        <v>14</v>
      </c>
      <c r="I3" s="63" t="s">
        <v>15</v>
      </c>
      <c r="J3" s="63" t="s">
        <v>16</v>
      </c>
      <c r="K3" s="63" t="s">
        <v>8</v>
      </c>
      <c r="L3" s="39"/>
      <c r="M3" s="63" t="s">
        <v>14</v>
      </c>
      <c r="N3" s="63" t="s">
        <v>15</v>
      </c>
      <c r="O3" s="63" t="s">
        <v>16</v>
      </c>
      <c r="P3" s="63" t="s">
        <v>8</v>
      </c>
      <c r="Q3" s="39"/>
      <c r="R3" s="63" t="s">
        <v>14</v>
      </c>
      <c r="S3" s="63" t="s">
        <v>15</v>
      </c>
      <c r="T3" s="63" t="s">
        <v>16</v>
      </c>
      <c r="U3" s="63" t="s">
        <v>8</v>
      </c>
      <c r="V3" s="39"/>
      <c r="W3" s="63" t="s">
        <v>14</v>
      </c>
      <c r="X3" s="63" t="s">
        <v>15</v>
      </c>
      <c r="Y3" s="63" t="s">
        <v>16</v>
      </c>
      <c r="Z3" s="63" t="s">
        <v>8</v>
      </c>
    </row>
    <row r="4" spans="1:26" x14ac:dyDescent="0.35">
      <c r="A4" s="23" t="s">
        <v>203</v>
      </c>
      <c r="B4" s="131">
        <v>41962506</v>
      </c>
      <c r="C4" s="132"/>
      <c r="D4" s="97">
        <f>+[1]Totals!H3</f>
        <v>8927650</v>
      </c>
      <c r="E4" s="95">
        <f>+[1]Totals!N3</f>
        <v>0</v>
      </c>
      <c r="F4" s="96">
        <f>SUM(D4:E4)</f>
        <v>8927650</v>
      </c>
      <c r="G4" s="133"/>
      <c r="H4" s="97">
        <f>+[1]Totals!Z3</f>
        <v>7937750</v>
      </c>
      <c r="I4" s="95">
        <f>+[1]Totals!AF3</f>
        <v>0</v>
      </c>
      <c r="J4" s="95">
        <f>+[1]Totals!AL3</f>
        <v>0</v>
      </c>
      <c r="K4" s="96">
        <f>SUM(H4:J4)</f>
        <v>7937750</v>
      </c>
      <c r="L4" s="133"/>
      <c r="M4" s="97">
        <f>+[1]Totals!BA3</f>
        <v>18461335</v>
      </c>
      <c r="N4" s="95">
        <f>+[1]Totals!BG3</f>
        <v>898300</v>
      </c>
      <c r="O4" s="95">
        <f>+[1]Totals!BM3</f>
        <v>403840</v>
      </c>
      <c r="P4" s="96">
        <f>SUM(M4:O4)</f>
        <v>19763475</v>
      </c>
      <c r="Q4" s="133"/>
      <c r="R4" s="97">
        <f>+[1]Totals!BY3</f>
        <v>3879450</v>
      </c>
      <c r="S4" s="95">
        <f>+[1]Totals!CE3</f>
        <v>16298850</v>
      </c>
      <c r="T4" s="95">
        <f>+[1]Totals!CK3</f>
        <v>1299350</v>
      </c>
      <c r="U4" s="96">
        <f>SUM(R4:T4)</f>
        <v>21477650</v>
      </c>
      <c r="V4" s="133"/>
      <c r="W4" s="97">
        <f>+[1]Totals!CW3</f>
        <v>3095550</v>
      </c>
      <c r="X4" s="95">
        <f>+[1]Totals!DC3</f>
        <v>31005350</v>
      </c>
      <c r="Y4" s="95">
        <f>+[1]Totals!DI3</f>
        <v>997450</v>
      </c>
      <c r="Z4" s="96">
        <f>SUM(W4:Y4)</f>
        <v>35098350</v>
      </c>
    </row>
    <row r="5" spans="1:26" x14ac:dyDescent="0.35">
      <c r="A5" t="s">
        <v>204</v>
      </c>
      <c r="B5" s="134">
        <v>666778429</v>
      </c>
      <c r="C5" s="135"/>
      <c r="D5" s="136">
        <f>+[1]Totals!H4</f>
        <v>87126937</v>
      </c>
      <c r="E5" s="99">
        <f>+[1]Totals!N4</f>
        <v>4457969</v>
      </c>
      <c r="F5" s="100">
        <f t="shared" ref="F5:F13" si="0">SUM(D5:E5)</f>
        <v>91584906</v>
      </c>
      <c r="G5" s="137"/>
      <c r="H5" s="136">
        <f>+[1]Totals!Z4</f>
        <v>120171441</v>
      </c>
      <c r="I5" s="99">
        <f>+[1]Totals!AF4</f>
        <v>5997939</v>
      </c>
      <c r="J5" s="99">
        <f>+[1]Totals!AL4</f>
        <v>3200000</v>
      </c>
      <c r="K5" s="100">
        <f t="shared" ref="K5:K13" si="1">SUM(H5:J5)</f>
        <v>129369380</v>
      </c>
      <c r="L5" s="137"/>
      <c r="M5" s="136">
        <f>+[1]Totals!BA4</f>
        <v>78555585</v>
      </c>
      <c r="N5" s="99">
        <f>+[1]Totals!BG4</f>
        <v>18265411</v>
      </c>
      <c r="O5" s="99">
        <f>+[1]Totals!BM4</f>
        <v>8236461</v>
      </c>
      <c r="P5" s="100">
        <f t="shared" ref="P5:P13" si="2">SUM(M5:O5)</f>
        <v>105057457</v>
      </c>
      <c r="Q5" s="137"/>
      <c r="R5" s="136">
        <f>+[1]Totals!BY4</f>
        <v>61930066</v>
      </c>
      <c r="S5" s="99">
        <f>+[1]Totals!CE4</f>
        <v>46251127</v>
      </c>
      <c r="T5" s="99">
        <f>+[1]Totals!CK4</f>
        <v>9964239</v>
      </c>
      <c r="U5" s="100">
        <f t="shared" ref="U5:U13" si="3">SUM(R5:T5)</f>
        <v>118145432</v>
      </c>
      <c r="V5" s="137"/>
      <c r="W5" s="136">
        <f>+[1]Totals!CW4</f>
        <v>49454949</v>
      </c>
      <c r="X5" s="99">
        <f>+[1]Totals!DC4</f>
        <v>68529115</v>
      </c>
      <c r="Y5" s="99">
        <f>+[1]Totals!DI4</f>
        <v>17880682</v>
      </c>
      <c r="Z5" s="100">
        <f t="shared" ref="Z5:Z13" si="4">SUM(W5:Y5)</f>
        <v>135864746</v>
      </c>
    </row>
    <row r="6" spans="1:26" x14ac:dyDescent="0.35">
      <c r="A6" t="s">
        <v>205</v>
      </c>
      <c r="B6" s="109">
        <v>94288789</v>
      </c>
      <c r="C6" s="138"/>
      <c r="D6" s="136">
        <f>+[1]Totals!H5</f>
        <v>8711393</v>
      </c>
      <c r="E6" s="99">
        <f>+[1]Totals!N5</f>
        <v>0</v>
      </c>
      <c r="F6" s="100">
        <f t="shared" si="0"/>
        <v>8711393</v>
      </c>
      <c r="G6" s="137"/>
      <c r="H6" s="136">
        <f>+[1]Totals!Z5</f>
        <v>28219181</v>
      </c>
      <c r="I6" s="99">
        <f>+[1]Totals!AF5</f>
        <v>26000</v>
      </c>
      <c r="J6" s="99">
        <f>+[1]Totals!AL5</f>
        <v>0</v>
      </c>
      <c r="K6" s="100">
        <f t="shared" si="1"/>
        <v>28245181</v>
      </c>
      <c r="L6" s="137"/>
      <c r="M6" s="136">
        <f>+[1]Totals!BA5</f>
        <v>18162542</v>
      </c>
      <c r="N6" s="99">
        <f>+[1]Totals!BG5</f>
        <v>491257</v>
      </c>
      <c r="O6" s="99">
        <f>+[1]Totals!BM5</f>
        <v>0</v>
      </c>
      <c r="P6" s="100">
        <f t="shared" si="2"/>
        <v>18653799</v>
      </c>
      <c r="Q6" s="137"/>
      <c r="R6" s="136">
        <f>+[1]Totals!BY5</f>
        <v>11378391</v>
      </c>
      <c r="S6" s="99">
        <f>+[1]Totals!CE5</f>
        <v>2496598</v>
      </c>
      <c r="T6" s="99">
        <f>+[1]Totals!CK5</f>
        <v>2706017</v>
      </c>
      <c r="U6" s="100">
        <f t="shared" si="3"/>
        <v>16581006</v>
      </c>
      <c r="V6" s="137"/>
      <c r="W6" s="136">
        <f>+[1]Totals!CW5</f>
        <v>33110346</v>
      </c>
      <c r="X6" s="99">
        <f>+[1]Totals!DC5</f>
        <v>2512154</v>
      </c>
      <c r="Y6" s="99">
        <f>+[1]Totals!DI5</f>
        <v>505671</v>
      </c>
      <c r="Z6" s="100">
        <f t="shared" si="4"/>
        <v>36128171</v>
      </c>
    </row>
    <row r="7" spans="1:26" x14ac:dyDescent="0.35">
      <c r="A7" t="s">
        <v>206</v>
      </c>
      <c r="B7" s="109">
        <v>239680659</v>
      </c>
      <c r="C7" s="138"/>
      <c r="D7" s="136">
        <f>+[1]Totals!H6</f>
        <v>59669613</v>
      </c>
      <c r="E7" s="99">
        <f>+[1]Totals!N6</f>
        <v>132200</v>
      </c>
      <c r="F7" s="100">
        <f t="shared" si="0"/>
        <v>59801813</v>
      </c>
      <c r="G7" s="137"/>
      <c r="H7" s="136">
        <f>+[1]Totals!Z6</f>
        <v>24691080</v>
      </c>
      <c r="I7" s="99">
        <f>+[1]Totals!AF6</f>
        <v>9898662</v>
      </c>
      <c r="J7" s="99">
        <f>+[1]Totals!AL6</f>
        <v>900000</v>
      </c>
      <c r="K7" s="100">
        <f t="shared" si="1"/>
        <v>35489742</v>
      </c>
      <c r="L7" s="137"/>
      <c r="M7" s="136">
        <f>+[1]Totals!BA6</f>
        <v>25688549</v>
      </c>
      <c r="N7" s="99">
        <f>+[1]Totals!BG6</f>
        <v>13485698</v>
      </c>
      <c r="O7" s="99">
        <f>+[1]Totals!BM6</f>
        <v>3327000</v>
      </c>
      <c r="P7" s="100">
        <f t="shared" si="2"/>
        <v>42501247</v>
      </c>
      <c r="Q7" s="137"/>
      <c r="R7" s="136">
        <f>+[1]Totals!BY6</f>
        <v>11760696</v>
      </c>
      <c r="S7" s="99">
        <f>+[1]Totals!CE6</f>
        <v>21776837</v>
      </c>
      <c r="T7" s="99">
        <f>+[1]Totals!CK6</f>
        <v>4849725</v>
      </c>
      <c r="U7" s="100">
        <f t="shared" si="3"/>
        <v>38387258</v>
      </c>
      <c r="V7" s="137"/>
      <c r="W7" s="136">
        <f>+[1]Totals!CW6</f>
        <v>14674832</v>
      </c>
      <c r="X7" s="99">
        <f>+[1]Totals!DC6</f>
        <v>21069059</v>
      </c>
      <c r="Y7" s="99">
        <f>+[1]Totals!DI6</f>
        <v>1807231</v>
      </c>
      <c r="Z7" s="100">
        <f t="shared" si="4"/>
        <v>37551122</v>
      </c>
    </row>
    <row r="8" spans="1:26" x14ac:dyDescent="0.35">
      <c r="A8" t="s">
        <v>207</v>
      </c>
      <c r="B8" s="109">
        <v>18568276</v>
      </c>
      <c r="C8" s="138"/>
      <c r="D8" s="136">
        <f>+[1]Totals!H7</f>
        <v>0</v>
      </c>
      <c r="E8" s="99">
        <f>+[1]Totals!N7</f>
        <v>0</v>
      </c>
      <c r="F8" s="100">
        <f t="shared" si="0"/>
        <v>0</v>
      </c>
      <c r="G8" s="137"/>
      <c r="H8" s="136">
        <f>+[1]Totals!Z7</f>
        <v>0</v>
      </c>
      <c r="I8" s="99">
        <f>+[1]Totals!AF7</f>
        <v>0</v>
      </c>
      <c r="J8" s="99">
        <f>+[1]Totals!AL7</f>
        <v>0</v>
      </c>
      <c r="K8" s="100">
        <f t="shared" si="1"/>
        <v>0</v>
      </c>
      <c r="L8" s="137"/>
      <c r="M8" s="136">
        <f>+[1]Totals!BA7</f>
        <v>0</v>
      </c>
      <c r="N8" s="99">
        <f>+[1]Totals!BG7</f>
        <v>0</v>
      </c>
      <c r="O8" s="99">
        <f>+[1]Totals!BM7</f>
        <v>0</v>
      </c>
      <c r="P8" s="100">
        <f t="shared" si="2"/>
        <v>0</v>
      </c>
      <c r="Q8" s="137"/>
      <c r="R8" s="136">
        <f>+[1]Totals!BY7</f>
        <v>0</v>
      </c>
      <c r="S8" s="99">
        <f>+[1]Totals!CE7</f>
        <v>0</v>
      </c>
      <c r="T8" s="99">
        <f>+[1]Totals!CK7</f>
        <v>0</v>
      </c>
      <c r="U8" s="100">
        <f t="shared" si="3"/>
        <v>0</v>
      </c>
      <c r="V8" s="137"/>
      <c r="W8" s="136">
        <f>+[1]Totals!CW7</f>
        <v>0</v>
      </c>
      <c r="X8" s="99">
        <f>+[1]Totals!DC7</f>
        <v>0</v>
      </c>
      <c r="Y8" s="99">
        <f>+[1]Totals!DI7</f>
        <v>0</v>
      </c>
      <c r="Z8" s="100">
        <f t="shared" si="4"/>
        <v>0</v>
      </c>
    </row>
    <row r="9" spans="1:26" x14ac:dyDescent="0.35">
      <c r="A9" t="s">
        <v>215</v>
      </c>
      <c r="B9" s="109">
        <v>39727600</v>
      </c>
      <c r="C9" s="138"/>
      <c r="D9" s="136">
        <f>+[1]Totals!H8</f>
        <v>0</v>
      </c>
      <c r="E9" s="99">
        <f>+[1]Totals!N8</f>
        <v>0</v>
      </c>
      <c r="F9" s="100">
        <f t="shared" si="0"/>
        <v>0</v>
      </c>
      <c r="G9" s="137"/>
      <c r="H9" s="136">
        <f>+[1]Totals!Z8</f>
        <v>0</v>
      </c>
      <c r="I9" s="99">
        <f>+[1]Totals!AF8</f>
        <v>0</v>
      </c>
      <c r="J9" s="99">
        <f>+[1]Totals!AL8</f>
        <v>0</v>
      </c>
      <c r="K9" s="100">
        <f t="shared" si="1"/>
        <v>0</v>
      </c>
      <c r="L9" s="137"/>
      <c r="M9" s="136">
        <f>+[1]Totals!BA8</f>
        <v>0</v>
      </c>
      <c r="N9" s="99">
        <f>+[1]Totals!BG8</f>
        <v>0</v>
      </c>
      <c r="O9" s="99">
        <f>+[1]Totals!BM8</f>
        <v>0</v>
      </c>
      <c r="P9" s="100">
        <f t="shared" si="2"/>
        <v>0</v>
      </c>
      <c r="Q9" s="137"/>
      <c r="R9" s="136">
        <f>+[1]Totals!BY8</f>
        <v>400000</v>
      </c>
      <c r="S9" s="99">
        <f>+[1]Totals!CE8</f>
        <v>0</v>
      </c>
      <c r="T9" s="99">
        <f>+[1]Totals!CK8</f>
        <v>0</v>
      </c>
      <c r="U9" s="100">
        <f t="shared" si="3"/>
        <v>400000</v>
      </c>
      <c r="V9" s="137"/>
      <c r="W9" s="136">
        <f>+[1]Totals!CW8</f>
        <v>0</v>
      </c>
      <c r="X9" s="99">
        <f>+[1]Totals!DC8</f>
        <v>0</v>
      </c>
      <c r="Y9" s="99">
        <f>+[1]Totals!DI8</f>
        <v>0</v>
      </c>
      <c r="Z9" s="100">
        <f t="shared" si="4"/>
        <v>0</v>
      </c>
    </row>
    <row r="10" spans="1:26" x14ac:dyDescent="0.35">
      <c r="A10" t="s">
        <v>208</v>
      </c>
      <c r="B10" s="109">
        <v>881149</v>
      </c>
      <c r="C10" s="138"/>
      <c r="D10" s="136">
        <f>+[1]Totals!H9</f>
        <v>314254</v>
      </c>
      <c r="E10" s="99">
        <f>+[1]Totals!N9</f>
        <v>1800</v>
      </c>
      <c r="F10" s="100">
        <f t="shared" si="0"/>
        <v>316054</v>
      </c>
      <c r="G10" s="137"/>
      <c r="H10" s="136">
        <f>+[1]Totals!Z9</f>
        <v>711250</v>
      </c>
      <c r="I10" s="99">
        <f>+[1]Totals!AF9</f>
        <v>71650</v>
      </c>
      <c r="J10" s="99">
        <f>+[1]Totals!AL9</f>
        <v>0</v>
      </c>
      <c r="K10" s="100">
        <f t="shared" si="1"/>
        <v>782900</v>
      </c>
      <c r="L10" s="137"/>
      <c r="M10" s="136">
        <f>+[1]Totals!BA9</f>
        <v>3935067</v>
      </c>
      <c r="N10" s="99">
        <f>+[1]Totals!BG9</f>
        <v>94750</v>
      </c>
      <c r="O10" s="99">
        <f>+[1]Totals!BM9</f>
        <v>0</v>
      </c>
      <c r="P10" s="100">
        <f t="shared" si="2"/>
        <v>4029817</v>
      </c>
      <c r="Q10" s="137"/>
      <c r="R10" s="136">
        <f>+[1]Totals!BY9</f>
        <v>1088760</v>
      </c>
      <c r="S10" s="99">
        <f>+[1]Totals!CE9</f>
        <v>1568150</v>
      </c>
      <c r="T10" s="99">
        <f>+[1]Totals!CK9</f>
        <v>0</v>
      </c>
      <c r="U10" s="100">
        <f t="shared" si="3"/>
        <v>2656910</v>
      </c>
      <c r="V10" s="137"/>
      <c r="W10" s="136">
        <f>+[1]Totals!CW9</f>
        <v>1962190</v>
      </c>
      <c r="X10" s="99">
        <f>+[1]Totals!DC9</f>
        <v>198714</v>
      </c>
      <c r="Y10" s="99">
        <f>+[1]Totals!DI9</f>
        <v>0</v>
      </c>
      <c r="Z10" s="100">
        <f t="shared" si="4"/>
        <v>2160904</v>
      </c>
    </row>
    <row r="11" spans="1:26" x14ac:dyDescent="0.35">
      <c r="A11" t="s">
        <v>209</v>
      </c>
      <c r="B11" s="109">
        <v>30000</v>
      </c>
      <c r="C11" s="138"/>
      <c r="D11" s="136">
        <f>+[1]Totals!H10</f>
        <v>0</v>
      </c>
      <c r="E11" s="99">
        <f>+[1]Totals!N10</f>
        <v>0</v>
      </c>
      <c r="F11" s="100">
        <f t="shared" si="0"/>
        <v>0</v>
      </c>
      <c r="G11" s="137"/>
      <c r="H11" s="136">
        <f>+[1]Totals!Z10</f>
        <v>0</v>
      </c>
      <c r="I11" s="99">
        <f>+[1]Totals!AF10</f>
        <v>0</v>
      </c>
      <c r="J11" s="99">
        <f>+[1]Totals!AL10</f>
        <v>0</v>
      </c>
      <c r="K11" s="100">
        <f t="shared" si="1"/>
        <v>0</v>
      </c>
      <c r="L11" s="137"/>
      <c r="M11" s="136">
        <f>+[1]Totals!BA10</f>
        <v>0</v>
      </c>
      <c r="N11" s="99">
        <f>+[1]Totals!BG10</f>
        <v>0</v>
      </c>
      <c r="O11" s="99">
        <f>+[1]Totals!BM10</f>
        <v>0</v>
      </c>
      <c r="P11" s="100">
        <f t="shared" si="2"/>
        <v>0</v>
      </c>
      <c r="Q11" s="137"/>
      <c r="R11" s="136">
        <f>+[1]Totals!BY10</f>
        <v>0</v>
      </c>
      <c r="S11" s="99">
        <f>+[1]Totals!CE10</f>
        <v>0</v>
      </c>
      <c r="T11" s="99">
        <f>+[1]Totals!CK10</f>
        <v>0</v>
      </c>
      <c r="U11" s="100">
        <f t="shared" si="3"/>
        <v>0</v>
      </c>
      <c r="V11" s="137"/>
      <c r="W11" s="136">
        <f>+[1]Totals!CW10</f>
        <v>0</v>
      </c>
      <c r="X11" s="99">
        <f>+[1]Totals!DC10</f>
        <v>0</v>
      </c>
      <c r="Y11" s="99">
        <f>+[1]Totals!DI10</f>
        <v>0</v>
      </c>
      <c r="Z11" s="100">
        <f t="shared" si="4"/>
        <v>0</v>
      </c>
    </row>
    <row r="12" spans="1:26" x14ac:dyDescent="0.35">
      <c r="A12" t="s">
        <v>210</v>
      </c>
      <c r="B12" s="109">
        <v>44432254</v>
      </c>
      <c r="C12" s="138"/>
      <c r="D12" s="136">
        <f>+[1]Totals!H11</f>
        <v>168000</v>
      </c>
      <c r="E12" s="99">
        <f>+[1]Totals!N11</f>
        <v>0</v>
      </c>
      <c r="F12" s="100">
        <f t="shared" si="0"/>
        <v>168000</v>
      </c>
      <c r="G12" s="137"/>
      <c r="H12" s="136">
        <f>+[1]Totals!Z11</f>
        <v>1050000</v>
      </c>
      <c r="I12" s="99">
        <f>+[1]Totals!AF11</f>
        <v>0</v>
      </c>
      <c r="J12" s="99">
        <f>+[1]Totals!AL11</f>
        <v>0</v>
      </c>
      <c r="K12" s="100">
        <f t="shared" si="1"/>
        <v>1050000</v>
      </c>
      <c r="L12" s="137"/>
      <c r="M12" s="136">
        <f>+[1]Totals!BA11</f>
        <v>0</v>
      </c>
      <c r="N12" s="99">
        <f>+[1]Totals!BG11</f>
        <v>0</v>
      </c>
      <c r="O12" s="99">
        <f>+[1]Totals!BM11</f>
        <v>0</v>
      </c>
      <c r="P12" s="100">
        <f t="shared" si="2"/>
        <v>0</v>
      </c>
      <c r="Q12" s="137"/>
      <c r="R12" s="136">
        <f>+[1]Totals!BY11</f>
        <v>0</v>
      </c>
      <c r="S12" s="99">
        <f>+[1]Totals!CE11</f>
        <v>0</v>
      </c>
      <c r="T12" s="99">
        <f>+[1]Totals!CK11</f>
        <v>0</v>
      </c>
      <c r="U12" s="100">
        <f t="shared" si="3"/>
        <v>0</v>
      </c>
      <c r="V12" s="137"/>
      <c r="W12" s="136">
        <f>+[1]Totals!CW11</f>
        <v>0</v>
      </c>
      <c r="X12" s="99">
        <f>+[1]Totals!DC11</f>
        <v>0</v>
      </c>
      <c r="Y12" s="99">
        <f>+[1]Totals!DI11</f>
        <v>0</v>
      </c>
      <c r="Z12" s="100">
        <f t="shared" si="4"/>
        <v>0</v>
      </c>
    </row>
    <row r="13" spans="1:26" x14ac:dyDescent="0.35">
      <c r="A13" s="23" t="s">
        <v>211</v>
      </c>
      <c r="B13" s="109">
        <v>96304969</v>
      </c>
      <c r="C13" s="138"/>
      <c r="D13" s="136">
        <f>+[1]Totals!H12</f>
        <v>2570837</v>
      </c>
      <c r="E13" s="99">
        <f>+[1]Totals!N12</f>
        <v>325205</v>
      </c>
      <c r="F13" s="100">
        <f t="shared" si="0"/>
        <v>2896042</v>
      </c>
      <c r="G13" s="137"/>
      <c r="H13" s="136">
        <f>+[1]Totals!Z12</f>
        <v>8113257</v>
      </c>
      <c r="I13" s="99">
        <f>+[1]Totals!AF12</f>
        <v>1814386</v>
      </c>
      <c r="J13" s="99">
        <f>+[1]Totals!AL12</f>
        <v>45100</v>
      </c>
      <c r="K13" s="100">
        <f t="shared" si="1"/>
        <v>9972743</v>
      </c>
      <c r="L13" s="137"/>
      <c r="M13" s="136">
        <f>+[1]Totals!BA12</f>
        <v>8955031</v>
      </c>
      <c r="N13" s="99">
        <f>+[1]Totals!BG12</f>
        <v>10204385</v>
      </c>
      <c r="O13" s="99">
        <f>+[1]Totals!BM12</f>
        <v>45100</v>
      </c>
      <c r="P13" s="100">
        <f t="shared" si="2"/>
        <v>19204516</v>
      </c>
      <c r="Q13" s="137"/>
      <c r="R13" s="136">
        <f>+[1]Totals!BY12</f>
        <v>2315900</v>
      </c>
      <c r="S13" s="99">
        <f>+[1]Totals!CE12</f>
        <v>5618250</v>
      </c>
      <c r="T13" s="99">
        <f>+[1]Totals!CK12</f>
        <v>0</v>
      </c>
      <c r="U13" s="100">
        <f t="shared" si="3"/>
        <v>7934150</v>
      </c>
      <c r="V13" s="137"/>
      <c r="W13" s="136">
        <f>+[1]Totals!CW12</f>
        <v>4104150</v>
      </c>
      <c r="X13" s="99">
        <f>+[1]Totals!DC12</f>
        <v>8371078</v>
      </c>
      <c r="Y13" s="99">
        <f>+[1]Totals!DI12</f>
        <v>181000</v>
      </c>
      <c r="Z13" s="100">
        <f t="shared" si="4"/>
        <v>12656228</v>
      </c>
    </row>
    <row r="14" spans="1:26" x14ac:dyDescent="0.35">
      <c r="A14" s="35" t="s">
        <v>8</v>
      </c>
      <c r="B14" s="114">
        <f>SUM(B4:B13)</f>
        <v>1242654631</v>
      </c>
      <c r="C14" s="139"/>
      <c r="D14" s="140">
        <f>SUM(D4:D13)</f>
        <v>167488684</v>
      </c>
      <c r="E14" s="141">
        <f>SUM(E4:E13)</f>
        <v>4917174</v>
      </c>
      <c r="F14" s="142">
        <f>SUM(F4:F13)</f>
        <v>172405858</v>
      </c>
      <c r="G14" s="143"/>
      <c r="H14" s="140">
        <f>SUM(H4:H13)</f>
        <v>190893959</v>
      </c>
      <c r="I14" s="141">
        <f>SUM(I4:I13)</f>
        <v>17808637</v>
      </c>
      <c r="J14" s="141">
        <f>SUM(J4:J13)</f>
        <v>4145100</v>
      </c>
      <c r="K14" s="142">
        <f>SUM(K4:K13)</f>
        <v>212847696</v>
      </c>
      <c r="L14" s="143"/>
      <c r="M14" s="140">
        <f>SUM(M4:M13)</f>
        <v>153758109</v>
      </c>
      <c r="N14" s="141">
        <f>SUM(N4:N13)</f>
        <v>43439801</v>
      </c>
      <c r="O14" s="141">
        <f>SUM(O4:O13)</f>
        <v>12012401</v>
      </c>
      <c r="P14" s="142">
        <f>SUM(P4:P13)</f>
        <v>209210311</v>
      </c>
      <c r="Q14" s="143"/>
      <c r="R14" s="140">
        <f>SUM(R4:R13)</f>
        <v>92753263</v>
      </c>
      <c r="S14" s="141">
        <f>SUM(S4:S13)</f>
        <v>94009812</v>
      </c>
      <c r="T14" s="141">
        <f>SUM(T4:T13)</f>
        <v>18819331</v>
      </c>
      <c r="U14" s="142">
        <f>SUM(U4:U13)</f>
        <v>205582406</v>
      </c>
      <c r="V14" s="143"/>
      <c r="W14" s="140">
        <f>SUM(W4:W13)</f>
        <v>106402017</v>
      </c>
      <c r="X14" s="141">
        <f>SUM(X4:X13)</f>
        <v>131685470</v>
      </c>
      <c r="Y14" s="141">
        <f>SUM(Y4:Y13)</f>
        <v>21372034</v>
      </c>
      <c r="Z14" s="142">
        <f>SUM(Z4:Z13)</f>
        <v>259459521</v>
      </c>
    </row>
    <row r="15" spans="1:26" x14ac:dyDescent="0.35">
      <c r="A15" s="35"/>
      <c r="B15" s="61"/>
      <c r="C15" s="61"/>
    </row>
    <row r="16" spans="1:26" ht="15.5" x14ac:dyDescent="0.35">
      <c r="A16" s="62" t="s">
        <v>212</v>
      </c>
      <c r="B16" s="61"/>
      <c r="C16" s="61"/>
    </row>
    <row r="17" spans="1:27" s="147" customFormat="1" x14ac:dyDescent="0.35">
      <c r="A17" s="144" t="s">
        <v>203</v>
      </c>
      <c r="B17" s="107">
        <v>1159400</v>
      </c>
      <c r="C17" s="145"/>
      <c r="D17" s="97">
        <f>+[1]Totals!H17</f>
        <v>387000</v>
      </c>
      <c r="E17" s="95">
        <f>+[1]Totals!N17</f>
        <v>0</v>
      </c>
      <c r="F17" s="96">
        <f>SUM(D17:E17)</f>
        <v>387000</v>
      </c>
      <c r="G17" s="133"/>
      <c r="H17" s="97">
        <f>+[1]Totals!Z17</f>
        <v>176600</v>
      </c>
      <c r="I17" s="95">
        <f>+[1]Totals!AF17</f>
        <v>0</v>
      </c>
      <c r="J17" s="95">
        <f>+[1]Totals!AL17</f>
        <v>0</v>
      </c>
      <c r="K17" s="96">
        <f>SUM(H17:J17)</f>
        <v>176600</v>
      </c>
      <c r="L17" s="133"/>
      <c r="M17" s="97">
        <f>+[1]Totals!BA17</f>
        <v>949400</v>
      </c>
      <c r="N17" s="95">
        <f>+[1]Totals!BG17</f>
        <v>0</v>
      </c>
      <c r="O17" s="95">
        <f>+[1]Totals!BM17</f>
        <v>0</v>
      </c>
      <c r="P17" s="96">
        <f>SUM(M17:O17)</f>
        <v>949400</v>
      </c>
      <c r="Q17" s="133"/>
      <c r="R17" s="97">
        <f>+[1]Totals!BY17</f>
        <v>0</v>
      </c>
      <c r="S17" s="95">
        <f>+[1]Totals!CE17</f>
        <v>0</v>
      </c>
      <c r="T17" s="95">
        <f>+[1]Totals!CK17</f>
        <v>0</v>
      </c>
      <c r="U17" s="96">
        <f>SUM(R17:T17)</f>
        <v>0</v>
      </c>
      <c r="V17" s="133"/>
      <c r="W17" s="97">
        <f>+[1]Totals!CW17</f>
        <v>0</v>
      </c>
      <c r="X17" s="95">
        <f>+[1]Totals!DC17</f>
        <v>0</v>
      </c>
      <c r="Y17" s="95">
        <f>+[1]Totals!DI17</f>
        <v>0</v>
      </c>
      <c r="Z17" s="96">
        <f>SUM(W17:Y17)</f>
        <v>0</v>
      </c>
      <c r="AA17" s="146"/>
    </row>
    <row r="18" spans="1:27" s="150" customFormat="1" x14ac:dyDescent="0.35">
      <c r="A18" s="148" t="s">
        <v>204</v>
      </c>
      <c r="B18" s="109">
        <v>61954201</v>
      </c>
      <c r="C18" s="138"/>
      <c r="D18" s="136">
        <f>+[1]Totals!H18</f>
        <v>8253900</v>
      </c>
      <c r="E18" s="99">
        <f>+[1]Totals!N18</f>
        <v>8000</v>
      </c>
      <c r="F18" s="100">
        <f t="shared" ref="F18:F26" si="5">SUM(D18:E18)</f>
        <v>8261900</v>
      </c>
      <c r="G18" s="137"/>
      <c r="H18" s="136">
        <f>+[1]Totals!Z18</f>
        <v>15399234</v>
      </c>
      <c r="I18" s="99">
        <f>+[1]Totals!AF18</f>
        <v>0</v>
      </c>
      <c r="J18" s="99">
        <f>+[1]Totals!AL18</f>
        <v>0</v>
      </c>
      <c r="K18" s="100">
        <f t="shared" ref="K18:K26" si="6">SUM(H18:J18)</f>
        <v>15399234</v>
      </c>
      <c r="L18" s="137"/>
      <c r="M18" s="136">
        <f>+[1]Totals!BA18</f>
        <v>7402186</v>
      </c>
      <c r="N18" s="99">
        <f>+[1]Totals!BG18</f>
        <v>0</v>
      </c>
      <c r="O18" s="99">
        <f>+[1]Totals!BM18</f>
        <v>0</v>
      </c>
      <c r="P18" s="100">
        <f t="shared" ref="P18:P26" si="7">SUM(M18:O18)</f>
        <v>7402186</v>
      </c>
      <c r="Q18" s="137"/>
      <c r="R18" s="136">
        <f>+[1]Totals!BY18</f>
        <v>8596999</v>
      </c>
      <c r="S18" s="99">
        <f>+[1]Totals!CE18</f>
        <v>0</v>
      </c>
      <c r="T18" s="99">
        <f>+[1]Totals!CK18</f>
        <v>0</v>
      </c>
      <c r="U18" s="100">
        <f t="shared" ref="U18:U26" si="8">SUM(R18:T18)</f>
        <v>8596999</v>
      </c>
      <c r="V18" s="137"/>
      <c r="W18" s="136">
        <f>+[1]Totals!CW18</f>
        <v>13782643</v>
      </c>
      <c r="X18" s="99">
        <f>+[1]Totals!DC18</f>
        <v>0</v>
      </c>
      <c r="Y18" s="99">
        <f>+[1]Totals!DI18</f>
        <v>0</v>
      </c>
      <c r="Z18" s="100">
        <f t="shared" ref="Z18:Z26" si="9">SUM(W18:Y18)</f>
        <v>13782643</v>
      </c>
      <c r="AA18" s="149"/>
    </row>
    <row r="19" spans="1:27" s="150" customFormat="1" x14ac:dyDescent="0.35">
      <c r="A19" s="149" t="s">
        <v>205</v>
      </c>
      <c r="B19" s="109">
        <v>6449146</v>
      </c>
      <c r="C19" s="138"/>
      <c r="D19" s="136">
        <f>+[1]Totals!H19</f>
        <v>1169776</v>
      </c>
      <c r="E19" s="99">
        <f>+[1]Totals!N19</f>
        <v>0</v>
      </c>
      <c r="F19" s="100">
        <f t="shared" si="5"/>
        <v>1169776</v>
      </c>
      <c r="G19" s="137"/>
      <c r="H19" s="136">
        <f>+[1]Totals!Z19</f>
        <v>1341338</v>
      </c>
      <c r="I19" s="99">
        <f>+[1]Totals!AF19</f>
        <v>0</v>
      </c>
      <c r="J19" s="99">
        <f>+[1]Totals!AL19</f>
        <v>0</v>
      </c>
      <c r="K19" s="100">
        <f t="shared" si="6"/>
        <v>1341338</v>
      </c>
      <c r="L19" s="137"/>
      <c r="M19" s="136">
        <f>+[1]Totals!BA19</f>
        <v>1295834</v>
      </c>
      <c r="N19" s="99">
        <f>+[1]Totals!BG19</f>
        <v>1016700</v>
      </c>
      <c r="O19" s="99">
        <f>+[1]Totals!BM19</f>
        <v>0</v>
      </c>
      <c r="P19" s="100">
        <f t="shared" si="7"/>
        <v>2312534</v>
      </c>
      <c r="Q19" s="137"/>
      <c r="R19" s="136">
        <f>+[1]Totals!BY19</f>
        <v>490213</v>
      </c>
      <c r="S19" s="99">
        <f>+[1]Totals!CE19</f>
        <v>2339550</v>
      </c>
      <c r="T19" s="99">
        <f>+[1]Totals!CK19</f>
        <v>0</v>
      </c>
      <c r="U19" s="100">
        <f t="shared" si="8"/>
        <v>2829763</v>
      </c>
      <c r="V19" s="137"/>
      <c r="W19" s="136">
        <f>+[1]Totals!CW19</f>
        <v>1729455</v>
      </c>
      <c r="X19" s="99">
        <f>+[1]Totals!DC19</f>
        <v>9000</v>
      </c>
      <c r="Y19" s="99">
        <f>+[1]Totals!DI19</f>
        <v>0</v>
      </c>
      <c r="Z19" s="100">
        <f t="shared" si="9"/>
        <v>1738455</v>
      </c>
      <c r="AA19" s="149"/>
    </row>
    <row r="20" spans="1:27" s="150" customFormat="1" x14ac:dyDescent="0.35">
      <c r="A20" s="149" t="s">
        <v>206</v>
      </c>
      <c r="B20" s="109">
        <v>2273100</v>
      </c>
      <c r="C20" s="138"/>
      <c r="D20" s="136">
        <f>+[1]Totals!H20</f>
        <v>968733</v>
      </c>
      <c r="E20" s="99">
        <f>+[1]Totals!N20</f>
        <v>0</v>
      </c>
      <c r="F20" s="100">
        <f t="shared" si="5"/>
        <v>968733</v>
      </c>
      <c r="G20" s="137"/>
      <c r="H20" s="136">
        <f>+[1]Totals!Z20</f>
        <v>881032</v>
      </c>
      <c r="I20" s="99">
        <f>+[1]Totals!AF20</f>
        <v>0</v>
      </c>
      <c r="J20" s="99">
        <f>+[1]Totals!AL20</f>
        <v>0</v>
      </c>
      <c r="K20" s="100">
        <f t="shared" si="6"/>
        <v>881032</v>
      </c>
      <c r="L20" s="137"/>
      <c r="M20" s="136">
        <f>+[1]Totals!BA20</f>
        <v>1421123</v>
      </c>
      <c r="N20" s="99">
        <f>+[1]Totals!BG20</f>
        <v>0</v>
      </c>
      <c r="O20" s="99">
        <f>+[1]Totals!BM20</f>
        <v>0</v>
      </c>
      <c r="P20" s="100">
        <f t="shared" si="7"/>
        <v>1421123</v>
      </c>
      <c r="Q20" s="137"/>
      <c r="R20" s="136">
        <f>+[1]Totals!BY20</f>
        <v>456000</v>
      </c>
      <c r="S20" s="99">
        <f>+[1]Totals!CE20</f>
        <v>0</v>
      </c>
      <c r="T20" s="99">
        <f>+[1]Totals!CK20</f>
        <v>0</v>
      </c>
      <c r="U20" s="100">
        <f t="shared" si="8"/>
        <v>456000</v>
      </c>
      <c r="V20" s="137"/>
      <c r="W20" s="136">
        <f>+[1]Totals!CW20</f>
        <v>440314</v>
      </c>
      <c r="X20" s="99">
        <f>+[1]Totals!DC20</f>
        <v>0</v>
      </c>
      <c r="Y20" s="99">
        <f>+[1]Totals!DI20</f>
        <v>0</v>
      </c>
      <c r="Z20" s="100">
        <f t="shared" si="9"/>
        <v>440314</v>
      </c>
      <c r="AA20" s="149"/>
    </row>
    <row r="21" spans="1:27" s="150" customFormat="1" x14ac:dyDescent="0.35">
      <c r="A21" s="149" t="s">
        <v>207</v>
      </c>
      <c r="B21" s="109">
        <v>0</v>
      </c>
      <c r="C21" s="138"/>
      <c r="D21" s="136">
        <f>+[1]Totals!H21</f>
        <v>0</v>
      </c>
      <c r="E21" s="99">
        <f>+[1]Totals!N21</f>
        <v>0</v>
      </c>
      <c r="F21" s="100">
        <f t="shared" si="5"/>
        <v>0</v>
      </c>
      <c r="G21" s="137"/>
      <c r="H21" s="136">
        <f>+[1]Totals!Z21</f>
        <v>0</v>
      </c>
      <c r="I21" s="99">
        <f>+[1]Totals!AF21</f>
        <v>0</v>
      </c>
      <c r="J21" s="99">
        <f>+[1]Totals!AL21</f>
        <v>0</v>
      </c>
      <c r="K21" s="100">
        <f t="shared" si="6"/>
        <v>0</v>
      </c>
      <c r="L21" s="137"/>
      <c r="M21" s="136">
        <f>+[1]Totals!BA21</f>
        <v>0</v>
      </c>
      <c r="N21" s="99">
        <f>+[1]Totals!BG21</f>
        <v>0</v>
      </c>
      <c r="O21" s="99">
        <f>+[1]Totals!BM21</f>
        <v>0</v>
      </c>
      <c r="P21" s="100">
        <f t="shared" si="7"/>
        <v>0</v>
      </c>
      <c r="Q21" s="137"/>
      <c r="R21" s="136">
        <f>+[1]Totals!BY21</f>
        <v>0</v>
      </c>
      <c r="S21" s="99">
        <f>+[1]Totals!CE21</f>
        <v>0</v>
      </c>
      <c r="T21" s="99">
        <f>+[1]Totals!CK21</f>
        <v>0</v>
      </c>
      <c r="U21" s="100">
        <f t="shared" si="8"/>
        <v>0</v>
      </c>
      <c r="V21" s="137"/>
      <c r="W21" s="136">
        <f>+[1]Totals!CW21</f>
        <v>0</v>
      </c>
      <c r="X21" s="99">
        <f>+[1]Totals!DC21</f>
        <v>0</v>
      </c>
      <c r="Y21" s="99">
        <f>+[1]Totals!DI21</f>
        <v>0</v>
      </c>
      <c r="Z21" s="100">
        <f t="shared" si="9"/>
        <v>0</v>
      </c>
      <c r="AA21" s="149"/>
    </row>
    <row r="22" spans="1:27" s="150" customFormat="1" x14ac:dyDescent="0.35">
      <c r="A22" t="s">
        <v>215</v>
      </c>
      <c r="B22" s="109">
        <v>0</v>
      </c>
      <c r="C22" s="138"/>
      <c r="D22" s="136">
        <f>+[1]Totals!H22</f>
        <v>0</v>
      </c>
      <c r="E22" s="99">
        <f>+[1]Totals!N22</f>
        <v>0</v>
      </c>
      <c r="F22" s="100">
        <f t="shared" si="5"/>
        <v>0</v>
      </c>
      <c r="G22" s="137"/>
      <c r="H22" s="136">
        <f>+[1]Totals!Z22</f>
        <v>0</v>
      </c>
      <c r="I22" s="99">
        <f>+[1]Totals!AF22</f>
        <v>0</v>
      </c>
      <c r="J22" s="99">
        <f>+[1]Totals!AL22</f>
        <v>0</v>
      </c>
      <c r="K22" s="100">
        <f t="shared" si="6"/>
        <v>0</v>
      </c>
      <c r="L22" s="137"/>
      <c r="M22" s="136">
        <f>+[1]Totals!BA22</f>
        <v>0</v>
      </c>
      <c r="N22" s="99">
        <f>+[1]Totals!BG22</f>
        <v>0</v>
      </c>
      <c r="O22" s="99">
        <f>+[1]Totals!BM22</f>
        <v>0</v>
      </c>
      <c r="P22" s="100">
        <f t="shared" si="7"/>
        <v>0</v>
      </c>
      <c r="Q22" s="137"/>
      <c r="R22" s="136">
        <f>+[1]Totals!BY22</f>
        <v>62285</v>
      </c>
      <c r="S22" s="99">
        <f>+[1]Totals!CE22</f>
        <v>0</v>
      </c>
      <c r="T22" s="99">
        <f>+[1]Totals!CK22</f>
        <v>0</v>
      </c>
      <c r="U22" s="100">
        <f t="shared" si="8"/>
        <v>62285</v>
      </c>
      <c r="V22" s="137"/>
      <c r="W22" s="136">
        <f>+[1]Totals!CW22</f>
        <v>2070313</v>
      </c>
      <c r="X22" s="99">
        <f>+[1]Totals!DC22</f>
        <v>0</v>
      </c>
      <c r="Y22" s="99">
        <f>+[1]Totals!DI22</f>
        <v>0</v>
      </c>
      <c r="Z22" s="100">
        <f t="shared" si="9"/>
        <v>2070313</v>
      </c>
      <c r="AA22" s="149"/>
    </row>
    <row r="23" spans="1:27" s="150" customFormat="1" x14ac:dyDescent="0.35">
      <c r="A23" s="149" t="s">
        <v>208</v>
      </c>
      <c r="B23" s="109">
        <v>1449576</v>
      </c>
      <c r="C23" s="138"/>
      <c r="D23" s="136">
        <f>+[1]Totals!H23</f>
        <v>789600</v>
      </c>
      <c r="E23" s="99">
        <f>+[1]Totals!N23</f>
        <v>0</v>
      </c>
      <c r="F23" s="100">
        <f t="shared" si="5"/>
        <v>789600</v>
      </c>
      <c r="G23" s="137"/>
      <c r="H23" s="136">
        <f>+[1]Totals!Z23</f>
        <v>901150</v>
      </c>
      <c r="I23" s="99">
        <f>+[1]Totals!AF23</f>
        <v>0</v>
      </c>
      <c r="J23" s="99">
        <f>+[1]Totals!AL23</f>
        <v>0</v>
      </c>
      <c r="K23" s="100">
        <f t="shared" si="6"/>
        <v>901150</v>
      </c>
      <c r="L23" s="137"/>
      <c r="M23" s="136">
        <f>+[1]Totals!BA23</f>
        <v>864149</v>
      </c>
      <c r="N23" s="99">
        <f>+[1]Totals!BG23</f>
        <v>25150</v>
      </c>
      <c r="O23" s="99">
        <f>+[1]Totals!BM23</f>
        <v>0</v>
      </c>
      <c r="P23" s="100">
        <f t="shared" si="7"/>
        <v>889299</v>
      </c>
      <c r="Q23" s="137"/>
      <c r="R23" s="136">
        <f>+[1]Totals!BY23</f>
        <v>458140</v>
      </c>
      <c r="S23" s="99">
        <f>+[1]Totals!CE23</f>
        <v>26250</v>
      </c>
      <c r="T23" s="99">
        <f>+[1]Totals!CK23</f>
        <v>0</v>
      </c>
      <c r="U23" s="100">
        <f t="shared" si="8"/>
        <v>484390</v>
      </c>
      <c r="V23" s="137"/>
      <c r="W23" s="136">
        <f>+[1]Totals!CW23</f>
        <v>402950</v>
      </c>
      <c r="X23" s="99">
        <f>+[1]Totals!DC23</f>
        <v>0</v>
      </c>
      <c r="Y23" s="99">
        <f>+[1]Totals!DI23</f>
        <v>0</v>
      </c>
      <c r="Z23" s="100">
        <f t="shared" si="9"/>
        <v>402950</v>
      </c>
      <c r="AA23" s="149"/>
    </row>
    <row r="24" spans="1:27" s="150" customFormat="1" x14ac:dyDescent="0.35">
      <c r="A24" s="149" t="s">
        <v>209</v>
      </c>
      <c r="B24" s="109">
        <v>0</v>
      </c>
      <c r="C24" s="138"/>
      <c r="D24" s="136">
        <f>+[1]Totals!H24</f>
        <v>0</v>
      </c>
      <c r="E24" s="99">
        <f>+[1]Totals!N24</f>
        <v>0</v>
      </c>
      <c r="F24" s="100">
        <f t="shared" si="5"/>
        <v>0</v>
      </c>
      <c r="G24" s="137"/>
      <c r="H24" s="136">
        <f>+[1]Totals!Z24</f>
        <v>0</v>
      </c>
      <c r="I24" s="99">
        <f>+[1]Totals!AF24</f>
        <v>0</v>
      </c>
      <c r="J24" s="99">
        <f>+[1]Totals!AL24</f>
        <v>0</v>
      </c>
      <c r="K24" s="100">
        <f t="shared" si="6"/>
        <v>0</v>
      </c>
      <c r="L24" s="137"/>
      <c r="M24" s="136">
        <f>+[1]Totals!BA24</f>
        <v>0</v>
      </c>
      <c r="N24" s="99">
        <f>+[1]Totals!BG24</f>
        <v>0</v>
      </c>
      <c r="O24" s="99">
        <f>+[1]Totals!BM24</f>
        <v>0</v>
      </c>
      <c r="P24" s="100">
        <f t="shared" si="7"/>
        <v>0</v>
      </c>
      <c r="Q24" s="137"/>
      <c r="R24" s="136">
        <f>+[1]Totals!BY24</f>
        <v>0</v>
      </c>
      <c r="S24" s="99">
        <f>+[1]Totals!CE24</f>
        <v>0</v>
      </c>
      <c r="T24" s="99">
        <f>+[1]Totals!CK24</f>
        <v>0</v>
      </c>
      <c r="U24" s="100">
        <f t="shared" si="8"/>
        <v>0</v>
      </c>
      <c r="V24" s="137"/>
      <c r="W24" s="136">
        <f>+[1]Totals!CW24</f>
        <v>0</v>
      </c>
      <c r="X24" s="99">
        <f>+[1]Totals!DC24</f>
        <v>0</v>
      </c>
      <c r="Y24" s="99">
        <f>+[1]Totals!DI24</f>
        <v>0</v>
      </c>
      <c r="Z24" s="100">
        <f t="shared" si="9"/>
        <v>0</v>
      </c>
      <c r="AA24" s="149"/>
    </row>
    <row r="25" spans="1:27" s="150" customFormat="1" x14ac:dyDescent="0.35">
      <c r="A25" s="149" t="s">
        <v>213</v>
      </c>
      <c r="B25" s="109"/>
      <c r="C25" s="138"/>
      <c r="D25" s="136">
        <f>+[1]Totals!H25</f>
        <v>0</v>
      </c>
      <c r="E25" s="99">
        <f>+[1]Totals!N25</f>
        <v>0</v>
      </c>
      <c r="F25" s="100">
        <f t="shared" si="5"/>
        <v>0</v>
      </c>
      <c r="G25" s="137"/>
      <c r="H25" s="136">
        <f>+[1]Totals!Z25</f>
        <v>0</v>
      </c>
      <c r="I25" s="99">
        <f>+[1]Totals!AF25</f>
        <v>0</v>
      </c>
      <c r="J25" s="99">
        <f>+[1]Totals!AL25</f>
        <v>0</v>
      </c>
      <c r="K25" s="100">
        <f t="shared" si="6"/>
        <v>0</v>
      </c>
      <c r="L25" s="137"/>
      <c r="M25" s="136">
        <f>+[1]Totals!BA25</f>
        <v>0</v>
      </c>
      <c r="N25" s="99">
        <f>+[1]Totals!BG25</f>
        <v>0</v>
      </c>
      <c r="O25" s="99">
        <f>+[1]Totals!BM25</f>
        <v>0</v>
      </c>
      <c r="P25" s="100">
        <f t="shared" si="7"/>
        <v>0</v>
      </c>
      <c r="Q25" s="137"/>
      <c r="R25" s="136">
        <f>+[1]Totals!BY25</f>
        <v>0</v>
      </c>
      <c r="S25" s="99">
        <f>+[1]Totals!CE25</f>
        <v>0</v>
      </c>
      <c r="T25" s="99">
        <f>+[1]Totals!CK25</f>
        <v>0</v>
      </c>
      <c r="U25" s="100">
        <f t="shared" si="8"/>
        <v>0</v>
      </c>
      <c r="V25" s="137"/>
      <c r="W25" s="136">
        <f>+[1]Totals!CW25</f>
        <v>2200000</v>
      </c>
      <c r="X25" s="99">
        <f>+[1]Totals!DC25</f>
        <v>0</v>
      </c>
      <c r="Y25" s="99">
        <f>+[1]Totals!DI25</f>
        <v>0</v>
      </c>
      <c r="Z25" s="100">
        <f t="shared" si="9"/>
        <v>2200000</v>
      </c>
      <c r="AA25" s="149"/>
    </row>
    <row r="26" spans="1:27" s="150" customFormat="1" x14ac:dyDescent="0.35">
      <c r="A26" s="148" t="s">
        <v>211</v>
      </c>
      <c r="B26" s="109">
        <v>167220365</v>
      </c>
      <c r="C26" s="138"/>
      <c r="D26" s="136">
        <f>+[1]Totals!H26</f>
        <v>14423463</v>
      </c>
      <c r="E26" s="99">
        <f>+[1]Totals!N26</f>
        <v>184365</v>
      </c>
      <c r="F26" s="100">
        <f t="shared" si="5"/>
        <v>14607828</v>
      </c>
      <c r="G26" s="137"/>
      <c r="H26" s="136">
        <f>+[1]Totals!Z26</f>
        <v>22177447</v>
      </c>
      <c r="I26" s="99">
        <f>+[1]Totals!AF26</f>
        <v>269480</v>
      </c>
      <c r="J26" s="99">
        <f>+[1]Totals!AL26</f>
        <v>0</v>
      </c>
      <c r="K26" s="100">
        <f t="shared" si="6"/>
        <v>22446927</v>
      </c>
      <c r="L26" s="137"/>
      <c r="M26" s="140">
        <f>+[1]Totals!BA26</f>
        <v>30681046</v>
      </c>
      <c r="N26" s="141">
        <f>+[1]Totals!BG26</f>
        <v>435062</v>
      </c>
      <c r="O26" s="141">
        <f>+[1]Totals!BM26</f>
        <v>0</v>
      </c>
      <c r="P26" s="142">
        <f t="shared" si="7"/>
        <v>31116108</v>
      </c>
      <c r="Q26" s="137"/>
      <c r="R26" s="136">
        <f>+[1]Totals!BY26</f>
        <v>1318377</v>
      </c>
      <c r="S26" s="99">
        <f>+[1]Totals!CE26</f>
        <v>393110</v>
      </c>
      <c r="T26" s="99">
        <f>+[1]Totals!CK26</f>
        <v>0</v>
      </c>
      <c r="U26" s="100">
        <f t="shared" si="8"/>
        <v>1711487</v>
      </c>
      <c r="V26" s="137"/>
      <c r="W26" s="136">
        <f>+[1]Totals!CW26</f>
        <v>1586631</v>
      </c>
      <c r="X26" s="99">
        <f>+[1]Totals!DC26</f>
        <v>1030994</v>
      </c>
      <c r="Y26" s="99">
        <f>+[1]Totals!DI26</f>
        <v>12000</v>
      </c>
      <c r="Z26" s="100">
        <f t="shared" si="9"/>
        <v>2629625</v>
      </c>
      <c r="AA26" s="149"/>
    </row>
    <row r="27" spans="1:27" s="157" customFormat="1" x14ac:dyDescent="0.35">
      <c r="A27" s="151" t="s">
        <v>8</v>
      </c>
      <c r="B27" s="114">
        <v>240505788</v>
      </c>
      <c r="C27" s="139"/>
      <c r="D27" s="140">
        <f>SUM(D17:D26)</f>
        <v>25992472</v>
      </c>
      <c r="E27" s="141">
        <f>SUM(E17:E26)</f>
        <v>192365</v>
      </c>
      <c r="F27" s="142">
        <f>SUM(F17:F26)</f>
        <v>26184837</v>
      </c>
      <c r="G27" s="143"/>
      <c r="H27" s="140">
        <f>SUM(H17:H26)</f>
        <v>40876801</v>
      </c>
      <c r="I27" s="141">
        <f>SUM(I17:I26)</f>
        <v>269480</v>
      </c>
      <c r="J27" s="141">
        <f>SUM(J17:J26)</f>
        <v>0</v>
      </c>
      <c r="K27" s="142">
        <f>SUM(K17:K26)</f>
        <v>41146281</v>
      </c>
      <c r="L27" s="153"/>
      <c r="M27" s="154">
        <f>SUM(M17:M26)</f>
        <v>42613738</v>
      </c>
      <c r="N27" s="154">
        <f>SUM(N17:N26)</f>
        <v>1476912</v>
      </c>
      <c r="O27" s="154">
        <f>SUM(O17:O26)</f>
        <v>0</v>
      </c>
      <c r="P27" s="154">
        <f>SUM(P17:P26)</f>
        <v>44090650</v>
      </c>
      <c r="Q27" s="155"/>
      <c r="R27" s="140">
        <f>SUM(R17:R26)</f>
        <v>11382014</v>
      </c>
      <c r="S27" s="141">
        <f>SUM(S17:S26)</f>
        <v>2758910</v>
      </c>
      <c r="T27" s="141">
        <f>SUM(T17:T26)</f>
        <v>0</v>
      </c>
      <c r="U27" s="142">
        <f>SUM(U17:U26)</f>
        <v>14140924</v>
      </c>
      <c r="V27" s="143"/>
      <c r="W27" s="140">
        <f>SUM(W17:W26)</f>
        <v>22212306</v>
      </c>
      <c r="X27" s="141">
        <f>SUM(X17:X26)</f>
        <v>1039994</v>
      </c>
      <c r="Y27" s="141">
        <f>SUM(Y17:Y26)</f>
        <v>12000</v>
      </c>
      <c r="Z27" s="142">
        <f>SUM(Z17:Z26)</f>
        <v>23264300</v>
      </c>
      <c r="AA27" s="156"/>
    </row>
    <row r="29" spans="1:27" ht="15.5" x14ac:dyDescent="0.35">
      <c r="A29" s="62" t="s">
        <v>214</v>
      </c>
    </row>
    <row r="30" spans="1:27" s="147" customFormat="1" x14ac:dyDescent="0.35">
      <c r="A30" s="144" t="s">
        <v>203</v>
      </c>
      <c r="B30" s="107">
        <f>+B4+B17</f>
        <v>43121906</v>
      </c>
      <c r="C30" s="145"/>
      <c r="D30" s="97">
        <f>+D4+D17</f>
        <v>9314650</v>
      </c>
      <c r="E30" s="95">
        <f>+E4+E17</f>
        <v>0</v>
      </c>
      <c r="F30" s="96">
        <f>+F4+F17</f>
        <v>9314650</v>
      </c>
      <c r="G30" s="133"/>
      <c r="H30" s="97">
        <f t="shared" ref="H30:K39" si="10">+H4+H17</f>
        <v>8114350</v>
      </c>
      <c r="I30" s="95">
        <f t="shared" si="10"/>
        <v>0</v>
      </c>
      <c r="J30" s="95">
        <f t="shared" si="10"/>
        <v>0</v>
      </c>
      <c r="K30" s="96">
        <f t="shared" si="10"/>
        <v>8114350</v>
      </c>
      <c r="L30" s="133"/>
      <c r="M30" s="97">
        <f t="shared" ref="M30:P39" si="11">+M4+M17</f>
        <v>19410735</v>
      </c>
      <c r="N30" s="95">
        <f t="shared" si="11"/>
        <v>898300</v>
      </c>
      <c r="O30" s="95">
        <f t="shared" si="11"/>
        <v>403840</v>
      </c>
      <c r="P30" s="96">
        <f t="shared" si="11"/>
        <v>20712875</v>
      </c>
      <c r="Q30" s="133"/>
      <c r="R30" s="97">
        <f t="shared" ref="R30:U39" si="12">+R4+R17</f>
        <v>3879450</v>
      </c>
      <c r="S30" s="95">
        <f t="shared" si="12"/>
        <v>16298850</v>
      </c>
      <c r="T30" s="95">
        <f t="shared" si="12"/>
        <v>1299350</v>
      </c>
      <c r="U30" s="96">
        <f t="shared" si="12"/>
        <v>21477650</v>
      </c>
      <c r="V30" s="158"/>
      <c r="W30" s="159">
        <f t="shared" ref="W30:Z39" si="13">+W4+W17</f>
        <v>3095550</v>
      </c>
      <c r="X30" s="159">
        <f t="shared" si="13"/>
        <v>31005350</v>
      </c>
      <c r="Y30" s="159">
        <f t="shared" si="13"/>
        <v>997450</v>
      </c>
      <c r="Z30" s="159">
        <f t="shared" si="13"/>
        <v>35098350</v>
      </c>
    </row>
    <row r="31" spans="1:27" s="150" customFormat="1" x14ac:dyDescent="0.35">
      <c r="A31" s="148" t="s">
        <v>204</v>
      </c>
      <c r="B31" s="109">
        <f t="shared" ref="B31:F39" si="14">+B5+B18</f>
        <v>728732630</v>
      </c>
      <c r="C31" s="138"/>
      <c r="D31" s="136">
        <f t="shared" si="14"/>
        <v>95380837</v>
      </c>
      <c r="E31" s="99">
        <f t="shared" si="14"/>
        <v>4465969</v>
      </c>
      <c r="F31" s="100">
        <f t="shared" si="14"/>
        <v>99846806</v>
      </c>
      <c r="G31" s="137"/>
      <c r="H31" s="136">
        <f t="shared" si="10"/>
        <v>135570675</v>
      </c>
      <c r="I31" s="99">
        <f t="shared" si="10"/>
        <v>5997939</v>
      </c>
      <c r="J31" s="99">
        <f t="shared" si="10"/>
        <v>3200000</v>
      </c>
      <c r="K31" s="100">
        <f t="shared" si="10"/>
        <v>144768614</v>
      </c>
      <c r="L31" s="137"/>
      <c r="M31" s="136">
        <f t="shared" si="11"/>
        <v>85957771</v>
      </c>
      <c r="N31" s="99">
        <f t="shared" si="11"/>
        <v>18265411</v>
      </c>
      <c r="O31" s="99">
        <f t="shared" si="11"/>
        <v>8236461</v>
      </c>
      <c r="P31" s="100">
        <f t="shared" si="11"/>
        <v>112459643</v>
      </c>
      <c r="Q31" s="137"/>
      <c r="R31" s="136">
        <f t="shared" si="12"/>
        <v>70527065</v>
      </c>
      <c r="S31" s="99">
        <f t="shared" si="12"/>
        <v>46251127</v>
      </c>
      <c r="T31" s="99">
        <f t="shared" si="12"/>
        <v>9964239</v>
      </c>
      <c r="U31" s="100">
        <f t="shared" si="12"/>
        <v>126742431</v>
      </c>
      <c r="V31" s="137"/>
      <c r="W31" s="97">
        <f t="shared" si="13"/>
        <v>63237592</v>
      </c>
      <c r="X31" s="95">
        <f t="shared" si="13"/>
        <v>68529115</v>
      </c>
      <c r="Y31" s="95">
        <f t="shared" si="13"/>
        <v>17880682</v>
      </c>
      <c r="Z31" s="96">
        <f t="shared" si="13"/>
        <v>149647389</v>
      </c>
      <c r="AA31" s="149"/>
    </row>
    <row r="32" spans="1:27" s="150" customFormat="1" x14ac:dyDescent="0.35">
      <c r="A32" s="149" t="s">
        <v>205</v>
      </c>
      <c r="B32" s="109">
        <f t="shared" si="14"/>
        <v>100737935</v>
      </c>
      <c r="C32" s="138"/>
      <c r="D32" s="136">
        <f t="shared" si="14"/>
        <v>9881169</v>
      </c>
      <c r="E32" s="99">
        <f t="shared" si="14"/>
        <v>0</v>
      </c>
      <c r="F32" s="100">
        <f t="shared" si="14"/>
        <v>9881169</v>
      </c>
      <c r="G32" s="137"/>
      <c r="H32" s="136">
        <f t="shared" si="10"/>
        <v>29560519</v>
      </c>
      <c r="I32" s="99">
        <f t="shared" si="10"/>
        <v>26000</v>
      </c>
      <c r="J32" s="99">
        <f t="shared" si="10"/>
        <v>0</v>
      </c>
      <c r="K32" s="100">
        <f t="shared" si="10"/>
        <v>29586519</v>
      </c>
      <c r="L32" s="137"/>
      <c r="M32" s="136">
        <f t="shared" si="11"/>
        <v>19458376</v>
      </c>
      <c r="N32" s="99">
        <f t="shared" si="11"/>
        <v>1507957</v>
      </c>
      <c r="O32" s="99">
        <f t="shared" si="11"/>
        <v>0</v>
      </c>
      <c r="P32" s="100">
        <f t="shared" si="11"/>
        <v>20966333</v>
      </c>
      <c r="Q32" s="137"/>
      <c r="R32" s="136">
        <f t="shared" si="12"/>
        <v>11868604</v>
      </c>
      <c r="S32" s="99">
        <f t="shared" si="12"/>
        <v>4836148</v>
      </c>
      <c r="T32" s="99">
        <f t="shared" si="12"/>
        <v>2706017</v>
      </c>
      <c r="U32" s="100">
        <f t="shared" si="12"/>
        <v>19410769</v>
      </c>
      <c r="V32" s="137"/>
      <c r="W32" s="136">
        <f t="shared" si="13"/>
        <v>34839801</v>
      </c>
      <c r="X32" s="99">
        <f t="shared" si="13"/>
        <v>2521154</v>
      </c>
      <c r="Y32" s="99">
        <f t="shared" si="13"/>
        <v>505671</v>
      </c>
      <c r="Z32" s="100">
        <f t="shared" si="13"/>
        <v>37866626</v>
      </c>
      <c r="AA32" s="149"/>
    </row>
    <row r="33" spans="1:27" s="150" customFormat="1" x14ac:dyDescent="0.35">
      <c r="A33" s="149" t="s">
        <v>206</v>
      </c>
      <c r="B33" s="109">
        <f t="shared" si="14"/>
        <v>241953759</v>
      </c>
      <c r="C33" s="138"/>
      <c r="D33" s="136">
        <f t="shared" si="14"/>
        <v>60638346</v>
      </c>
      <c r="E33" s="99">
        <f t="shared" si="14"/>
        <v>132200</v>
      </c>
      <c r="F33" s="100">
        <f t="shared" si="14"/>
        <v>60770546</v>
      </c>
      <c r="G33" s="137"/>
      <c r="H33" s="136">
        <f t="shared" si="10"/>
        <v>25572112</v>
      </c>
      <c r="I33" s="99">
        <f t="shared" si="10"/>
        <v>9898662</v>
      </c>
      <c r="J33" s="99">
        <f t="shared" si="10"/>
        <v>900000</v>
      </c>
      <c r="K33" s="100">
        <f t="shared" si="10"/>
        <v>36370774</v>
      </c>
      <c r="L33" s="137"/>
      <c r="M33" s="136">
        <f t="shared" si="11"/>
        <v>27109672</v>
      </c>
      <c r="N33" s="99">
        <f t="shared" si="11"/>
        <v>13485698</v>
      </c>
      <c r="O33" s="99">
        <f t="shared" si="11"/>
        <v>3327000</v>
      </c>
      <c r="P33" s="100">
        <f t="shared" si="11"/>
        <v>43922370</v>
      </c>
      <c r="Q33" s="137"/>
      <c r="R33" s="136">
        <f t="shared" si="12"/>
        <v>12216696</v>
      </c>
      <c r="S33" s="99">
        <f t="shared" si="12"/>
        <v>21776837</v>
      </c>
      <c r="T33" s="99">
        <f t="shared" si="12"/>
        <v>4849725</v>
      </c>
      <c r="U33" s="100">
        <f t="shared" si="12"/>
        <v>38843258</v>
      </c>
      <c r="V33" s="137"/>
      <c r="W33" s="136">
        <f t="shared" si="13"/>
        <v>15115146</v>
      </c>
      <c r="X33" s="99">
        <f t="shared" si="13"/>
        <v>21069059</v>
      </c>
      <c r="Y33" s="99">
        <f t="shared" si="13"/>
        <v>1807231</v>
      </c>
      <c r="Z33" s="100">
        <f t="shared" si="13"/>
        <v>37991436</v>
      </c>
      <c r="AA33" s="149"/>
    </row>
    <row r="34" spans="1:27" s="150" customFormat="1" x14ac:dyDescent="0.35">
      <c r="A34" s="149" t="s">
        <v>207</v>
      </c>
      <c r="B34" s="109">
        <f t="shared" si="14"/>
        <v>18568276</v>
      </c>
      <c r="C34" s="138"/>
      <c r="D34" s="136">
        <f t="shared" si="14"/>
        <v>0</v>
      </c>
      <c r="E34" s="99">
        <f t="shared" si="14"/>
        <v>0</v>
      </c>
      <c r="F34" s="100">
        <f t="shared" si="14"/>
        <v>0</v>
      </c>
      <c r="G34" s="137"/>
      <c r="H34" s="136">
        <f t="shared" si="10"/>
        <v>0</v>
      </c>
      <c r="I34" s="99">
        <f t="shared" si="10"/>
        <v>0</v>
      </c>
      <c r="J34" s="99">
        <f t="shared" si="10"/>
        <v>0</v>
      </c>
      <c r="K34" s="100">
        <f t="shared" si="10"/>
        <v>0</v>
      </c>
      <c r="L34" s="137"/>
      <c r="M34" s="136">
        <f t="shared" si="11"/>
        <v>0</v>
      </c>
      <c r="N34" s="99">
        <f t="shared" si="11"/>
        <v>0</v>
      </c>
      <c r="O34" s="99">
        <f t="shared" si="11"/>
        <v>0</v>
      </c>
      <c r="P34" s="100">
        <f t="shared" si="11"/>
        <v>0</v>
      </c>
      <c r="Q34" s="137"/>
      <c r="R34" s="136">
        <f t="shared" si="12"/>
        <v>0</v>
      </c>
      <c r="S34" s="99">
        <f t="shared" si="12"/>
        <v>0</v>
      </c>
      <c r="T34" s="99">
        <f t="shared" si="12"/>
        <v>0</v>
      </c>
      <c r="U34" s="100">
        <f t="shared" si="12"/>
        <v>0</v>
      </c>
      <c r="V34" s="137"/>
      <c r="W34" s="136">
        <f t="shared" si="13"/>
        <v>0</v>
      </c>
      <c r="X34" s="99">
        <f t="shared" si="13"/>
        <v>0</v>
      </c>
      <c r="Y34" s="99">
        <f t="shared" si="13"/>
        <v>0</v>
      </c>
      <c r="Z34" s="100">
        <f t="shared" si="13"/>
        <v>0</v>
      </c>
      <c r="AA34" s="149"/>
    </row>
    <row r="35" spans="1:27" s="150" customFormat="1" x14ac:dyDescent="0.35">
      <c r="A35" t="s">
        <v>215</v>
      </c>
      <c r="B35" s="109">
        <f t="shared" si="14"/>
        <v>39727600</v>
      </c>
      <c r="C35" s="138"/>
      <c r="D35" s="136">
        <f t="shared" si="14"/>
        <v>0</v>
      </c>
      <c r="E35" s="99">
        <f t="shared" si="14"/>
        <v>0</v>
      </c>
      <c r="F35" s="100">
        <f t="shared" si="14"/>
        <v>0</v>
      </c>
      <c r="G35" s="137"/>
      <c r="H35" s="136">
        <f t="shared" si="10"/>
        <v>0</v>
      </c>
      <c r="I35" s="99">
        <f t="shared" si="10"/>
        <v>0</v>
      </c>
      <c r="J35" s="99">
        <f t="shared" si="10"/>
        <v>0</v>
      </c>
      <c r="K35" s="100">
        <f t="shared" si="10"/>
        <v>0</v>
      </c>
      <c r="L35" s="137"/>
      <c r="M35" s="136">
        <f t="shared" si="11"/>
        <v>0</v>
      </c>
      <c r="N35" s="99">
        <f t="shared" si="11"/>
        <v>0</v>
      </c>
      <c r="O35" s="99">
        <f t="shared" si="11"/>
        <v>0</v>
      </c>
      <c r="P35" s="100">
        <f t="shared" si="11"/>
        <v>0</v>
      </c>
      <c r="Q35" s="137"/>
      <c r="R35" s="136">
        <f t="shared" si="12"/>
        <v>462285</v>
      </c>
      <c r="S35" s="99">
        <f t="shared" si="12"/>
        <v>0</v>
      </c>
      <c r="T35" s="99">
        <f t="shared" si="12"/>
        <v>0</v>
      </c>
      <c r="U35" s="100">
        <f t="shared" si="12"/>
        <v>462285</v>
      </c>
      <c r="V35" s="137"/>
      <c r="W35" s="136">
        <f t="shared" si="13"/>
        <v>2070313</v>
      </c>
      <c r="X35" s="99">
        <f t="shared" si="13"/>
        <v>0</v>
      </c>
      <c r="Y35" s="99">
        <f t="shared" si="13"/>
        <v>0</v>
      </c>
      <c r="Z35" s="100">
        <f t="shared" si="13"/>
        <v>2070313</v>
      </c>
      <c r="AA35" s="149"/>
    </row>
    <row r="36" spans="1:27" s="150" customFormat="1" x14ac:dyDescent="0.35">
      <c r="A36" s="149" t="s">
        <v>208</v>
      </c>
      <c r="B36" s="109">
        <f t="shared" si="14"/>
        <v>2330725</v>
      </c>
      <c r="C36" s="138"/>
      <c r="D36" s="136">
        <f t="shared" si="14"/>
        <v>1103854</v>
      </c>
      <c r="E36" s="99">
        <f t="shared" si="14"/>
        <v>1800</v>
      </c>
      <c r="F36" s="100">
        <f t="shared" si="14"/>
        <v>1105654</v>
      </c>
      <c r="G36" s="137"/>
      <c r="H36" s="136">
        <f t="shared" si="10"/>
        <v>1612400</v>
      </c>
      <c r="I36" s="99">
        <f t="shared" si="10"/>
        <v>71650</v>
      </c>
      <c r="J36" s="99">
        <f t="shared" si="10"/>
        <v>0</v>
      </c>
      <c r="K36" s="100">
        <f t="shared" si="10"/>
        <v>1684050</v>
      </c>
      <c r="L36" s="137"/>
      <c r="M36" s="136">
        <f t="shared" si="11"/>
        <v>4799216</v>
      </c>
      <c r="N36" s="99">
        <f t="shared" si="11"/>
        <v>119900</v>
      </c>
      <c r="O36" s="99">
        <f t="shared" si="11"/>
        <v>0</v>
      </c>
      <c r="P36" s="100">
        <f t="shared" si="11"/>
        <v>4919116</v>
      </c>
      <c r="Q36" s="137"/>
      <c r="R36" s="136">
        <f t="shared" si="12"/>
        <v>1546900</v>
      </c>
      <c r="S36" s="99">
        <f t="shared" si="12"/>
        <v>1594400</v>
      </c>
      <c r="T36" s="99">
        <f t="shared" si="12"/>
        <v>0</v>
      </c>
      <c r="U36" s="100">
        <f t="shared" si="12"/>
        <v>3141300</v>
      </c>
      <c r="V36" s="137"/>
      <c r="W36" s="136">
        <f t="shared" si="13"/>
        <v>2365140</v>
      </c>
      <c r="X36" s="99">
        <f t="shared" si="13"/>
        <v>198714</v>
      </c>
      <c r="Y36" s="99">
        <f t="shared" si="13"/>
        <v>0</v>
      </c>
      <c r="Z36" s="100">
        <f t="shared" si="13"/>
        <v>2563854</v>
      </c>
      <c r="AA36" s="149"/>
    </row>
    <row r="37" spans="1:27" s="150" customFormat="1" x14ac:dyDescent="0.35">
      <c r="A37" s="149" t="s">
        <v>209</v>
      </c>
      <c r="B37" s="109">
        <f t="shared" si="14"/>
        <v>30000</v>
      </c>
      <c r="C37" s="138"/>
      <c r="D37" s="136">
        <f t="shared" si="14"/>
        <v>0</v>
      </c>
      <c r="E37" s="99">
        <f t="shared" si="14"/>
        <v>0</v>
      </c>
      <c r="F37" s="100">
        <f t="shared" si="14"/>
        <v>0</v>
      </c>
      <c r="G37" s="137"/>
      <c r="H37" s="136">
        <f t="shared" si="10"/>
        <v>0</v>
      </c>
      <c r="I37" s="99">
        <f t="shared" si="10"/>
        <v>0</v>
      </c>
      <c r="J37" s="99">
        <f t="shared" si="10"/>
        <v>0</v>
      </c>
      <c r="K37" s="100">
        <f t="shared" si="10"/>
        <v>0</v>
      </c>
      <c r="L37" s="137"/>
      <c r="M37" s="136">
        <f t="shared" si="11"/>
        <v>0</v>
      </c>
      <c r="N37" s="99">
        <f t="shared" si="11"/>
        <v>0</v>
      </c>
      <c r="O37" s="99">
        <f t="shared" si="11"/>
        <v>0</v>
      </c>
      <c r="P37" s="100">
        <f t="shared" si="11"/>
        <v>0</v>
      </c>
      <c r="Q37" s="137"/>
      <c r="R37" s="136">
        <f t="shared" si="12"/>
        <v>0</v>
      </c>
      <c r="S37" s="99">
        <f t="shared" si="12"/>
        <v>0</v>
      </c>
      <c r="T37" s="99">
        <f t="shared" si="12"/>
        <v>0</v>
      </c>
      <c r="U37" s="100">
        <f t="shared" si="12"/>
        <v>0</v>
      </c>
      <c r="V37" s="137"/>
      <c r="W37" s="136">
        <f t="shared" si="13"/>
        <v>0</v>
      </c>
      <c r="X37" s="99">
        <f t="shared" si="13"/>
        <v>0</v>
      </c>
      <c r="Y37" s="99">
        <f t="shared" si="13"/>
        <v>0</v>
      </c>
      <c r="Z37" s="100">
        <f t="shared" si="13"/>
        <v>0</v>
      </c>
      <c r="AA37" s="149"/>
    </row>
    <row r="38" spans="1:27" s="150" customFormat="1" x14ac:dyDescent="0.35">
      <c r="A38" s="149" t="s">
        <v>213</v>
      </c>
      <c r="B38" s="109">
        <f t="shared" si="14"/>
        <v>44432254</v>
      </c>
      <c r="C38" s="138"/>
      <c r="D38" s="136">
        <f t="shared" si="14"/>
        <v>168000</v>
      </c>
      <c r="E38" s="99">
        <f t="shared" si="14"/>
        <v>0</v>
      </c>
      <c r="F38" s="100">
        <f t="shared" si="14"/>
        <v>168000</v>
      </c>
      <c r="G38" s="137"/>
      <c r="H38" s="136">
        <f t="shared" si="10"/>
        <v>1050000</v>
      </c>
      <c r="I38" s="99">
        <f t="shared" si="10"/>
        <v>0</v>
      </c>
      <c r="J38" s="99">
        <f t="shared" si="10"/>
        <v>0</v>
      </c>
      <c r="K38" s="100">
        <f t="shared" si="10"/>
        <v>1050000</v>
      </c>
      <c r="L38" s="137"/>
      <c r="M38" s="136">
        <f t="shared" si="11"/>
        <v>0</v>
      </c>
      <c r="N38" s="99">
        <f t="shared" si="11"/>
        <v>0</v>
      </c>
      <c r="O38" s="99">
        <f t="shared" si="11"/>
        <v>0</v>
      </c>
      <c r="P38" s="100">
        <f t="shared" si="11"/>
        <v>0</v>
      </c>
      <c r="Q38" s="137"/>
      <c r="R38" s="136">
        <f t="shared" si="12"/>
        <v>0</v>
      </c>
      <c r="S38" s="99">
        <f t="shared" si="12"/>
        <v>0</v>
      </c>
      <c r="T38" s="99">
        <f t="shared" si="12"/>
        <v>0</v>
      </c>
      <c r="U38" s="100">
        <f t="shared" si="12"/>
        <v>0</v>
      </c>
      <c r="V38" s="137"/>
      <c r="W38" s="136">
        <f t="shared" si="13"/>
        <v>2200000</v>
      </c>
      <c r="X38" s="99">
        <f t="shared" si="13"/>
        <v>0</v>
      </c>
      <c r="Y38" s="99">
        <f t="shared" si="13"/>
        <v>0</v>
      </c>
      <c r="Z38" s="100">
        <f t="shared" si="13"/>
        <v>2200000</v>
      </c>
      <c r="AA38" s="149"/>
    </row>
    <row r="39" spans="1:27" s="150" customFormat="1" x14ac:dyDescent="0.35">
      <c r="A39" s="148" t="s">
        <v>211</v>
      </c>
      <c r="B39" s="160">
        <f t="shared" si="14"/>
        <v>263525334</v>
      </c>
      <c r="C39" s="138"/>
      <c r="D39" s="140">
        <f t="shared" si="14"/>
        <v>16994300</v>
      </c>
      <c r="E39" s="141">
        <f t="shared" si="14"/>
        <v>509570</v>
      </c>
      <c r="F39" s="142">
        <f t="shared" si="14"/>
        <v>17503870</v>
      </c>
      <c r="G39" s="137"/>
      <c r="H39" s="140">
        <f t="shared" si="10"/>
        <v>30290704</v>
      </c>
      <c r="I39" s="141">
        <f t="shared" si="10"/>
        <v>2083866</v>
      </c>
      <c r="J39" s="141">
        <f t="shared" si="10"/>
        <v>45100</v>
      </c>
      <c r="K39" s="142">
        <f t="shared" si="10"/>
        <v>32419670</v>
      </c>
      <c r="L39" s="137"/>
      <c r="M39" s="136">
        <f t="shared" si="11"/>
        <v>39636077</v>
      </c>
      <c r="N39" s="99">
        <f t="shared" si="11"/>
        <v>10639447</v>
      </c>
      <c r="O39" s="99">
        <f t="shared" si="11"/>
        <v>45100</v>
      </c>
      <c r="P39" s="100">
        <f t="shared" si="11"/>
        <v>50320624</v>
      </c>
      <c r="Q39" s="137"/>
      <c r="R39" s="136">
        <f t="shared" si="12"/>
        <v>3634277</v>
      </c>
      <c r="S39" s="99">
        <f t="shared" si="12"/>
        <v>6011360</v>
      </c>
      <c r="T39" s="99">
        <f t="shared" si="12"/>
        <v>0</v>
      </c>
      <c r="U39" s="100">
        <f t="shared" si="12"/>
        <v>9645637</v>
      </c>
      <c r="V39" s="137"/>
      <c r="W39" s="136">
        <f t="shared" si="13"/>
        <v>5690781</v>
      </c>
      <c r="X39" s="99">
        <f t="shared" si="13"/>
        <v>9402072</v>
      </c>
      <c r="Y39" s="99">
        <f t="shared" si="13"/>
        <v>193000</v>
      </c>
      <c r="Z39" s="100">
        <f t="shared" si="13"/>
        <v>15285853</v>
      </c>
      <c r="AA39" s="149"/>
    </row>
    <row r="40" spans="1:27" s="161" customFormat="1" ht="13" x14ac:dyDescent="0.3">
      <c r="A40" s="151" t="s">
        <v>8</v>
      </c>
      <c r="B40" s="162">
        <f>SUM(B30:B39)</f>
        <v>1483160419</v>
      </c>
      <c r="C40" s="163"/>
      <c r="D40" s="162">
        <f>SUM(D30:D39)</f>
        <v>193481156</v>
      </c>
      <c r="E40" s="162">
        <f>SUM(E30:E39)</f>
        <v>5109539</v>
      </c>
      <c r="F40" s="162">
        <f>SUM(F30:F39)</f>
        <v>198590695</v>
      </c>
      <c r="G40" s="164"/>
      <c r="H40" s="162">
        <f>SUM(H30:H39)</f>
        <v>231770760</v>
      </c>
      <c r="I40" s="162">
        <f>SUM(I30:I39)</f>
        <v>18078117</v>
      </c>
      <c r="J40" s="162">
        <f>SUM(J30:J39)</f>
        <v>4145100</v>
      </c>
      <c r="K40" s="162">
        <f>SUM(K30:K39)</f>
        <v>253993977</v>
      </c>
      <c r="L40" s="152"/>
      <c r="M40" s="165">
        <f>SUM(M30:M39)</f>
        <v>196371847</v>
      </c>
      <c r="N40" s="102">
        <f>SUM(N30:N39)</f>
        <v>44916713</v>
      </c>
      <c r="O40" s="102">
        <f>SUM(O30:O39)</f>
        <v>12012401</v>
      </c>
      <c r="P40" s="103">
        <f>SUM(P30:P39)</f>
        <v>253300961</v>
      </c>
      <c r="Q40" s="166"/>
      <c r="R40" s="165">
        <f>SUM(R30:R39)</f>
        <v>104135277</v>
      </c>
      <c r="S40" s="102">
        <f>SUM(S30:S39)</f>
        <v>96768722</v>
      </c>
      <c r="T40" s="102">
        <f>SUM(T30:T39)</f>
        <v>18819331</v>
      </c>
      <c r="U40" s="103">
        <f>SUM(U30:U39)</f>
        <v>219723330</v>
      </c>
      <c r="V40" s="166"/>
      <c r="W40" s="165">
        <f>SUM(W30:W39)</f>
        <v>128614323</v>
      </c>
      <c r="X40" s="102">
        <f>SUM(X30:X39)</f>
        <v>132725464</v>
      </c>
      <c r="Y40" s="102">
        <f>SUM(Y30:Y39)</f>
        <v>21384034</v>
      </c>
      <c r="Z40" s="103">
        <f>SUM(Z30:Z39)</f>
        <v>282723821</v>
      </c>
      <c r="AA40" s="151"/>
    </row>
  </sheetData>
  <mergeCells count="6">
    <mergeCell ref="W2:Z2"/>
    <mergeCell ref="A1:D1"/>
    <mergeCell ref="D2:F2"/>
    <mergeCell ref="H2:K2"/>
    <mergeCell ref="M2:P2"/>
    <mergeCell ref="R2:U2"/>
  </mergeCells>
  <pageMargins left="0.7" right="0.7" top="0.75" bottom="0.75" header="0.3" footer="0.3"/>
  <pageSetup scale="48" orientation="landscape" r:id="rId1"/>
  <headerFooter>
    <oddFooter>&amp;L&amp;1#&amp;"Calibri"&amp;10&amp;K000000Internal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Logo</vt:lpstr>
      <vt:lpstr>Global</vt:lpstr>
      <vt:lpstr>Global by type</vt:lpstr>
      <vt:lpstr>SSA</vt:lpstr>
      <vt:lpstr>SSA by region</vt:lpstr>
      <vt:lpstr>SSA by type</vt:lpstr>
      <vt:lpstr>ROW</vt:lpstr>
      <vt:lpstr>ROW by type</vt:lpstr>
      <vt:lpstr>Donors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Robert OPOKU</cp:lastModifiedBy>
  <cp:lastPrinted>2023-01-11T16:20:08Z</cp:lastPrinted>
  <dcterms:created xsi:type="dcterms:W3CDTF">2018-02-26T18:47:15Z</dcterms:created>
  <dcterms:modified xsi:type="dcterms:W3CDTF">2023-01-13T06:56:34Z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27b15a-80ec-4ef7-8353-f32e3c89bf3e_Enabled">
    <vt:lpwstr>true</vt:lpwstr>
  </property>
  <property fmtid="{D5CDD505-2E9C-101B-9397-08002B2CF9AE}" pid="3" name="MSIP_Label_6627b15a-80ec-4ef7-8353-f32e3c89bf3e_SetDate">
    <vt:lpwstr>2023-01-13T06:55:35Z</vt:lpwstr>
  </property>
  <property fmtid="{D5CDD505-2E9C-101B-9397-08002B2CF9AE}" pid="4" name="MSIP_Label_6627b15a-80ec-4ef7-8353-f32e3c89bf3e_Method">
    <vt:lpwstr>Privileged</vt:lpwstr>
  </property>
  <property fmtid="{D5CDD505-2E9C-101B-9397-08002B2CF9AE}" pid="5" name="MSIP_Label_6627b15a-80ec-4ef7-8353-f32e3c89bf3e_Name">
    <vt:lpwstr>IFRC Internal</vt:lpwstr>
  </property>
  <property fmtid="{D5CDD505-2E9C-101B-9397-08002B2CF9AE}" pid="6" name="MSIP_Label_6627b15a-80ec-4ef7-8353-f32e3c89bf3e_SiteId">
    <vt:lpwstr>a2b53be5-734e-4e6c-ab0d-d184f60fd917</vt:lpwstr>
  </property>
  <property fmtid="{D5CDD505-2E9C-101B-9397-08002B2CF9AE}" pid="7" name="MSIP_Label_6627b15a-80ec-4ef7-8353-f32e3c89bf3e_ActionId">
    <vt:lpwstr>e1ce8e26-0d79-4e5b-a501-767af11437eb</vt:lpwstr>
  </property>
  <property fmtid="{D5CDD505-2E9C-101B-9397-08002B2CF9AE}" pid="8" name="MSIP_Label_6627b15a-80ec-4ef7-8353-f32e3c89bf3e_ContentBits">
    <vt:lpwstr>2</vt:lpwstr>
  </property>
</Properties>
</file>