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 Milliner\Documents\Net Mapping Project\REPORTS\2024\"/>
    </mc:Choice>
  </mc:AlternateContent>
  <xr:revisionPtr revIDLastSave="0" documentId="13_ncr:1_{7346D5E2-A566-4B5E-831F-76391C6D0933}" xr6:coauthVersionLast="47" xr6:coauthVersionMax="47" xr10:uidLastSave="{00000000-0000-0000-0000-000000000000}"/>
  <bookViews>
    <workbookView xWindow="-108" yWindow="-108" windowWidth="23256" windowHeight="12576" xr2:uid="{7F338B43-9905-4E72-A315-EDA65F560FFC}"/>
  </bookViews>
  <sheets>
    <sheet name="Logo" sheetId="2" r:id="rId1"/>
    <sheet name="Global" sheetId="1" r:id="rId2"/>
    <sheet name="Global by type" sheetId="3" r:id="rId3"/>
    <sheet name="SSA" sheetId="4" r:id="rId4"/>
    <sheet name="SSA by Qtr" sheetId="5" r:id="rId5"/>
    <sheet name="SSA by type" sheetId="6" r:id="rId6"/>
    <sheet name="SSA by region" sheetId="7" r:id="rId7"/>
    <sheet name="ROW" sheetId="8" r:id="rId8"/>
    <sheet name="ROW by type" sheetId="9" r:id="rId9"/>
    <sheet name="Donors" sheetId="10" r:id="rId10"/>
    <sheet name="Sheet1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8" i="10" l="1"/>
  <c r="AA60" i="10" s="1"/>
  <c r="Z58" i="10"/>
  <c r="Z60" i="10" s="1"/>
  <c r="Y58" i="10"/>
  <c r="AB57" i="10"/>
  <c r="AB56" i="10"/>
  <c r="AB55" i="10"/>
  <c r="AB54" i="10"/>
  <c r="AB53" i="10"/>
  <c r="AB52" i="10"/>
  <c r="AB51" i="10"/>
  <c r="AB58" i="10" s="1"/>
  <c r="AA49" i="10"/>
  <c r="Z49" i="10"/>
  <c r="Y49" i="10"/>
  <c r="AB49" i="10" s="1"/>
  <c r="AB48" i="10"/>
  <c r="AB47" i="10"/>
  <c r="AB46" i="10"/>
  <c r="AB45" i="10"/>
  <c r="C26" i="10"/>
  <c r="AA25" i="10"/>
  <c r="Z25" i="10"/>
  <c r="Y25" i="10"/>
  <c r="AB25" i="10" s="1"/>
  <c r="V25" i="10"/>
  <c r="U25" i="10"/>
  <c r="T25" i="10"/>
  <c r="Q25" i="10"/>
  <c r="P25" i="10"/>
  <c r="O25" i="10"/>
  <c r="R25" i="10" s="1"/>
  <c r="L25" i="10"/>
  <c r="K25" i="10"/>
  <c r="J25" i="10"/>
  <c r="M25" i="10" s="1"/>
  <c r="G25" i="10"/>
  <c r="F25" i="10"/>
  <c r="E25" i="10"/>
  <c r="H25" i="10" s="1"/>
  <c r="AA24" i="10"/>
  <c r="Z24" i="10"/>
  <c r="Y24" i="10"/>
  <c r="V24" i="10"/>
  <c r="U24" i="10"/>
  <c r="T24" i="10"/>
  <c r="W24" i="10" s="1"/>
  <c r="Q24" i="10"/>
  <c r="P24" i="10"/>
  <c r="O24" i="10"/>
  <c r="R24" i="10" s="1"/>
  <c r="L24" i="10"/>
  <c r="K24" i="10"/>
  <c r="J24" i="10"/>
  <c r="M24" i="10" s="1"/>
  <c r="G24" i="10"/>
  <c r="F24" i="10"/>
  <c r="E24" i="10"/>
  <c r="AA23" i="10"/>
  <c r="Z23" i="10"/>
  <c r="Y23" i="10"/>
  <c r="AB23" i="10" s="1"/>
  <c r="V23" i="10"/>
  <c r="U23" i="10"/>
  <c r="T23" i="10"/>
  <c r="W23" i="10" s="1"/>
  <c r="Q23" i="10"/>
  <c r="P23" i="10"/>
  <c r="O23" i="10"/>
  <c r="R23" i="10" s="1"/>
  <c r="L23" i="10"/>
  <c r="K23" i="10"/>
  <c r="J23" i="10"/>
  <c r="G23" i="10"/>
  <c r="F23" i="10"/>
  <c r="E23" i="10"/>
  <c r="H23" i="10" s="1"/>
  <c r="AA22" i="10"/>
  <c r="Z22" i="10"/>
  <c r="Y22" i="10"/>
  <c r="AB22" i="10" s="1"/>
  <c r="V22" i="10"/>
  <c r="U22" i="10"/>
  <c r="T22" i="10"/>
  <c r="W22" i="10" s="1"/>
  <c r="Q22" i="10"/>
  <c r="P22" i="10"/>
  <c r="O22" i="10"/>
  <c r="L22" i="10"/>
  <c r="K22" i="10"/>
  <c r="J22" i="10"/>
  <c r="M22" i="10" s="1"/>
  <c r="G22" i="10"/>
  <c r="F22" i="10"/>
  <c r="E22" i="10"/>
  <c r="H22" i="10" s="1"/>
  <c r="AA21" i="10"/>
  <c r="Z21" i="10"/>
  <c r="Y21" i="10"/>
  <c r="V21" i="10"/>
  <c r="U21" i="10"/>
  <c r="T21" i="10"/>
  <c r="Q21" i="10"/>
  <c r="P21" i="10"/>
  <c r="O21" i="10"/>
  <c r="R21" i="10" s="1"/>
  <c r="L21" i="10"/>
  <c r="K21" i="10"/>
  <c r="J21" i="10"/>
  <c r="M21" i="10" s="1"/>
  <c r="G21" i="10"/>
  <c r="F21" i="10"/>
  <c r="E21" i="10"/>
  <c r="AA20" i="10"/>
  <c r="Z20" i="10"/>
  <c r="Y20" i="10"/>
  <c r="V20" i="10"/>
  <c r="U20" i="10"/>
  <c r="T20" i="10"/>
  <c r="W20" i="10" s="1"/>
  <c r="Q20" i="10"/>
  <c r="P20" i="10"/>
  <c r="O20" i="10"/>
  <c r="R20" i="10" s="1"/>
  <c r="M20" i="10"/>
  <c r="L20" i="10"/>
  <c r="K20" i="10"/>
  <c r="J20" i="10"/>
  <c r="H20" i="10"/>
  <c r="G20" i="10"/>
  <c r="F20" i="10"/>
  <c r="E20" i="10"/>
  <c r="AB19" i="10"/>
  <c r="AA19" i="10"/>
  <c r="Z19" i="10"/>
  <c r="Y19" i="10"/>
  <c r="W19" i="10"/>
  <c r="V19" i="10"/>
  <c r="U19" i="10"/>
  <c r="T19" i="10"/>
  <c r="R19" i="10"/>
  <c r="Q19" i="10"/>
  <c r="P19" i="10"/>
  <c r="O19" i="10"/>
  <c r="M19" i="10"/>
  <c r="L19" i="10"/>
  <c r="K19" i="10"/>
  <c r="J19" i="10"/>
  <c r="H19" i="10"/>
  <c r="G19" i="10"/>
  <c r="F19" i="10"/>
  <c r="E19" i="10"/>
  <c r="AB18" i="10"/>
  <c r="AA18" i="10"/>
  <c r="Z18" i="10"/>
  <c r="Y18" i="10"/>
  <c r="W18" i="10"/>
  <c r="V18" i="10"/>
  <c r="U18" i="10"/>
  <c r="T18" i="10"/>
  <c r="R18" i="10"/>
  <c r="Q18" i="10"/>
  <c r="P18" i="10"/>
  <c r="O18" i="10"/>
  <c r="M18" i="10"/>
  <c r="L18" i="10"/>
  <c r="K18" i="10"/>
  <c r="J18" i="10"/>
  <c r="H18" i="10"/>
  <c r="G18" i="10"/>
  <c r="F18" i="10"/>
  <c r="E18" i="10"/>
  <c r="AB17" i="10"/>
  <c r="AA17" i="10"/>
  <c r="Z17" i="10"/>
  <c r="Y17" i="10"/>
  <c r="Y26" i="10" s="1"/>
  <c r="W17" i="10"/>
  <c r="V17" i="10"/>
  <c r="U17" i="10"/>
  <c r="T17" i="10"/>
  <c r="R17" i="10"/>
  <c r="Q17" i="10"/>
  <c r="P17" i="10"/>
  <c r="O17" i="10"/>
  <c r="O26" i="10" s="1"/>
  <c r="M17" i="10"/>
  <c r="L17" i="10"/>
  <c r="L26" i="10" s="1"/>
  <c r="K17" i="10"/>
  <c r="J17" i="10"/>
  <c r="H17" i="10"/>
  <c r="G17" i="10"/>
  <c r="F17" i="10"/>
  <c r="E17" i="10"/>
  <c r="E26" i="10" s="1"/>
  <c r="C14" i="10"/>
  <c r="AA13" i="10"/>
  <c r="AA37" i="10" s="1"/>
  <c r="Z13" i="10"/>
  <c r="Z37" i="10" s="1"/>
  <c r="Y13" i="10"/>
  <c r="AB13" i="10" s="1"/>
  <c r="AB37" i="10" s="1"/>
  <c r="V13" i="10"/>
  <c r="V37" i="10" s="1"/>
  <c r="U13" i="10"/>
  <c r="T13" i="10"/>
  <c r="W13" i="10" s="1"/>
  <c r="Q13" i="10"/>
  <c r="Q37" i="10" s="1"/>
  <c r="P13" i="10"/>
  <c r="P37" i="10" s="1"/>
  <c r="O13" i="10"/>
  <c r="R13" i="10" s="1"/>
  <c r="R37" i="10" s="1"/>
  <c r="L13" i="10"/>
  <c r="L37" i="10" s="1"/>
  <c r="K13" i="10"/>
  <c r="K37" i="10" s="1"/>
  <c r="J13" i="10"/>
  <c r="M13" i="10" s="1"/>
  <c r="M37" i="10" s="1"/>
  <c r="G13" i="10"/>
  <c r="G37" i="10" s="1"/>
  <c r="F13" i="10"/>
  <c r="F37" i="10" s="1"/>
  <c r="E13" i="10"/>
  <c r="H13" i="10" s="1"/>
  <c r="H37" i="10" s="1"/>
  <c r="AA12" i="10"/>
  <c r="AA36" i="10" s="1"/>
  <c r="Z12" i="10"/>
  <c r="Y12" i="10"/>
  <c r="AB12" i="10" s="1"/>
  <c r="V12" i="10"/>
  <c r="V36" i="10" s="1"/>
  <c r="U12" i="10"/>
  <c r="U36" i="10" s="1"/>
  <c r="T12" i="10"/>
  <c r="W12" i="10" s="1"/>
  <c r="W36" i="10" s="1"/>
  <c r="Q12" i="10"/>
  <c r="Q36" i="10" s="1"/>
  <c r="P12" i="10"/>
  <c r="P36" i="10" s="1"/>
  <c r="O12" i="10"/>
  <c r="R12" i="10" s="1"/>
  <c r="R36" i="10" s="1"/>
  <c r="L12" i="10"/>
  <c r="L36" i="10" s="1"/>
  <c r="K12" i="10"/>
  <c r="K36" i="10" s="1"/>
  <c r="J12" i="10"/>
  <c r="M12" i="10" s="1"/>
  <c r="M36" i="10" s="1"/>
  <c r="G12" i="10"/>
  <c r="G36" i="10" s="1"/>
  <c r="F12" i="10"/>
  <c r="E12" i="10"/>
  <c r="H12" i="10" s="1"/>
  <c r="AA11" i="10"/>
  <c r="AA35" i="10" s="1"/>
  <c r="Z11" i="10"/>
  <c r="Z35" i="10" s="1"/>
  <c r="Y11" i="10"/>
  <c r="AB11" i="10" s="1"/>
  <c r="AB35" i="10" s="1"/>
  <c r="V11" i="10"/>
  <c r="V35" i="10" s="1"/>
  <c r="U11" i="10"/>
  <c r="U35" i="10" s="1"/>
  <c r="T11" i="10"/>
  <c r="W11" i="10" s="1"/>
  <c r="W35" i="10" s="1"/>
  <c r="Q11" i="10"/>
  <c r="Q35" i="10" s="1"/>
  <c r="P11" i="10"/>
  <c r="P35" i="10" s="1"/>
  <c r="O11" i="10"/>
  <c r="R11" i="10" s="1"/>
  <c r="R35" i="10" s="1"/>
  <c r="L11" i="10"/>
  <c r="L35" i="10" s="1"/>
  <c r="K11" i="10"/>
  <c r="J11" i="10"/>
  <c r="M11" i="10" s="1"/>
  <c r="G11" i="10"/>
  <c r="G35" i="10" s="1"/>
  <c r="F11" i="10"/>
  <c r="F35" i="10" s="1"/>
  <c r="E11" i="10"/>
  <c r="H11" i="10" s="1"/>
  <c r="H35" i="10" s="1"/>
  <c r="AA10" i="10"/>
  <c r="AA34" i="10" s="1"/>
  <c r="Z10" i="10"/>
  <c r="Z34" i="10" s="1"/>
  <c r="Y10" i="10"/>
  <c r="AB10" i="10" s="1"/>
  <c r="AB34" i="10" s="1"/>
  <c r="V10" i="10"/>
  <c r="V34" i="10" s="1"/>
  <c r="U10" i="10"/>
  <c r="U34" i="10" s="1"/>
  <c r="T10" i="10"/>
  <c r="W10" i="10" s="1"/>
  <c r="W34" i="10" s="1"/>
  <c r="Q10" i="10"/>
  <c r="P10" i="10"/>
  <c r="O10" i="10"/>
  <c r="R10" i="10" s="1"/>
  <c r="L10" i="10"/>
  <c r="L34" i="10" s="1"/>
  <c r="K10" i="10"/>
  <c r="K34" i="10" s="1"/>
  <c r="J10" i="10"/>
  <c r="M10" i="10" s="1"/>
  <c r="M34" i="10" s="1"/>
  <c r="G10" i="10"/>
  <c r="G34" i="10" s="1"/>
  <c r="F10" i="10"/>
  <c r="F34" i="10" s="1"/>
  <c r="E10" i="10"/>
  <c r="H10" i="10" s="1"/>
  <c r="H34" i="10" s="1"/>
  <c r="AA9" i="10"/>
  <c r="Z9" i="10"/>
  <c r="Z33" i="10" s="1"/>
  <c r="Y9" i="10"/>
  <c r="AB9" i="10" s="1"/>
  <c r="V9" i="10"/>
  <c r="U9" i="10"/>
  <c r="T9" i="10"/>
  <c r="W9" i="10" s="1"/>
  <c r="Q9" i="10"/>
  <c r="Q33" i="10" s="1"/>
  <c r="P9" i="10"/>
  <c r="P33" i="10" s="1"/>
  <c r="O9" i="10"/>
  <c r="R9" i="10" s="1"/>
  <c r="R33" i="10" s="1"/>
  <c r="L9" i="10"/>
  <c r="L33" i="10" s="1"/>
  <c r="K9" i="10"/>
  <c r="K33" i="10" s="1"/>
  <c r="J9" i="10"/>
  <c r="M9" i="10" s="1"/>
  <c r="M33" i="10" s="1"/>
  <c r="G9" i="10"/>
  <c r="F9" i="10"/>
  <c r="F33" i="10" s="1"/>
  <c r="E9" i="10"/>
  <c r="H9" i="10" s="1"/>
  <c r="AA8" i="10"/>
  <c r="Z8" i="10"/>
  <c r="Y8" i="10"/>
  <c r="AB8" i="10" s="1"/>
  <c r="V8" i="10"/>
  <c r="V32" i="10" s="1"/>
  <c r="U8" i="10"/>
  <c r="U32" i="10" s="1"/>
  <c r="T8" i="10"/>
  <c r="W8" i="10" s="1"/>
  <c r="W32" i="10" s="1"/>
  <c r="Q8" i="10"/>
  <c r="Q32" i="10" s="1"/>
  <c r="P8" i="10"/>
  <c r="P32" i="10" s="1"/>
  <c r="O8" i="10"/>
  <c r="R8" i="10" s="1"/>
  <c r="R32" i="10" s="1"/>
  <c r="L8" i="10"/>
  <c r="L32" i="10" s="1"/>
  <c r="K8" i="10"/>
  <c r="K32" i="10" s="1"/>
  <c r="J8" i="10"/>
  <c r="M8" i="10" s="1"/>
  <c r="M32" i="10" s="1"/>
  <c r="G8" i="10"/>
  <c r="G32" i="10" s="1"/>
  <c r="F8" i="10"/>
  <c r="F32" i="10" s="1"/>
  <c r="E8" i="10"/>
  <c r="H8" i="10" s="1"/>
  <c r="H32" i="10" s="1"/>
  <c r="AA7" i="10"/>
  <c r="AA31" i="10" s="1"/>
  <c r="Z7" i="10"/>
  <c r="Z31" i="10" s="1"/>
  <c r="Y7" i="10"/>
  <c r="AB7" i="10" s="1"/>
  <c r="AB31" i="10" s="1"/>
  <c r="V7" i="10"/>
  <c r="V31" i="10" s="1"/>
  <c r="U7" i="10"/>
  <c r="U31" i="10" s="1"/>
  <c r="T7" i="10"/>
  <c r="W7" i="10" s="1"/>
  <c r="W31" i="10" s="1"/>
  <c r="Q7" i="10"/>
  <c r="Q31" i="10" s="1"/>
  <c r="P7" i="10"/>
  <c r="P31" i="10" s="1"/>
  <c r="O7" i="10"/>
  <c r="R7" i="10" s="1"/>
  <c r="R31" i="10" s="1"/>
  <c r="L7" i="10"/>
  <c r="L31" i="10" s="1"/>
  <c r="K7" i="10"/>
  <c r="K31" i="10" s="1"/>
  <c r="J7" i="10"/>
  <c r="M7" i="10" s="1"/>
  <c r="M31" i="10" s="1"/>
  <c r="G7" i="10"/>
  <c r="G31" i="10" s="1"/>
  <c r="F7" i="10"/>
  <c r="F31" i="10" s="1"/>
  <c r="E7" i="10"/>
  <c r="H7" i="10" s="1"/>
  <c r="H31" i="10" s="1"/>
  <c r="AA6" i="10"/>
  <c r="AA30" i="10" s="1"/>
  <c r="Z6" i="10"/>
  <c r="Z30" i="10" s="1"/>
  <c r="Y6" i="10"/>
  <c r="AB6" i="10" s="1"/>
  <c r="AB30" i="10" s="1"/>
  <c r="V6" i="10"/>
  <c r="V30" i="10" s="1"/>
  <c r="U6" i="10"/>
  <c r="U30" i="10" s="1"/>
  <c r="T6" i="10"/>
  <c r="W6" i="10" s="1"/>
  <c r="W30" i="10" s="1"/>
  <c r="Q6" i="10"/>
  <c r="Q30" i="10" s="1"/>
  <c r="P6" i="10"/>
  <c r="P30" i="10" s="1"/>
  <c r="O6" i="10"/>
  <c r="R6" i="10" s="1"/>
  <c r="R30" i="10" s="1"/>
  <c r="L6" i="10"/>
  <c r="L30" i="10" s="1"/>
  <c r="K6" i="10"/>
  <c r="K30" i="10" s="1"/>
  <c r="J6" i="10"/>
  <c r="M6" i="10" s="1"/>
  <c r="M30" i="10" s="1"/>
  <c r="G6" i="10"/>
  <c r="G30" i="10" s="1"/>
  <c r="F6" i="10"/>
  <c r="F30" i="10" s="1"/>
  <c r="E6" i="10"/>
  <c r="H6" i="10" s="1"/>
  <c r="H30" i="10" s="1"/>
  <c r="AA5" i="10"/>
  <c r="AA29" i="10" s="1"/>
  <c r="Z5" i="10"/>
  <c r="Z29" i="10" s="1"/>
  <c r="Y5" i="10"/>
  <c r="AB5" i="10" s="1"/>
  <c r="V5" i="10"/>
  <c r="V29" i="10" s="1"/>
  <c r="U5" i="10"/>
  <c r="U29" i="10" s="1"/>
  <c r="T5" i="10"/>
  <c r="W5" i="10" s="1"/>
  <c r="Q5" i="10"/>
  <c r="Q29" i="10" s="1"/>
  <c r="P5" i="10"/>
  <c r="P29" i="10" s="1"/>
  <c r="O5" i="10"/>
  <c r="R5" i="10" s="1"/>
  <c r="L5" i="10"/>
  <c r="L29" i="10" s="1"/>
  <c r="L38" i="10" s="1"/>
  <c r="K5" i="10"/>
  <c r="K29" i="10" s="1"/>
  <c r="J5" i="10"/>
  <c r="M5" i="10" s="1"/>
  <c r="G5" i="10"/>
  <c r="G29" i="10" s="1"/>
  <c r="F5" i="10"/>
  <c r="F29" i="10" s="1"/>
  <c r="E5" i="10"/>
  <c r="H5" i="10" s="1"/>
  <c r="F71" i="9"/>
  <c r="E71" i="9"/>
  <c r="D71" i="9"/>
  <c r="C71" i="9"/>
  <c r="K70" i="9"/>
  <c r="K71" i="9" s="1"/>
  <c r="J70" i="9"/>
  <c r="J71" i="9" s="1"/>
  <c r="I70" i="9"/>
  <c r="H70" i="9"/>
  <c r="AD69" i="9"/>
  <c r="AC69" i="9"/>
  <c r="AB69" i="9"/>
  <c r="Y69" i="9"/>
  <c r="X69" i="9"/>
  <c r="W69" i="9"/>
  <c r="Z69" i="9" s="1"/>
  <c r="T69" i="9"/>
  <c r="S69" i="9"/>
  <c r="R69" i="9"/>
  <c r="O69" i="9"/>
  <c r="N69" i="9"/>
  <c r="M69" i="9"/>
  <c r="AD68" i="9"/>
  <c r="AC68" i="9"/>
  <c r="AB68" i="9"/>
  <c r="Y68" i="9"/>
  <c r="X68" i="9"/>
  <c r="W68" i="9"/>
  <c r="Z68" i="9" s="1"/>
  <c r="T68" i="9"/>
  <c r="S68" i="9"/>
  <c r="R68" i="9"/>
  <c r="O68" i="9"/>
  <c r="N68" i="9"/>
  <c r="M68" i="9"/>
  <c r="AD67" i="9"/>
  <c r="AC67" i="9"/>
  <c r="AB67" i="9"/>
  <c r="Y67" i="9"/>
  <c r="X67" i="9"/>
  <c r="W67" i="9"/>
  <c r="T67" i="9"/>
  <c r="S67" i="9"/>
  <c r="R67" i="9"/>
  <c r="U67" i="9" s="1"/>
  <c r="O67" i="9"/>
  <c r="N67" i="9"/>
  <c r="M67" i="9"/>
  <c r="AD66" i="9"/>
  <c r="AC66" i="9"/>
  <c r="AB66" i="9"/>
  <c r="Y66" i="9"/>
  <c r="X66" i="9"/>
  <c r="W66" i="9"/>
  <c r="T66" i="9"/>
  <c r="S66" i="9"/>
  <c r="R66" i="9"/>
  <c r="U66" i="9" s="1"/>
  <c r="O66" i="9"/>
  <c r="N66" i="9"/>
  <c r="M66" i="9"/>
  <c r="AD65" i="9"/>
  <c r="AC65" i="9"/>
  <c r="AB65" i="9"/>
  <c r="Y65" i="9"/>
  <c r="X65" i="9"/>
  <c r="W65" i="9"/>
  <c r="T65" i="9"/>
  <c r="S65" i="9"/>
  <c r="R65" i="9"/>
  <c r="O65" i="9"/>
  <c r="N65" i="9"/>
  <c r="M65" i="9"/>
  <c r="AD64" i="9"/>
  <c r="AC64" i="9"/>
  <c r="AB64" i="9"/>
  <c r="Y64" i="9"/>
  <c r="X64" i="9"/>
  <c r="W64" i="9"/>
  <c r="Z64" i="9" s="1"/>
  <c r="T64" i="9"/>
  <c r="S64" i="9"/>
  <c r="R64" i="9"/>
  <c r="O64" i="9"/>
  <c r="N64" i="9"/>
  <c r="M64" i="9"/>
  <c r="AD63" i="9"/>
  <c r="AC63" i="9"/>
  <c r="AB63" i="9"/>
  <c r="Y63" i="9"/>
  <c r="X63" i="9"/>
  <c r="W63" i="9"/>
  <c r="Z63" i="9" s="1"/>
  <c r="T63" i="9"/>
  <c r="S63" i="9"/>
  <c r="R63" i="9"/>
  <c r="O63" i="9"/>
  <c r="N63" i="9"/>
  <c r="M63" i="9"/>
  <c r="AD62" i="9"/>
  <c r="AC62" i="9"/>
  <c r="AB62" i="9"/>
  <c r="Y62" i="9"/>
  <c r="X62" i="9"/>
  <c r="W62" i="9"/>
  <c r="Z62" i="9" s="1"/>
  <c r="T62" i="9"/>
  <c r="S62" i="9"/>
  <c r="R62" i="9"/>
  <c r="O62" i="9"/>
  <c r="N62" i="9"/>
  <c r="M62" i="9"/>
  <c r="AD61" i="9"/>
  <c r="AC61" i="9"/>
  <c r="AB61" i="9"/>
  <c r="Y61" i="9"/>
  <c r="X61" i="9"/>
  <c r="W61" i="9"/>
  <c r="Z61" i="9" s="1"/>
  <c r="T61" i="9"/>
  <c r="S61" i="9"/>
  <c r="R61" i="9"/>
  <c r="O61" i="9"/>
  <c r="N61" i="9"/>
  <c r="M61" i="9"/>
  <c r="AD60" i="9"/>
  <c r="AC60" i="9"/>
  <c r="AB60" i="9"/>
  <c r="Y60" i="9"/>
  <c r="X60" i="9"/>
  <c r="W60" i="9"/>
  <c r="Z60" i="9" s="1"/>
  <c r="T60" i="9"/>
  <c r="S60" i="9"/>
  <c r="R60" i="9"/>
  <c r="O60" i="9"/>
  <c r="N60" i="9"/>
  <c r="M60" i="9"/>
  <c r="AD59" i="9"/>
  <c r="AC59" i="9"/>
  <c r="AB59" i="9"/>
  <c r="Y59" i="9"/>
  <c r="X59" i="9"/>
  <c r="W59" i="9"/>
  <c r="Z59" i="9" s="1"/>
  <c r="T59" i="9"/>
  <c r="S59" i="9"/>
  <c r="R59" i="9"/>
  <c r="O59" i="9"/>
  <c r="N59" i="9"/>
  <c r="M59" i="9"/>
  <c r="AD58" i="9"/>
  <c r="AC58" i="9"/>
  <c r="AB58" i="9"/>
  <c r="Y58" i="9"/>
  <c r="X58" i="9"/>
  <c r="W58" i="9"/>
  <c r="Z58" i="9" s="1"/>
  <c r="T58" i="9"/>
  <c r="S58" i="9"/>
  <c r="R58" i="9"/>
  <c r="O58" i="9"/>
  <c r="N58" i="9"/>
  <c r="M58" i="9"/>
  <c r="AD57" i="9"/>
  <c r="AC57" i="9"/>
  <c r="AB57" i="9"/>
  <c r="Y57" i="9"/>
  <c r="X57" i="9"/>
  <c r="W57" i="9"/>
  <c r="T57" i="9"/>
  <c r="S57" i="9"/>
  <c r="R57" i="9"/>
  <c r="O57" i="9"/>
  <c r="N57" i="9"/>
  <c r="M57" i="9"/>
  <c r="AD56" i="9"/>
  <c r="AC56" i="9"/>
  <c r="AB56" i="9"/>
  <c r="Y56" i="9"/>
  <c r="X56" i="9"/>
  <c r="W56" i="9"/>
  <c r="T56" i="9"/>
  <c r="S56" i="9"/>
  <c r="R56" i="9"/>
  <c r="O56" i="9"/>
  <c r="N56" i="9"/>
  <c r="M56" i="9"/>
  <c r="AD55" i="9"/>
  <c r="AC55" i="9"/>
  <c r="AB55" i="9"/>
  <c r="Y55" i="9"/>
  <c r="X55" i="9"/>
  <c r="W55" i="9"/>
  <c r="T55" i="9"/>
  <c r="S55" i="9"/>
  <c r="R55" i="9"/>
  <c r="O55" i="9"/>
  <c r="N55" i="9"/>
  <c r="M55" i="9"/>
  <c r="AD54" i="9"/>
  <c r="AC54" i="9"/>
  <c r="AB54" i="9"/>
  <c r="Y54" i="9"/>
  <c r="X54" i="9"/>
  <c r="W54" i="9"/>
  <c r="T54" i="9"/>
  <c r="S54" i="9"/>
  <c r="R54" i="9"/>
  <c r="O54" i="9"/>
  <c r="N54" i="9"/>
  <c r="M54" i="9"/>
  <c r="AD53" i="9"/>
  <c r="AC53" i="9"/>
  <c r="AB53" i="9"/>
  <c r="Y53" i="9"/>
  <c r="X53" i="9"/>
  <c r="W53" i="9"/>
  <c r="T53" i="9"/>
  <c r="S53" i="9"/>
  <c r="R53" i="9"/>
  <c r="O53" i="9"/>
  <c r="N53" i="9"/>
  <c r="M53" i="9"/>
  <c r="AD52" i="9"/>
  <c r="AC52" i="9"/>
  <c r="AB52" i="9"/>
  <c r="Y52" i="9"/>
  <c r="X52" i="9"/>
  <c r="W52" i="9"/>
  <c r="T52" i="9"/>
  <c r="S52" i="9"/>
  <c r="R52" i="9"/>
  <c r="O52" i="9"/>
  <c r="P52" i="9" s="1"/>
  <c r="N52" i="9"/>
  <c r="M52" i="9"/>
  <c r="AD51" i="9"/>
  <c r="AC51" i="9"/>
  <c r="AB51" i="9"/>
  <c r="Y51" i="9"/>
  <c r="X51" i="9"/>
  <c r="W51" i="9"/>
  <c r="T51" i="9"/>
  <c r="S51" i="9"/>
  <c r="R51" i="9"/>
  <c r="O51" i="9"/>
  <c r="P51" i="9" s="1"/>
  <c r="N51" i="9"/>
  <c r="M51" i="9"/>
  <c r="AD50" i="9"/>
  <c r="AC50" i="9"/>
  <c r="AB50" i="9"/>
  <c r="Y50" i="9"/>
  <c r="X50" i="9"/>
  <c r="W50" i="9"/>
  <c r="T50" i="9"/>
  <c r="S50" i="9"/>
  <c r="R50" i="9"/>
  <c r="O50" i="9"/>
  <c r="P50" i="9" s="1"/>
  <c r="N50" i="9"/>
  <c r="M50" i="9"/>
  <c r="AD49" i="9"/>
  <c r="AC49" i="9"/>
  <c r="AB49" i="9"/>
  <c r="Y49" i="9"/>
  <c r="X49" i="9"/>
  <c r="W49" i="9"/>
  <c r="T49" i="9"/>
  <c r="S49" i="9"/>
  <c r="R49" i="9"/>
  <c r="O49" i="9"/>
  <c r="P49" i="9" s="1"/>
  <c r="N49" i="9"/>
  <c r="M49" i="9"/>
  <c r="AD48" i="9"/>
  <c r="AC48" i="9"/>
  <c r="AB48" i="9"/>
  <c r="Y48" i="9"/>
  <c r="X48" i="9"/>
  <c r="W48" i="9"/>
  <c r="T48" i="9"/>
  <c r="S48" i="9"/>
  <c r="R48" i="9"/>
  <c r="O48" i="9"/>
  <c r="P48" i="9" s="1"/>
  <c r="N48" i="9"/>
  <c r="M48" i="9"/>
  <c r="AD47" i="9"/>
  <c r="AC47" i="9"/>
  <c r="AB47" i="9"/>
  <c r="Y47" i="9"/>
  <c r="X47" i="9"/>
  <c r="W47" i="9"/>
  <c r="T47" i="9"/>
  <c r="S47" i="9"/>
  <c r="R47" i="9"/>
  <c r="O47" i="9"/>
  <c r="P47" i="9" s="1"/>
  <c r="N47" i="9"/>
  <c r="M47" i="9"/>
  <c r="AD46" i="9"/>
  <c r="AC46" i="9"/>
  <c r="AB46" i="9"/>
  <c r="Y46" i="9"/>
  <c r="X46" i="9"/>
  <c r="W46" i="9"/>
  <c r="T46" i="9"/>
  <c r="S46" i="9"/>
  <c r="R46" i="9"/>
  <c r="O46" i="9"/>
  <c r="P46" i="9" s="1"/>
  <c r="N46" i="9"/>
  <c r="M46" i="9"/>
  <c r="AD45" i="9"/>
  <c r="AC45" i="9"/>
  <c r="AB45" i="9"/>
  <c r="Y45" i="9"/>
  <c r="X45" i="9"/>
  <c r="W45" i="9"/>
  <c r="T45" i="9"/>
  <c r="S45" i="9"/>
  <c r="R45" i="9"/>
  <c r="O45" i="9"/>
  <c r="P45" i="9" s="1"/>
  <c r="N45" i="9"/>
  <c r="M45" i="9"/>
  <c r="AD44" i="9"/>
  <c r="AC44" i="9"/>
  <c r="AB44" i="9"/>
  <c r="Y44" i="9"/>
  <c r="X44" i="9"/>
  <c r="W44" i="9"/>
  <c r="Z44" i="9" s="1"/>
  <c r="T44" i="9"/>
  <c r="S44" i="9"/>
  <c r="R44" i="9"/>
  <c r="O44" i="9"/>
  <c r="N44" i="9"/>
  <c r="M44" i="9"/>
  <c r="AD43" i="9"/>
  <c r="AC43" i="9"/>
  <c r="AB43" i="9"/>
  <c r="Y43" i="9"/>
  <c r="X43" i="9"/>
  <c r="W43" i="9"/>
  <c r="T43" i="9"/>
  <c r="S43" i="9"/>
  <c r="R43" i="9"/>
  <c r="O43" i="9"/>
  <c r="N43" i="9"/>
  <c r="M43" i="9"/>
  <c r="AD42" i="9"/>
  <c r="AC42" i="9"/>
  <c r="AB42" i="9"/>
  <c r="Y42" i="9"/>
  <c r="X42" i="9"/>
  <c r="W42" i="9"/>
  <c r="T42" i="9"/>
  <c r="S42" i="9"/>
  <c r="R42" i="9"/>
  <c r="O42" i="9"/>
  <c r="N42" i="9"/>
  <c r="M42" i="9"/>
  <c r="AD41" i="9"/>
  <c r="AC41" i="9"/>
  <c r="AB41" i="9"/>
  <c r="Y41" i="9"/>
  <c r="X41" i="9"/>
  <c r="W41" i="9"/>
  <c r="T41" i="9"/>
  <c r="S41" i="9"/>
  <c r="R41" i="9"/>
  <c r="O41" i="9"/>
  <c r="N41" i="9"/>
  <c r="M41" i="9"/>
  <c r="AD40" i="9"/>
  <c r="AC40" i="9"/>
  <c r="AB40" i="9"/>
  <c r="Y40" i="9"/>
  <c r="X40" i="9"/>
  <c r="W40" i="9"/>
  <c r="T40" i="9"/>
  <c r="S40" i="9"/>
  <c r="R40" i="9"/>
  <c r="O40" i="9"/>
  <c r="N40" i="9"/>
  <c r="M40" i="9"/>
  <c r="AD39" i="9"/>
  <c r="AC39" i="9"/>
  <c r="AB39" i="9"/>
  <c r="Y39" i="9"/>
  <c r="X39" i="9"/>
  <c r="W39" i="9"/>
  <c r="T39" i="9"/>
  <c r="S39" i="9"/>
  <c r="R39" i="9"/>
  <c r="O39" i="9"/>
  <c r="N39" i="9"/>
  <c r="M39" i="9"/>
  <c r="AD38" i="9"/>
  <c r="AC38" i="9"/>
  <c r="AB38" i="9"/>
  <c r="Y38" i="9"/>
  <c r="X38" i="9"/>
  <c r="W38" i="9"/>
  <c r="T38" i="9"/>
  <c r="S38" i="9"/>
  <c r="R38" i="9"/>
  <c r="O38" i="9"/>
  <c r="N38" i="9"/>
  <c r="M38" i="9"/>
  <c r="AD37" i="9"/>
  <c r="AC37" i="9"/>
  <c r="AB37" i="9"/>
  <c r="Y37" i="9"/>
  <c r="X37" i="9"/>
  <c r="W37" i="9"/>
  <c r="T37" i="9"/>
  <c r="S37" i="9"/>
  <c r="R37" i="9"/>
  <c r="O37" i="9"/>
  <c r="N37" i="9"/>
  <c r="M37" i="9"/>
  <c r="AD36" i="9"/>
  <c r="AC36" i="9"/>
  <c r="AB36" i="9"/>
  <c r="Y36" i="9"/>
  <c r="X36" i="9"/>
  <c r="W36" i="9"/>
  <c r="T36" i="9"/>
  <c r="S36" i="9"/>
  <c r="R36" i="9"/>
  <c r="O36" i="9"/>
  <c r="N36" i="9"/>
  <c r="M36" i="9"/>
  <c r="AD35" i="9"/>
  <c r="AC35" i="9"/>
  <c r="AB35" i="9"/>
  <c r="Y35" i="9"/>
  <c r="X35" i="9"/>
  <c r="W35" i="9"/>
  <c r="Z35" i="9" s="1"/>
  <c r="T35" i="9"/>
  <c r="S35" i="9"/>
  <c r="R35" i="9"/>
  <c r="O35" i="9"/>
  <c r="N35" i="9"/>
  <c r="M35" i="9"/>
  <c r="AD34" i="9"/>
  <c r="AC34" i="9"/>
  <c r="AB34" i="9"/>
  <c r="Y34" i="9"/>
  <c r="X34" i="9"/>
  <c r="W34" i="9"/>
  <c r="Z34" i="9" s="1"/>
  <c r="T34" i="9"/>
  <c r="S34" i="9"/>
  <c r="R34" i="9"/>
  <c r="O34" i="9"/>
  <c r="N34" i="9"/>
  <c r="M34" i="9"/>
  <c r="AD33" i="9"/>
  <c r="AC33" i="9"/>
  <c r="AB33" i="9"/>
  <c r="Y33" i="9"/>
  <c r="X33" i="9"/>
  <c r="W33" i="9"/>
  <c r="Z33" i="9" s="1"/>
  <c r="T33" i="9"/>
  <c r="S33" i="9"/>
  <c r="R33" i="9"/>
  <c r="O33" i="9"/>
  <c r="N33" i="9"/>
  <c r="M33" i="9"/>
  <c r="AD32" i="9"/>
  <c r="AC32" i="9"/>
  <c r="AB32" i="9"/>
  <c r="Y32" i="9"/>
  <c r="X32" i="9"/>
  <c r="W32" i="9"/>
  <c r="Z32" i="9" s="1"/>
  <c r="T32" i="9"/>
  <c r="S32" i="9"/>
  <c r="R32" i="9"/>
  <c r="O32" i="9"/>
  <c r="N32" i="9"/>
  <c r="M32" i="9"/>
  <c r="AD31" i="9"/>
  <c r="AC31" i="9"/>
  <c r="AB31" i="9"/>
  <c r="Y31" i="9"/>
  <c r="X31" i="9"/>
  <c r="W31" i="9"/>
  <c r="Z31" i="9" s="1"/>
  <c r="T31" i="9"/>
  <c r="S31" i="9"/>
  <c r="R31" i="9"/>
  <c r="O31" i="9"/>
  <c r="N31" i="9"/>
  <c r="M31" i="9"/>
  <c r="AD30" i="9"/>
  <c r="AC30" i="9"/>
  <c r="AB30" i="9"/>
  <c r="Y30" i="9"/>
  <c r="X30" i="9"/>
  <c r="W30" i="9"/>
  <c r="Z30" i="9" s="1"/>
  <c r="T30" i="9"/>
  <c r="S30" i="9"/>
  <c r="R30" i="9"/>
  <c r="O30" i="9"/>
  <c r="N30" i="9"/>
  <c r="M30" i="9"/>
  <c r="AD29" i="9"/>
  <c r="AC29" i="9"/>
  <c r="AB29" i="9"/>
  <c r="Y29" i="9"/>
  <c r="X29" i="9"/>
  <c r="W29" i="9"/>
  <c r="Z29" i="9" s="1"/>
  <c r="T29" i="9"/>
  <c r="S29" i="9"/>
  <c r="R29" i="9"/>
  <c r="O29" i="9"/>
  <c r="N29" i="9"/>
  <c r="M29" i="9"/>
  <c r="AD28" i="9"/>
  <c r="AC28" i="9"/>
  <c r="AB28" i="9"/>
  <c r="Y28" i="9"/>
  <c r="X28" i="9"/>
  <c r="W28" i="9"/>
  <c r="Z28" i="9" s="1"/>
  <c r="T28" i="9"/>
  <c r="S28" i="9"/>
  <c r="R28" i="9"/>
  <c r="O28" i="9"/>
  <c r="N28" i="9"/>
  <c r="M28" i="9"/>
  <c r="AD27" i="9"/>
  <c r="AC27" i="9"/>
  <c r="AB27" i="9"/>
  <c r="Y27" i="9"/>
  <c r="X27" i="9"/>
  <c r="W27" i="9"/>
  <c r="Z27" i="9" s="1"/>
  <c r="T27" i="9"/>
  <c r="S27" i="9"/>
  <c r="R27" i="9"/>
  <c r="O27" i="9"/>
  <c r="N27" i="9"/>
  <c r="M27" i="9"/>
  <c r="AD26" i="9"/>
  <c r="AC26" i="9"/>
  <c r="AB26" i="9"/>
  <c r="Y26" i="9"/>
  <c r="X26" i="9"/>
  <c r="W26" i="9"/>
  <c r="Z26" i="9" s="1"/>
  <c r="T26" i="9"/>
  <c r="S26" i="9"/>
  <c r="R26" i="9"/>
  <c r="O26" i="9"/>
  <c r="N26" i="9"/>
  <c r="M26" i="9"/>
  <c r="AD25" i="9"/>
  <c r="AC25" i="9"/>
  <c r="AB25" i="9"/>
  <c r="Y25" i="9"/>
  <c r="X25" i="9"/>
  <c r="W25" i="9"/>
  <c r="Z25" i="9" s="1"/>
  <c r="T25" i="9"/>
  <c r="S25" i="9"/>
  <c r="R25" i="9"/>
  <c r="O25" i="9"/>
  <c r="N25" i="9"/>
  <c r="M25" i="9"/>
  <c r="AD24" i="9"/>
  <c r="AC24" i="9"/>
  <c r="AB24" i="9"/>
  <c r="Y24" i="9"/>
  <c r="X24" i="9"/>
  <c r="W24" i="9"/>
  <c r="Z24" i="9" s="1"/>
  <c r="T24" i="9"/>
  <c r="S24" i="9"/>
  <c r="R24" i="9"/>
  <c r="O24" i="9"/>
  <c r="N24" i="9"/>
  <c r="M24" i="9"/>
  <c r="AD23" i="9"/>
  <c r="AC23" i="9"/>
  <c r="AB23" i="9"/>
  <c r="Y23" i="9"/>
  <c r="X23" i="9"/>
  <c r="W23" i="9"/>
  <c r="Z23" i="9" s="1"/>
  <c r="T23" i="9"/>
  <c r="S23" i="9"/>
  <c r="R23" i="9"/>
  <c r="O23" i="9"/>
  <c r="N23" i="9"/>
  <c r="M23" i="9"/>
  <c r="AD22" i="9"/>
  <c r="AC22" i="9"/>
  <c r="AB22" i="9"/>
  <c r="Y22" i="9"/>
  <c r="X22" i="9"/>
  <c r="W22" i="9"/>
  <c r="Z22" i="9" s="1"/>
  <c r="T22" i="9"/>
  <c r="S22" i="9"/>
  <c r="R22" i="9"/>
  <c r="O22" i="9"/>
  <c r="N22" i="9"/>
  <c r="M22" i="9"/>
  <c r="AD21" i="9"/>
  <c r="AC21" i="9"/>
  <c r="AB21" i="9"/>
  <c r="Y21" i="9"/>
  <c r="X21" i="9"/>
  <c r="W21" i="9"/>
  <c r="Z21" i="9" s="1"/>
  <c r="T21" i="9"/>
  <c r="S21" i="9"/>
  <c r="R21" i="9"/>
  <c r="O21" i="9"/>
  <c r="N21" i="9"/>
  <c r="M21" i="9"/>
  <c r="AD20" i="9"/>
  <c r="AC20" i="9"/>
  <c r="AB20" i="9"/>
  <c r="Y20" i="9"/>
  <c r="X20" i="9"/>
  <c r="W20" i="9"/>
  <c r="Z20" i="9" s="1"/>
  <c r="T20" i="9"/>
  <c r="S20" i="9"/>
  <c r="R20" i="9"/>
  <c r="O20" i="9"/>
  <c r="N20" i="9"/>
  <c r="M20" i="9"/>
  <c r="AD19" i="9"/>
  <c r="AC19" i="9"/>
  <c r="AB19" i="9"/>
  <c r="Y19" i="9"/>
  <c r="X19" i="9"/>
  <c r="W19" i="9"/>
  <c r="Z19" i="9" s="1"/>
  <c r="T19" i="9"/>
  <c r="S19" i="9"/>
  <c r="R19" i="9"/>
  <c r="O19" i="9"/>
  <c r="N19" i="9"/>
  <c r="M19" i="9"/>
  <c r="AD18" i="9"/>
  <c r="AC18" i="9"/>
  <c r="AB18" i="9"/>
  <c r="Y18" i="9"/>
  <c r="X18" i="9"/>
  <c r="W18" i="9"/>
  <c r="Z18" i="9" s="1"/>
  <c r="T18" i="9"/>
  <c r="S18" i="9"/>
  <c r="R18" i="9"/>
  <c r="O18" i="9"/>
  <c r="N18" i="9"/>
  <c r="M18" i="9"/>
  <c r="AD17" i="9"/>
  <c r="AC17" i="9"/>
  <c r="AB17" i="9"/>
  <c r="Y17" i="9"/>
  <c r="X17" i="9"/>
  <c r="W17" i="9"/>
  <c r="Z17" i="9" s="1"/>
  <c r="T17" i="9"/>
  <c r="S17" i="9"/>
  <c r="R17" i="9"/>
  <c r="O17" i="9"/>
  <c r="N17" i="9"/>
  <c r="M17" i="9"/>
  <c r="AD16" i="9"/>
  <c r="AC16" i="9"/>
  <c r="AB16" i="9"/>
  <c r="Y16" i="9"/>
  <c r="X16" i="9"/>
  <c r="W16" i="9"/>
  <c r="Z16" i="9" s="1"/>
  <c r="T16" i="9"/>
  <c r="S16" i="9"/>
  <c r="R16" i="9"/>
  <c r="O16" i="9"/>
  <c r="N16" i="9"/>
  <c r="M16" i="9"/>
  <c r="AD15" i="9"/>
  <c r="AC15" i="9"/>
  <c r="AB15" i="9"/>
  <c r="Y15" i="9"/>
  <c r="X15" i="9"/>
  <c r="W15" i="9"/>
  <c r="Z15" i="9" s="1"/>
  <c r="T15" i="9"/>
  <c r="S15" i="9"/>
  <c r="R15" i="9"/>
  <c r="O15" i="9"/>
  <c r="N15" i="9"/>
  <c r="M15" i="9"/>
  <c r="AD14" i="9"/>
  <c r="AC14" i="9"/>
  <c r="AB14" i="9"/>
  <c r="Y14" i="9"/>
  <c r="X14" i="9"/>
  <c r="W14" i="9"/>
  <c r="Z14" i="9" s="1"/>
  <c r="T14" i="9"/>
  <c r="S14" i="9"/>
  <c r="R14" i="9"/>
  <c r="O14" i="9"/>
  <c r="N14" i="9"/>
  <c r="M14" i="9"/>
  <c r="AD13" i="9"/>
  <c r="AC13" i="9"/>
  <c r="AB13" i="9"/>
  <c r="Y13" i="9"/>
  <c r="X13" i="9"/>
  <c r="W13" i="9"/>
  <c r="Z13" i="9" s="1"/>
  <c r="T13" i="9"/>
  <c r="S13" i="9"/>
  <c r="R13" i="9"/>
  <c r="O13" i="9"/>
  <c r="N13" i="9"/>
  <c r="M13" i="9"/>
  <c r="AD12" i="9"/>
  <c r="AC12" i="9"/>
  <c r="AB12" i="9"/>
  <c r="Y12" i="9"/>
  <c r="X12" i="9"/>
  <c r="W12" i="9"/>
  <c r="Z12" i="9" s="1"/>
  <c r="T12" i="9"/>
  <c r="S12" i="9"/>
  <c r="R12" i="9"/>
  <c r="O12" i="9"/>
  <c r="N12" i="9"/>
  <c r="M12" i="9"/>
  <c r="AD11" i="9"/>
  <c r="AC11" i="9"/>
  <c r="AB11" i="9"/>
  <c r="Y11" i="9"/>
  <c r="X11" i="9"/>
  <c r="W11" i="9"/>
  <c r="Z11" i="9" s="1"/>
  <c r="T11" i="9"/>
  <c r="S11" i="9"/>
  <c r="R11" i="9"/>
  <c r="O11" i="9"/>
  <c r="N11" i="9"/>
  <c r="M11" i="9"/>
  <c r="AD10" i="9"/>
  <c r="AC10" i="9"/>
  <c r="AB10" i="9"/>
  <c r="Y10" i="9"/>
  <c r="X10" i="9"/>
  <c r="W10" i="9"/>
  <c r="Z10" i="9" s="1"/>
  <c r="T10" i="9"/>
  <c r="S10" i="9"/>
  <c r="R10" i="9"/>
  <c r="O10" i="9"/>
  <c r="N10" i="9"/>
  <c r="M10" i="9"/>
  <c r="AD9" i="9"/>
  <c r="AC9" i="9"/>
  <c r="AB9" i="9"/>
  <c r="Y9" i="9"/>
  <c r="X9" i="9"/>
  <c r="W9" i="9"/>
  <c r="Z9" i="9" s="1"/>
  <c r="T9" i="9"/>
  <c r="S9" i="9"/>
  <c r="R9" i="9"/>
  <c r="O9" i="9"/>
  <c r="N9" i="9"/>
  <c r="M9" i="9"/>
  <c r="AD8" i="9"/>
  <c r="AC8" i="9"/>
  <c r="AB8" i="9"/>
  <c r="Y8" i="9"/>
  <c r="X8" i="9"/>
  <c r="W8" i="9"/>
  <c r="Z8" i="9" s="1"/>
  <c r="T8" i="9"/>
  <c r="S8" i="9"/>
  <c r="R8" i="9"/>
  <c r="O8" i="9"/>
  <c r="N8" i="9"/>
  <c r="M8" i="9"/>
  <c r="AD7" i="9"/>
  <c r="AC7" i="9"/>
  <c r="AB7" i="9"/>
  <c r="Y7" i="9"/>
  <c r="X7" i="9"/>
  <c r="W7" i="9"/>
  <c r="Z7" i="9" s="1"/>
  <c r="T7" i="9"/>
  <c r="S7" i="9"/>
  <c r="R7" i="9"/>
  <c r="O7" i="9"/>
  <c r="N7" i="9"/>
  <c r="M7" i="9"/>
  <c r="AD6" i="9"/>
  <c r="AD70" i="9" s="1"/>
  <c r="AC6" i="9"/>
  <c r="AC70" i="9" s="1"/>
  <c r="AB6" i="9"/>
  <c r="Y6" i="9"/>
  <c r="X6" i="9"/>
  <c r="X70" i="9" s="1"/>
  <c r="W6" i="9"/>
  <c r="W70" i="9" s="1"/>
  <c r="T6" i="9"/>
  <c r="S6" i="9"/>
  <c r="S70" i="9" s="1"/>
  <c r="R6" i="9"/>
  <c r="R70" i="9" s="1"/>
  <c r="O6" i="9"/>
  <c r="O70" i="9" s="1"/>
  <c r="N6" i="9"/>
  <c r="N70" i="9" s="1"/>
  <c r="M6" i="9"/>
  <c r="M70" i="9" s="1"/>
  <c r="C97" i="8"/>
  <c r="B97" i="8"/>
  <c r="J96" i="8"/>
  <c r="I96" i="8"/>
  <c r="H96" i="8"/>
  <c r="G96" i="8"/>
  <c r="F96" i="8"/>
  <c r="E96" i="8"/>
  <c r="D96" i="8"/>
  <c r="J95" i="8"/>
  <c r="I95" i="8"/>
  <c r="H95" i="8"/>
  <c r="G95" i="8"/>
  <c r="F95" i="8"/>
  <c r="E95" i="8"/>
  <c r="D95" i="8"/>
  <c r="J94" i="8"/>
  <c r="I94" i="8"/>
  <c r="H94" i="8"/>
  <c r="G94" i="8"/>
  <c r="F94" i="8"/>
  <c r="E94" i="8"/>
  <c r="D94" i="8"/>
  <c r="J93" i="8"/>
  <c r="I93" i="8"/>
  <c r="H93" i="8"/>
  <c r="G93" i="8"/>
  <c r="K93" i="8" s="1"/>
  <c r="F93" i="8"/>
  <c r="E93" i="8"/>
  <c r="D93" i="8"/>
  <c r="J92" i="8"/>
  <c r="I92" i="8"/>
  <c r="H92" i="8"/>
  <c r="G92" i="8"/>
  <c r="F92" i="8"/>
  <c r="E92" i="8"/>
  <c r="D92" i="8"/>
  <c r="J91" i="8"/>
  <c r="I91" i="8"/>
  <c r="H91" i="8"/>
  <c r="G91" i="8"/>
  <c r="F91" i="8"/>
  <c r="E91" i="8"/>
  <c r="D91" i="8"/>
  <c r="J90" i="8"/>
  <c r="I90" i="8"/>
  <c r="H90" i="8"/>
  <c r="G90" i="8"/>
  <c r="F90" i="8"/>
  <c r="E90" i="8"/>
  <c r="D90" i="8"/>
  <c r="J89" i="8"/>
  <c r="I89" i="8"/>
  <c r="H89" i="8"/>
  <c r="G89" i="8"/>
  <c r="K89" i="8" s="1"/>
  <c r="F89" i="8"/>
  <c r="E89" i="8"/>
  <c r="D89" i="8"/>
  <c r="J88" i="8"/>
  <c r="I88" i="8"/>
  <c r="H88" i="8"/>
  <c r="G88" i="8"/>
  <c r="F88" i="8"/>
  <c r="E88" i="8"/>
  <c r="D88" i="8"/>
  <c r="J87" i="8"/>
  <c r="I87" i="8"/>
  <c r="H87" i="8"/>
  <c r="G87" i="8"/>
  <c r="F87" i="8"/>
  <c r="E87" i="8"/>
  <c r="D87" i="8"/>
  <c r="J86" i="8"/>
  <c r="I86" i="8"/>
  <c r="H86" i="8"/>
  <c r="G86" i="8"/>
  <c r="F86" i="8"/>
  <c r="E86" i="8"/>
  <c r="D86" i="8"/>
  <c r="J85" i="8"/>
  <c r="I85" i="8"/>
  <c r="H85" i="8"/>
  <c r="G85" i="8"/>
  <c r="K85" i="8" s="1"/>
  <c r="F85" i="8"/>
  <c r="E85" i="8"/>
  <c r="D85" i="8"/>
  <c r="J84" i="8"/>
  <c r="I84" i="8"/>
  <c r="H84" i="8"/>
  <c r="G84" i="8"/>
  <c r="F84" i="8"/>
  <c r="E84" i="8"/>
  <c r="D84" i="8"/>
  <c r="J83" i="8"/>
  <c r="I83" i="8"/>
  <c r="H83" i="8"/>
  <c r="G83" i="8"/>
  <c r="F83" i="8"/>
  <c r="E83" i="8"/>
  <c r="D83" i="8"/>
  <c r="J82" i="8"/>
  <c r="I82" i="8"/>
  <c r="H82" i="8"/>
  <c r="G82" i="8"/>
  <c r="F82" i="8"/>
  <c r="E82" i="8"/>
  <c r="D82" i="8"/>
  <c r="J81" i="8"/>
  <c r="I81" i="8"/>
  <c r="H81" i="8"/>
  <c r="G81" i="8"/>
  <c r="K81" i="8" s="1"/>
  <c r="F81" i="8"/>
  <c r="E81" i="8"/>
  <c r="D81" i="8"/>
  <c r="J80" i="8"/>
  <c r="I80" i="8"/>
  <c r="H80" i="8"/>
  <c r="G80" i="8"/>
  <c r="F80" i="8"/>
  <c r="E80" i="8"/>
  <c r="D80" i="8"/>
  <c r="J79" i="8"/>
  <c r="I79" i="8"/>
  <c r="H79" i="8"/>
  <c r="G79" i="8"/>
  <c r="F79" i="8"/>
  <c r="E79" i="8"/>
  <c r="D79" i="8"/>
  <c r="J78" i="8"/>
  <c r="I78" i="8"/>
  <c r="H78" i="8"/>
  <c r="G78" i="8"/>
  <c r="F78" i="8"/>
  <c r="E78" i="8"/>
  <c r="D78" i="8"/>
  <c r="J77" i="8"/>
  <c r="I77" i="8"/>
  <c r="H77" i="8"/>
  <c r="G77" i="8"/>
  <c r="K77" i="8" s="1"/>
  <c r="F77" i="8"/>
  <c r="E77" i="8"/>
  <c r="D77" i="8"/>
  <c r="J76" i="8"/>
  <c r="I76" i="8"/>
  <c r="H76" i="8"/>
  <c r="G76" i="8"/>
  <c r="F76" i="8"/>
  <c r="E76" i="8"/>
  <c r="D76" i="8"/>
  <c r="J75" i="8"/>
  <c r="I75" i="8"/>
  <c r="H75" i="8"/>
  <c r="G75" i="8"/>
  <c r="F75" i="8"/>
  <c r="E75" i="8"/>
  <c r="D75" i="8"/>
  <c r="J74" i="8"/>
  <c r="I74" i="8"/>
  <c r="H74" i="8"/>
  <c r="G74" i="8"/>
  <c r="F74" i="8"/>
  <c r="E74" i="8"/>
  <c r="D74" i="8"/>
  <c r="J73" i="8"/>
  <c r="I73" i="8"/>
  <c r="H73" i="8"/>
  <c r="G73" i="8"/>
  <c r="K73" i="8" s="1"/>
  <c r="F73" i="8"/>
  <c r="E73" i="8"/>
  <c r="D73" i="8"/>
  <c r="J72" i="8"/>
  <c r="I72" i="8"/>
  <c r="H72" i="8"/>
  <c r="G72" i="8"/>
  <c r="F72" i="8"/>
  <c r="E72" i="8"/>
  <c r="D72" i="8"/>
  <c r="J71" i="8"/>
  <c r="I71" i="8"/>
  <c r="H71" i="8"/>
  <c r="G71" i="8"/>
  <c r="F71" i="8"/>
  <c r="E71" i="8"/>
  <c r="D71" i="8"/>
  <c r="J70" i="8"/>
  <c r="I70" i="8"/>
  <c r="H70" i="8"/>
  <c r="G70" i="8"/>
  <c r="F70" i="8"/>
  <c r="E70" i="8"/>
  <c r="D70" i="8"/>
  <c r="J69" i="8"/>
  <c r="I69" i="8"/>
  <c r="H69" i="8"/>
  <c r="G69" i="8"/>
  <c r="K69" i="8" s="1"/>
  <c r="F69" i="8"/>
  <c r="E69" i="8"/>
  <c r="D69" i="8"/>
  <c r="J68" i="8"/>
  <c r="I68" i="8"/>
  <c r="H68" i="8"/>
  <c r="G68" i="8"/>
  <c r="F68" i="8"/>
  <c r="E68" i="8"/>
  <c r="D68" i="8"/>
  <c r="J67" i="8"/>
  <c r="I67" i="8"/>
  <c r="H67" i="8"/>
  <c r="G67" i="8"/>
  <c r="F67" i="8"/>
  <c r="E67" i="8"/>
  <c r="D67" i="8"/>
  <c r="J66" i="8"/>
  <c r="I66" i="8"/>
  <c r="H66" i="8"/>
  <c r="G66" i="8"/>
  <c r="F66" i="8"/>
  <c r="E66" i="8"/>
  <c r="D66" i="8"/>
  <c r="J65" i="8"/>
  <c r="I65" i="8"/>
  <c r="H65" i="8"/>
  <c r="G65" i="8"/>
  <c r="K65" i="8" s="1"/>
  <c r="F65" i="8"/>
  <c r="E65" i="8"/>
  <c r="D65" i="8"/>
  <c r="J64" i="8"/>
  <c r="I64" i="8"/>
  <c r="H64" i="8"/>
  <c r="G64" i="8"/>
  <c r="F64" i="8"/>
  <c r="E64" i="8"/>
  <c r="D64" i="8"/>
  <c r="J63" i="8"/>
  <c r="I63" i="8"/>
  <c r="H63" i="8"/>
  <c r="G63" i="8"/>
  <c r="F63" i="8"/>
  <c r="E63" i="8"/>
  <c r="D63" i="8"/>
  <c r="J62" i="8"/>
  <c r="I62" i="8"/>
  <c r="H62" i="8"/>
  <c r="G62" i="8"/>
  <c r="F62" i="8"/>
  <c r="E62" i="8"/>
  <c r="D62" i="8"/>
  <c r="J61" i="8"/>
  <c r="I61" i="8"/>
  <c r="H61" i="8"/>
  <c r="G61" i="8"/>
  <c r="K61" i="8" s="1"/>
  <c r="F61" i="8"/>
  <c r="E61" i="8"/>
  <c r="D61" i="8"/>
  <c r="J60" i="8"/>
  <c r="I60" i="8"/>
  <c r="H60" i="8"/>
  <c r="G60" i="8"/>
  <c r="F60" i="8"/>
  <c r="E60" i="8"/>
  <c r="D60" i="8"/>
  <c r="J59" i="8"/>
  <c r="I59" i="8"/>
  <c r="H59" i="8"/>
  <c r="G59" i="8"/>
  <c r="F59" i="8"/>
  <c r="E59" i="8"/>
  <c r="D59" i="8"/>
  <c r="J58" i="8"/>
  <c r="I58" i="8"/>
  <c r="H58" i="8"/>
  <c r="G58" i="8"/>
  <c r="F58" i="8"/>
  <c r="E58" i="8"/>
  <c r="D58" i="8"/>
  <c r="J57" i="8"/>
  <c r="I57" i="8"/>
  <c r="H57" i="8"/>
  <c r="G57" i="8"/>
  <c r="K57" i="8" s="1"/>
  <c r="F57" i="8"/>
  <c r="E57" i="8"/>
  <c r="D57" i="8"/>
  <c r="J56" i="8"/>
  <c r="I56" i="8"/>
  <c r="H56" i="8"/>
  <c r="G56" i="8"/>
  <c r="F56" i="8"/>
  <c r="E56" i="8"/>
  <c r="D56" i="8"/>
  <c r="J55" i="8"/>
  <c r="I55" i="8"/>
  <c r="H55" i="8"/>
  <c r="G55" i="8"/>
  <c r="F55" i="8"/>
  <c r="E55" i="8"/>
  <c r="D55" i="8"/>
  <c r="J54" i="8"/>
  <c r="I54" i="8"/>
  <c r="H54" i="8"/>
  <c r="G54" i="8"/>
  <c r="F54" i="8"/>
  <c r="E54" i="8"/>
  <c r="D54" i="8"/>
  <c r="J53" i="8"/>
  <c r="I53" i="8"/>
  <c r="H53" i="8"/>
  <c r="G53" i="8"/>
  <c r="K53" i="8" s="1"/>
  <c r="F53" i="8"/>
  <c r="E53" i="8"/>
  <c r="D53" i="8"/>
  <c r="J52" i="8"/>
  <c r="I52" i="8"/>
  <c r="H52" i="8"/>
  <c r="G52" i="8"/>
  <c r="F52" i="8"/>
  <c r="E52" i="8"/>
  <c r="D52" i="8"/>
  <c r="J51" i="8"/>
  <c r="I51" i="8"/>
  <c r="H51" i="8"/>
  <c r="G51" i="8"/>
  <c r="F51" i="8"/>
  <c r="E51" i="8"/>
  <c r="D51" i="8"/>
  <c r="J50" i="8"/>
  <c r="I50" i="8"/>
  <c r="H50" i="8"/>
  <c r="G50" i="8"/>
  <c r="F50" i="8"/>
  <c r="E50" i="8"/>
  <c r="D50" i="8"/>
  <c r="J49" i="8"/>
  <c r="I49" i="8"/>
  <c r="H49" i="8"/>
  <c r="G49" i="8"/>
  <c r="K49" i="8" s="1"/>
  <c r="F49" i="8"/>
  <c r="E49" i="8"/>
  <c r="D49" i="8"/>
  <c r="J48" i="8"/>
  <c r="I48" i="8"/>
  <c r="H48" i="8"/>
  <c r="G48" i="8"/>
  <c r="F48" i="8"/>
  <c r="E48" i="8"/>
  <c r="D48" i="8"/>
  <c r="J47" i="8"/>
  <c r="I47" i="8"/>
  <c r="H47" i="8"/>
  <c r="G47" i="8"/>
  <c r="F47" i="8"/>
  <c r="E47" i="8"/>
  <c r="D47" i="8"/>
  <c r="J46" i="8"/>
  <c r="I46" i="8"/>
  <c r="H46" i="8"/>
  <c r="G46" i="8"/>
  <c r="F46" i="8"/>
  <c r="E46" i="8"/>
  <c r="D46" i="8"/>
  <c r="J45" i="8"/>
  <c r="I45" i="8"/>
  <c r="H45" i="8"/>
  <c r="G45" i="8"/>
  <c r="K45" i="8" s="1"/>
  <c r="F45" i="8"/>
  <c r="E45" i="8"/>
  <c r="D45" i="8"/>
  <c r="J44" i="8"/>
  <c r="I44" i="8"/>
  <c r="H44" i="8"/>
  <c r="G44" i="8"/>
  <c r="F44" i="8"/>
  <c r="E44" i="8"/>
  <c r="D44" i="8"/>
  <c r="J43" i="8"/>
  <c r="I43" i="8"/>
  <c r="H43" i="8"/>
  <c r="G43" i="8"/>
  <c r="F43" i="8"/>
  <c r="E43" i="8"/>
  <c r="D43" i="8"/>
  <c r="J42" i="8"/>
  <c r="I42" i="8"/>
  <c r="H42" i="8"/>
  <c r="G42" i="8"/>
  <c r="F42" i="8"/>
  <c r="E42" i="8"/>
  <c r="D42" i="8"/>
  <c r="J41" i="8"/>
  <c r="I41" i="8"/>
  <c r="H41" i="8"/>
  <c r="G41" i="8"/>
  <c r="K41" i="8" s="1"/>
  <c r="F41" i="8"/>
  <c r="E41" i="8"/>
  <c r="D41" i="8"/>
  <c r="J40" i="8"/>
  <c r="I40" i="8"/>
  <c r="H40" i="8"/>
  <c r="G40" i="8"/>
  <c r="F40" i="8"/>
  <c r="E40" i="8"/>
  <c r="D40" i="8"/>
  <c r="J39" i="8"/>
  <c r="I39" i="8"/>
  <c r="H39" i="8"/>
  <c r="G39" i="8"/>
  <c r="F39" i="8"/>
  <c r="E39" i="8"/>
  <c r="D39" i="8"/>
  <c r="J38" i="8"/>
  <c r="I38" i="8"/>
  <c r="H38" i="8"/>
  <c r="G38" i="8"/>
  <c r="F38" i="8"/>
  <c r="E38" i="8"/>
  <c r="D38" i="8"/>
  <c r="J37" i="8"/>
  <c r="I37" i="8"/>
  <c r="H37" i="8"/>
  <c r="G37" i="8"/>
  <c r="K37" i="8" s="1"/>
  <c r="F37" i="8"/>
  <c r="E37" i="8"/>
  <c r="D37" i="8"/>
  <c r="J36" i="8"/>
  <c r="I36" i="8"/>
  <c r="H36" i="8"/>
  <c r="G36" i="8"/>
  <c r="F36" i="8"/>
  <c r="E36" i="8"/>
  <c r="D36" i="8"/>
  <c r="J35" i="8"/>
  <c r="I35" i="8"/>
  <c r="H35" i="8"/>
  <c r="G35" i="8"/>
  <c r="F35" i="8"/>
  <c r="E35" i="8"/>
  <c r="D35" i="8"/>
  <c r="J34" i="8"/>
  <c r="I34" i="8"/>
  <c r="H34" i="8"/>
  <c r="G34" i="8"/>
  <c r="F34" i="8"/>
  <c r="E34" i="8"/>
  <c r="D34" i="8"/>
  <c r="J33" i="8"/>
  <c r="I33" i="8"/>
  <c r="H33" i="8"/>
  <c r="G33" i="8"/>
  <c r="K33" i="8" s="1"/>
  <c r="F33" i="8"/>
  <c r="E33" i="8"/>
  <c r="D33" i="8"/>
  <c r="J32" i="8"/>
  <c r="I32" i="8"/>
  <c r="H32" i="8"/>
  <c r="G32" i="8"/>
  <c r="F32" i="8"/>
  <c r="E32" i="8"/>
  <c r="D32" i="8"/>
  <c r="J31" i="8"/>
  <c r="I31" i="8"/>
  <c r="H31" i="8"/>
  <c r="G31" i="8"/>
  <c r="F31" i="8"/>
  <c r="E31" i="8"/>
  <c r="D31" i="8"/>
  <c r="J30" i="8"/>
  <c r="I30" i="8"/>
  <c r="H30" i="8"/>
  <c r="G30" i="8"/>
  <c r="F30" i="8"/>
  <c r="E30" i="8"/>
  <c r="D30" i="8"/>
  <c r="J29" i="8"/>
  <c r="I29" i="8"/>
  <c r="H29" i="8"/>
  <c r="G29" i="8"/>
  <c r="K29" i="8" s="1"/>
  <c r="F29" i="8"/>
  <c r="E29" i="8"/>
  <c r="D29" i="8"/>
  <c r="J28" i="8"/>
  <c r="I28" i="8"/>
  <c r="H28" i="8"/>
  <c r="G28" i="8"/>
  <c r="F28" i="8"/>
  <c r="E28" i="8"/>
  <c r="D28" i="8"/>
  <c r="J27" i="8"/>
  <c r="I27" i="8"/>
  <c r="H27" i="8"/>
  <c r="G27" i="8"/>
  <c r="F27" i="8"/>
  <c r="E27" i="8"/>
  <c r="D27" i="8"/>
  <c r="J26" i="8"/>
  <c r="I26" i="8"/>
  <c r="H26" i="8"/>
  <c r="G26" i="8"/>
  <c r="F26" i="8"/>
  <c r="E26" i="8"/>
  <c r="D26" i="8"/>
  <c r="J25" i="8"/>
  <c r="I25" i="8"/>
  <c r="H25" i="8"/>
  <c r="G25" i="8"/>
  <c r="K25" i="8" s="1"/>
  <c r="F25" i="8"/>
  <c r="E25" i="8"/>
  <c r="D25" i="8"/>
  <c r="J24" i="8"/>
  <c r="I24" i="8"/>
  <c r="H24" i="8"/>
  <c r="G24" i="8"/>
  <c r="F24" i="8"/>
  <c r="E24" i="8"/>
  <c r="D24" i="8"/>
  <c r="J23" i="8"/>
  <c r="I23" i="8"/>
  <c r="H23" i="8"/>
  <c r="G23" i="8"/>
  <c r="F23" i="8"/>
  <c r="E23" i="8"/>
  <c r="D23" i="8"/>
  <c r="J22" i="8"/>
  <c r="I22" i="8"/>
  <c r="H22" i="8"/>
  <c r="G22" i="8"/>
  <c r="F22" i="8"/>
  <c r="E22" i="8"/>
  <c r="D22" i="8"/>
  <c r="J21" i="8"/>
  <c r="I21" i="8"/>
  <c r="H21" i="8"/>
  <c r="G21" i="8"/>
  <c r="K21" i="8" s="1"/>
  <c r="F21" i="8"/>
  <c r="E21" i="8"/>
  <c r="D21" i="8"/>
  <c r="J20" i="8"/>
  <c r="I20" i="8"/>
  <c r="H20" i="8"/>
  <c r="G20" i="8"/>
  <c r="F20" i="8"/>
  <c r="E20" i="8"/>
  <c r="D20" i="8"/>
  <c r="J19" i="8"/>
  <c r="I19" i="8"/>
  <c r="H19" i="8"/>
  <c r="G19" i="8"/>
  <c r="F19" i="8"/>
  <c r="E19" i="8"/>
  <c r="D19" i="8"/>
  <c r="J18" i="8"/>
  <c r="I18" i="8"/>
  <c r="H18" i="8"/>
  <c r="G18" i="8"/>
  <c r="F18" i="8"/>
  <c r="E18" i="8"/>
  <c r="D18" i="8"/>
  <c r="J17" i="8"/>
  <c r="I17" i="8"/>
  <c r="H17" i="8"/>
  <c r="G17" i="8"/>
  <c r="K17" i="8" s="1"/>
  <c r="F17" i="8"/>
  <c r="E17" i="8"/>
  <c r="D17" i="8"/>
  <c r="J16" i="8"/>
  <c r="I16" i="8"/>
  <c r="H16" i="8"/>
  <c r="G16" i="8"/>
  <c r="F16" i="8"/>
  <c r="E16" i="8"/>
  <c r="D16" i="8"/>
  <c r="J15" i="8"/>
  <c r="I15" i="8"/>
  <c r="H15" i="8"/>
  <c r="G15" i="8"/>
  <c r="F15" i="8"/>
  <c r="E15" i="8"/>
  <c r="D15" i="8"/>
  <c r="J14" i="8"/>
  <c r="I14" i="8"/>
  <c r="H14" i="8"/>
  <c r="G14" i="8"/>
  <c r="F14" i="8"/>
  <c r="E14" i="8"/>
  <c r="D14" i="8"/>
  <c r="J13" i="8"/>
  <c r="I13" i="8"/>
  <c r="H13" i="8"/>
  <c r="G13" i="8"/>
  <c r="K13" i="8" s="1"/>
  <c r="F13" i="8"/>
  <c r="E13" i="8"/>
  <c r="D13" i="8"/>
  <c r="J12" i="8"/>
  <c r="I12" i="8"/>
  <c r="H12" i="8"/>
  <c r="G12" i="8"/>
  <c r="F12" i="8"/>
  <c r="E12" i="8"/>
  <c r="D12" i="8"/>
  <c r="J11" i="8"/>
  <c r="I11" i="8"/>
  <c r="H11" i="8"/>
  <c r="G11" i="8"/>
  <c r="F11" i="8"/>
  <c r="E11" i="8"/>
  <c r="D11" i="8"/>
  <c r="J10" i="8"/>
  <c r="I10" i="8"/>
  <c r="H10" i="8"/>
  <c r="G10" i="8"/>
  <c r="F10" i="8"/>
  <c r="E10" i="8"/>
  <c r="D10" i="8"/>
  <c r="J9" i="8"/>
  <c r="I9" i="8"/>
  <c r="H9" i="8"/>
  <c r="G9" i="8"/>
  <c r="K9" i="8" s="1"/>
  <c r="F9" i="8"/>
  <c r="E9" i="8"/>
  <c r="D9" i="8"/>
  <c r="J8" i="8"/>
  <c r="I8" i="8"/>
  <c r="H8" i="8"/>
  <c r="G8" i="8"/>
  <c r="F8" i="8"/>
  <c r="E8" i="8"/>
  <c r="D8" i="8"/>
  <c r="J7" i="8"/>
  <c r="I7" i="8"/>
  <c r="H7" i="8"/>
  <c r="G7" i="8"/>
  <c r="F7" i="8"/>
  <c r="E7" i="8"/>
  <c r="D7" i="8"/>
  <c r="J6" i="8"/>
  <c r="I6" i="8"/>
  <c r="H6" i="8"/>
  <c r="G6" i="8"/>
  <c r="F6" i="8"/>
  <c r="E6" i="8"/>
  <c r="D6" i="8"/>
  <c r="J5" i="8"/>
  <c r="I5" i="8"/>
  <c r="H5" i="8"/>
  <c r="G5" i="8"/>
  <c r="K5" i="8" s="1"/>
  <c r="F5" i="8"/>
  <c r="E5" i="8"/>
  <c r="D5" i="8"/>
  <c r="J4" i="8"/>
  <c r="J97" i="8" s="1"/>
  <c r="I4" i="8"/>
  <c r="I97" i="8" s="1"/>
  <c r="H4" i="8"/>
  <c r="H97" i="8" s="1"/>
  <c r="G4" i="8"/>
  <c r="G97" i="8" s="1"/>
  <c r="F4" i="8"/>
  <c r="F97" i="8" s="1"/>
  <c r="E4" i="8"/>
  <c r="E97" i="8" s="1"/>
  <c r="D4" i="8"/>
  <c r="D97" i="8" s="1"/>
  <c r="B55" i="7"/>
  <c r="C54" i="7"/>
  <c r="J53" i="7"/>
  <c r="I53" i="7"/>
  <c r="H53" i="7"/>
  <c r="G53" i="7"/>
  <c r="F53" i="7"/>
  <c r="E53" i="7"/>
  <c r="D53" i="7"/>
  <c r="J52" i="7"/>
  <c r="I52" i="7"/>
  <c r="H52" i="7"/>
  <c r="G52" i="7"/>
  <c r="F52" i="7"/>
  <c r="E52" i="7"/>
  <c r="D52" i="7"/>
  <c r="J51" i="7"/>
  <c r="I51" i="7"/>
  <c r="H51" i="7"/>
  <c r="G51" i="7"/>
  <c r="K51" i="7" s="1"/>
  <c r="F51" i="7"/>
  <c r="E51" i="7"/>
  <c r="D51" i="7"/>
  <c r="J50" i="7"/>
  <c r="I50" i="7"/>
  <c r="H50" i="7"/>
  <c r="G50" i="7"/>
  <c r="F50" i="7"/>
  <c r="E50" i="7"/>
  <c r="D50" i="7"/>
  <c r="J49" i="7"/>
  <c r="I49" i="7"/>
  <c r="H49" i="7"/>
  <c r="G49" i="7"/>
  <c r="F49" i="7"/>
  <c r="E49" i="7"/>
  <c r="D49" i="7"/>
  <c r="J48" i="7"/>
  <c r="I48" i="7"/>
  <c r="H48" i="7"/>
  <c r="G48" i="7"/>
  <c r="F48" i="7"/>
  <c r="E48" i="7"/>
  <c r="D48" i="7"/>
  <c r="J47" i="7"/>
  <c r="I47" i="7"/>
  <c r="H47" i="7"/>
  <c r="G47" i="7"/>
  <c r="K47" i="7" s="1"/>
  <c r="F47" i="7"/>
  <c r="E47" i="7"/>
  <c r="D47" i="7"/>
  <c r="J46" i="7"/>
  <c r="I46" i="7"/>
  <c r="H46" i="7"/>
  <c r="G46" i="7"/>
  <c r="K46" i="7" s="1"/>
  <c r="F46" i="7"/>
  <c r="E46" i="7"/>
  <c r="D46" i="7"/>
  <c r="J45" i="7"/>
  <c r="I45" i="7"/>
  <c r="H45" i="7"/>
  <c r="G45" i="7"/>
  <c r="F45" i="7"/>
  <c r="E45" i="7"/>
  <c r="D45" i="7"/>
  <c r="J44" i="7"/>
  <c r="I44" i="7"/>
  <c r="H44" i="7"/>
  <c r="G44" i="7"/>
  <c r="F44" i="7"/>
  <c r="E44" i="7"/>
  <c r="D44" i="7"/>
  <c r="J43" i="7"/>
  <c r="I43" i="7"/>
  <c r="H43" i="7"/>
  <c r="G43" i="7"/>
  <c r="K43" i="7" s="1"/>
  <c r="F43" i="7"/>
  <c r="E43" i="7"/>
  <c r="D43" i="7"/>
  <c r="J42" i="7"/>
  <c r="I42" i="7"/>
  <c r="H42" i="7"/>
  <c r="G42" i="7"/>
  <c r="K42" i="7" s="1"/>
  <c r="F42" i="7"/>
  <c r="E42" i="7"/>
  <c r="D42" i="7"/>
  <c r="J41" i="7"/>
  <c r="I41" i="7"/>
  <c r="H41" i="7"/>
  <c r="G41" i="7"/>
  <c r="F41" i="7"/>
  <c r="E41" i="7"/>
  <c r="D41" i="7"/>
  <c r="J40" i="7"/>
  <c r="I40" i="7"/>
  <c r="H40" i="7"/>
  <c r="G40" i="7"/>
  <c r="F40" i="7"/>
  <c r="E40" i="7"/>
  <c r="D40" i="7"/>
  <c r="J39" i="7"/>
  <c r="I39" i="7"/>
  <c r="H39" i="7"/>
  <c r="G39" i="7"/>
  <c r="K39" i="7" s="1"/>
  <c r="F39" i="7"/>
  <c r="E39" i="7"/>
  <c r="D39" i="7"/>
  <c r="J38" i="7"/>
  <c r="J54" i="7" s="1"/>
  <c r="I38" i="7"/>
  <c r="H38" i="7"/>
  <c r="G38" i="7"/>
  <c r="G54" i="7" s="1"/>
  <c r="F38" i="7"/>
  <c r="F54" i="7" s="1"/>
  <c r="E38" i="7"/>
  <c r="D38" i="7"/>
  <c r="C37" i="7"/>
  <c r="J36" i="7"/>
  <c r="I36" i="7"/>
  <c r="H36" i="7"/>
  <c r="G36" i="7"/>
  <c r="K36" i="7" s="1"/>
  <c r="F36" i="7"/>
  <c r="E36" i="7"/>
  <c r="D36" i="7"/>
  <c r="J35" i="7"/>
  <c r="I35" i="7"/>
  <c r="H35" i="7"/>
  <c r="G35" i="7"/>
  <c r="K35" i="7" s="1"/>
  <c r="F35" i="7"/>
  <c r="E35" i="7"/>
  <c r="D35" i="7"/>
  <c r="J34" i="7"/>
  <c r="I34" i="7"/>
  <c r="H34" i="7"/>
  <c r="G34" i="7"/>
  <c r="F34" i="7"/>
  <c r="E34" i="7"/>
  <c r="D34" i="7"/>
  <c r="J33" i="7"/>
  <c r="I33" i="7"/>
  <c r="H33" i="7"/>
  <c r="G33" i="7"/>
  <c r="F33" i="7"/>
  <c r="E33" i="7"/>
  <c r="D33" i="7"/>
  <c r="J32" i="7"/>
  <c r="I32" i="7"/>
  <c r="H32" i="7"/>
  <c r="G32" i="7"/>
  <c r="K32" i="7" s="1"/>
  <c r="F32" i="7"/>
  <c r="E32" i="7"/>
  <c r="D32" i="7"/>
  <c r="J31" i="7"/>
  <c r="I31" i="7"/>
  <c r="H31" i="7"/>
  <c r="G31" i="7"/>
  <c r="K31" i="7" s="1"/>
  <c r="F31" i="7"/>
  <c r="E31" i="7"/>
  <c r="D31" i="7"/>
  <c r="J30" i="7"/>
  <c r="I30" i="7"/>
  <c r="H30" i="7"/>
  <c r="G30" i="7"/>
  <c r="F30" i="7"/>
  <c r="E30" i="7"/>
  <c r="D30" i="7"/>
  <c r="J29" i="7"/>
  <c r="I29" i="7"/>
  <c r="H29" i="7"/>
  <c r="G29" i="7"/>
  <c r="F29" i="7"/>
  <c r="E29" i="7"/>
  <c r="D29" i="7"/>
  <c r="J28" i="7"/>
  <c r="I28" i="7"/>
  <c r="H28" i="7"/>
  <c r="G28" i="7"/>
  <c r="K28" i="7" s="1"/>
  <c r="F28" i="7"/>
  <c r="E28" i="7"/>
  <c r="D28" i="7"/>
  <c r="J27" i="7"/>
  <c r="J37" i="7" s="1"/>
  <c r="I27" i="7"/>
  <c r="H27" i="7"/>
  <c r="G27" i="7"/>
  <c r="K27" i="7" s="1"/>
  <c r="F27" i="7"/>
  <c r="F37" i="7" s="1"/>
  <c r="E27" i="7"/>
  <c r="D27" i="7"/>
  <c r="C26" i="7"/>
  <c r="J25" i="7"/>
  <c r="I25" i="7"/>
  <c r="H25" i="7"/>
  <c r="G25" i="7"/>
  <c r="F25" i="7"/>
  <c r="E25" i="7"/>
  <c r="D25" i="7"/>
  <c r="J24" i="7"/>
  <c r="I24" i="7"/>
  <c r="H24" i="7"/>
  <c r="G24" i="7"/>
  <c r="K24" i="7" s="1"/>
  <c r="F24" i="7"/>
  <c r="E24" i="7"/>
  <c r="D24" i="7"/>
  <c r="J23" i="7"/>
  <c r="I23" i="7"/>
  <c r="H23" i="7"/>
  <c r="G23" i="7"/>
  <c r="F23" i="7"/>
  <c r="E23" i="7"/>
  <c r="D23" i="7"/>
  <c r="J22" i="7"/>
  <c r="I22" i="7"/>
  <c r="H22" i="7"/>
  <c r="G22" i="7"/>
  <c r="F22" i="7"/>
  <c r="E22" i="7"/>
  <c r="D22" i="7"/>
  <c r="J21" i="7"/>
  <c r="I21" i="7"/>
  <c r="H21" i="7"/>
  <c r="G21" i="7"/>
  <c r="F21" i="7"/>
  <c r="E21" i="7"/>
  <c r="D21" i="7"/>
  <c r="J20" i="7"/>
  <c r="I20" i="7"/>
  <c r="H20" i="7"/>
  <c r="G20" i="7"/>
  <c r="K20" i="7" s="1"/>
  <c r="F20" i="7"/>
  <c r="E20" i="7"/>
  <c r="D20" i="7"/>
  <c r="J19" i="7"/>
  <c r="I19" i="7"/>
  <c r="H19" i="7"/>
  <c r="G19" i="7"/>
  <c r="K19" i="7" s="1"/>
  <c r="F19" i="7"/>
  <c r="E19" i="7"/>
  <c r="D19" i="7"/>
  <c r="J18" i="7"/>
  <c r="I18" i="7"/>
  <c r="H18" i="7"/>
  <c r="G18" i="7"/>
  <c r="F18" i="7"/>
  <c r="E18" i="7"/>
  <c r="D18" i="7"/>
  <c r="J17" i="7"/>
  <c r="I17" i="7"/>
  <c r="H17" i="7"/>
  <c r="G17" i="7"/>
  <c r="F17" i="7"/>
  <c r="E17" i="7"/>
  <c r="D17" i="7"/>
  <c r="J16" i="7"/>
  <c r="I16" i="7"/>
  <c r="H16" i="7"/>
  <c r="H26" i="7" s="1"/>
  <c r="G16" i="7"/>
  <c r="K16" i="7" s="1"/>
  <c r="F16" i="7"/>
  <c r="E16" i="7"/>
  <c r="D16" i="7"/>
  <c r="D26" i="7" s="1"/>
  <c r="J15" i="7"/>
  <c r="I15" i="7"/>
  <c r="H15" i="7"/>
  <c r="G15" i="7"/>
  <c r="K15" i="7" s="1"/>
  <c r="F15" i="7"/>
  <c r="E15" i="7"/>
  <c r="D15" i="7"/>
  <c r="J14" i="7"/>
  <c r="J26" i="7" s="1"/>
  <c r="I14" i="7"/>
  <c r="I26" i="7" s="1"/>
  <c r="H14" i="7"/>
  <c r="G14" i="7"/>
  <c r="F14" i="7"/>
  <c r="F26" i="7" s="1"/>
  <c r="E14" i="7"/>
  <c r="E26" i="7" s="1"/>
  <c r="D14" i="7"/>
  <c r="C13" i="7"/>
  <c r="J12" i="7"/>
  <c r="I12" i="7"/>
  <c r="H12" i="7"/>
  <c r="G12" i="7"/>
  <c r="K12" i="7" s="1"/>
  <c r="F12" i="7"/>
  <c r="E12" i="7"/>
  <c r="D12" i="7"/>
  <c r="J11" i="7"/>
  <c r="I11" i="7"/>
  <c r="H11" i="7"/>
  <c r="G11" i="7"/>
  <c r="F11" i="7"/>
  <c r="E11" i="7"/>
  <c r="D11" i="7"/>
  <c r="J10" i="7"/>
  <c r="I10" i="7"/>
  <c r="H10" i="7"/>
  <c r="G10" i="7"/>
  <c r="F10" i="7"/>
  <c r="E10" i="7"/>
  <c r="D10" i="7"/>
  <c r="J9" i="7"/>
  <c r="I9" i="7"/>
  <c r="H9" i="7"/>
  <c r="G9" i="7"/>
  <c r="F9" i="7"/>
  <c r="E9" i="7"/>
  <c r="D9" i="7"/>
  <c r="J8" i="7"/>
  <c r="I8" i="7"/>
  <c r="H8" i="7"/>
  <c r="G8" i="7"/>
  <c r="K8" i="7" s="1"/>
  <c r="F8" i="7"/>
  <c r="E8" i="7"/>
  <c r="D8" i="7"/>
  <c r="J7" i="7"/>
  <c r="I7" i="7"/>
  <c r="H7" i="7"/>
  <c r="G7" i="7"/>
  <c r="K7" i="7" s="1"/>
  <c r="F7" i="7"/>
  <c r="E7" i="7"/>
  <c r="D7" i="7"/>
  <c r="J6" i="7"/>
  <c r="I6" i="7"/>
  <c r="H6" i="7"/>
  <c r="G6" i="7"/>
  <c r="F6" i="7"/>
  <c r="E6" i="7"/>
  <c r="D6" i="7"/>
  <c r="J5" i="7"/>
  <c r="I5" i="7"/>
  <c r="H5" i="7"/>
  <c r="G5" i="7"/>
  <c r="F5" i="7"/>
  <c r="E5" i="7"/>
  <c r="E13" i="7" s="1"/>
  <c r="D5" i="7"/>
  <c r="J4" i="7"/>
  <c r="I4" i="7"/>
  <c r="I13" i="7" s="1"/>
  <c r="H4" i="7"/>
  <c r="H13" i="7" s="1"/>
  <c r="G4" i="7"/>
  <c r="K4" i="7" s="1"/>
  <c r="F4" i="7"/>
  <c r="E4" i="7"/>
  <c r="D4" i="7"/>
  <c r="D13" i="7" s="1"/>
  <c r="K54" i="6"/>
  <c r="J54" i="6"/>
  <c r="I54" i="6"/>
  <c r="H54" i="6"/>
  <c r="F54" i="6"/>
  <c r="E54" i="6"/>
  <c r="D54" i="6"/>
  <c r="C54" i="6"/>
  <c r="AD52" i="6"/>
  <c r="AC52" i="6"/>
  <c r="AB52" i="6"/>
  <c r="AE52" i="6" s="1"/>
  <c r="Y52" i="6"/>
  <c r="X52" i="6"/>
  <c r="W52" i="6"/>
  <c r="Z52" i="6" s="1"/>
  <c r="T52" i="6"/>
  <c r="S52" i="6"/>
  <c r="R52" i="6"/>
  <c r="O52" i="6"/>
  <c r="N52" i="6"/>
  <c r="M52" i="6"/>
  <c r="AD51" i="6"/>
  <c r="AC51" i="6"/>
  <c r="AB51" i="6"/>
  <c r="AE51" i="6" s="1"/>
  <c r="Y51" i="6"/>
  <c r="X51" i="6"/>
  <c r="W51" i="6"/>
  <c r="Z51" i="6" s="1"/>
  <c r="T51" i="6"/>
  <c r="S51" i="6"/>
  <c r="R51" i="6"/>
  <c r="O51" i="6"/>
  <c r="N51" i="6"/>
  <c r="M51" i="6"/>
  <c r="AD50" i="6"/>
  <c r="AC50" i="6"/>
  <c r="AB50" i="6"/>
  <c r="AE50" i="6" s="1"/>
  <c r="Y50" i="6"/>
  <c r="X50" i="6"/>
  <c r="W50" i="6"/>
  <c r="Z50" i="6" s="1"/>
  <c r="T50" i="6"/>
  <c r="S50" i="6"/>
  <c r="R50" i="6"/>
  <c r="O50" i="6"/>
  <c r="N50" i="6"/>
  <c r="M50" i="6"/>
  <c r="AD49" i="6"/>
  <c r="AC49" i="6"/>
  <c r="AB49" i="6"/>
  <c r="AE49" i="6" s="1"/>
  <c r="Y49" i="6"/>
  <c r="X49" i="6"/>
  <c r="W49" i="6"/>
  <c r="Z49" i="6" s="1"/>
  <c r="T49" i="6"/>
  <c r="S49" i="6"/>
  <c r="R49" i="6"/>
  <c r="O49" i="6"/>
  <c r="N49" i="6"/>
  <c r="M49" i="6"/>
  <c r="AD48" i="6"/>
  <c r="AC48" i="6"/>
  <c r="AB48" i="6"/>
  <c r="AE48" i="6" s="1"/>
  <c r="Y48" i="6"/>
  <c r="X48" i="6"/>
  <c r="W48" i="6"/>
  <c r="T48" i="6"/>
  <c r="S48" i="6"/>
  <c r="R48" i="6"/>
  <c r="O48" i="6"/>
  <c r="N48" i="6"/>
  <c r="M48" i="6"/>
  <c r="AD47" i="6"/>
  <c r="AC47" i="6"/>
  <c r="AB47" i="6"/>
  <c r="AE47" i="6" s="1"/>
  <c r="Y47" i="6"/>
  <c r="X47" i="6"/>
  <c r="W47" i="6"/>
  <c r="Z47" i="6" s="1"/>
  <c r="T47" i="6"/>
  <c r="S47" i="6"/>
  <c r="R47" i="6"/>
  <c r="O47" i="6"/>
  <c r="N47" i="6"/>
  <c r="M47" i="6"/>
  <c r="AD46" i="6"/>
  <c r="AC46" i="6"/>
  <c r="AB46" i="6"/>
  <c r="AE46" i="6" s="1"/>
  <c r="Y46" i="6"/>
  <c r="X46" i="6"/>
  <c r="W46" i="6"/>
  <c r="Z46" i="6" s="1"/>
  <c r="T46" i="6"/>
  <c r="S46" i="6"/>
  <c r="R46" i="6"/>
  <c r="O46" i="6"/>
  <c r="N46" i="6"/>
  <c r="M46" i="6"/>
  <c r="AD45" i="6"/>
  <c r="AC45" i="6"/>
  <c r="AB45" i="6"/>
  <c r="AE45" i="6" s="1"/>
  <c r="Y45" i="6"/>
  <c r="X45" i="6"/>
  <c r="W45" i="6"/>
  <c r="Z45" i="6" s="1"/>
  <c r="T45" i="6"/>
  <c r="S45" i="6"/>
  <c r="R45" i="6"/>
  <c r="O45" i="6"/>
  <c r="N45" i="6"/>
  <c r="M45" i="6"/>
  <c r="AD44" i="6"/>
  <c r="AC44" i="6"/>
  <c r="AB44" i="6"/>
  <c r="AE44" i="6" s="1"/>
  <c r="Y44" i="6"/>
  <c r="X44" i="6"/>
  <c r="W44" i="6"/>
  <c r="Z44" i="6" s="1"/>
  <c r="T44" i="6"/>
  <c r="S44" i="6"/>
  <c r="R44" i="6"/>
  <c r="O44" i="6"/>
  <c r="N44" i="6"/>
  <c r="M44" i="6"/>
  <c r="AD43" i="6"/>
  <c r="AC43" i="6"/>
  <c r="AB43" i="6"/>
  <c r="AE43" i="6" s="1"/>
  <c r="Y43" i="6"/>
  <c r="X43" i="6"/>
  <c r="W43" i="6"/>
  <c r="Z43" i="6" s="1"/>
  <c r="T43" i="6"/>
  <c r="S43" i="6"/>
  <c r="R43" i="6"/>
  <c r="O43" i="6"/>
  <c r="N43" i="6"/>
  <c r="M43" i="6"/>
  <c r="AD42" i="6"/>
  <c r="AC42" i="6"/>
  <c r="AB42" i="6"/>
  <c r="AE42" i="6" s="1"/>
  <c r="Y42" i="6"/>
  <c r="X42" i="6"/>
  <c r="W42" i="6"/>
  <c r="Z42" i="6" s="1"/>
  <c r="T42" i="6"/>
  <c r="S42" i="6"/>
  <c r="R42" i="6"/>
  <c r="O42" i="6"/>
  <c r="N42" i="6"/>
  <c r="M42" i="6"/>
  <c r="AD41" i="6"/>
  <c r="AC41" i="6"/>
  <c r="AB41" i="6"/>
  <c r="AE41" i="6" s="1"/>
  <c r="Y41" i="6"/>
  <c r="X41" i="6"/>
  <c r="W41" i="6"/>
  <c r="Z41" i="6" s="1"/>
  <c r="T41" i="6"/>
  <c r="S41" i="6"/>
  <c r="R41" i="6"/>
  <c r="O41" i="6"/>
  <c r="N41" i="6"/>
  <c r="M41" i="6"/>
  <c r="AD40" i="6"/>
  <c r="AC40" i="6"/>
  <c r="AB40" i="6"/>
  <c r="AE40" i="6" s="1"/>
  <c r="Y40" i="6"/>
  <c r="X40" i="6"/>
  <c r="W40" i="6"/>
  <c r="Z40" i="6" s="1"/>
  <c r="T40" i="6"/>
  <c r="S40" i="6"/>
  <c r="R40" i="6"/>
  <c r="O40" i="6"/>
  <c r="N40" i="6"/>
  <c r="M40" i="6"/>
  <c r="AD39" i="6"/>
  <c r="AC39" i="6"/>
  <c r="AB39" i="6"/>
  <c r="AE39" i="6" s="1"/>
  <c r="Y39" i="6"/>
  <c r="X39" i="6"/>
  <c r="W39" i="6"/>
  <c r="T39" i="6"/>
  <c r="S39" i="6"/>
  <c r="R39" i="6"/>
  <c r="O39" i="6"/>
  <c r="N39" i="6"/>
  <c r="M39" i="6"/>
  <c r="AD38" i="6"/>
  <c r="AC38" i="6"/>
  <c r="AB38" i="6"/>
  <c r="AE38" i="6" s="1"/>
  <c r="Y38" i="6"/>
  <c r="X38" i="6"/>
  <c r="W38" i="6"/>
  <c r="T38" i="6"/>
  <c r="S38" i="6"/>
  <c r="R38" i="6"/>
  <c r="O38" i="6"/>
  <c r="N38" i="6"/>
  <c r="M38" i="6"/>
  <c r="AD37" i="6"/>
  <c r="AC37" i="6"/>
  <c r="AB37" i="6"/>
  <c r="AE37" i="6" s="1"/>
  <c r="Y37" i="6"/>
  <c r="X37" i="6"/>
  <c r="W37" i="6"/>
  <c r="T37" i="6"/>
  <c r="S37" i="6"/>
  <c r="R37" i="6"/>
  <c r="O37" i="6"/>
  <c r="N37" i="6"/>
  <c r="M37" i="6"/>
  <c r="AD36" i="6"/>
  <c r="AC36" i="6"/>
  <c r="AB36" i="6"/>
  <c r="AE36" i="6" s="1"/>
  <c r="Y36" i="6"/>
  <c r="X36" i="6"/>
  <c r="W36" i="6"/>
  <c r="T36" i="6"/>
  <c r="S36" i="6"/>
  <c r="R36" i="6"/>
  <c r="O36" i="6"/>
  <c r="N36" i="6"/>
  <c r="M36" i="6"/>
  <c r="AD35" i="6"/>
  <c r="AC35" i="6"/>
  <c r="AB35" i="6"/>
  <c r="AE35" i="6" s="1"/>
  <c r="Y35" i="6"/>
  <c r="X35" i="6"/>
  <c r="W35" i="6"/>
  <c r="T35" i="6"/>
  <c r="S35" i="6"/>
  <c r="R35" i="6"/>
  <c r="O35" i="6"/>
  <c r="N35" i="6"/>
  <c r="M35" i="6"/>
  <c r="AD34" i="6"/>
  <c r="AC34" i="6"/>
  <c r="AB34" i="6"/>
  <c r="AE34" i="6" s="1"/>
  <c r="Y34" i="6"/>
  <c r="X34" i="6"/>
  <c r="W34" i="6"/>
  <c r="T34" i="6"/>
  <c r="S34" i="6"/>
  <c r="R34" i="6"/>
  <c r="O34" i="6"/>
  <c r="N34" i="6"/>
  <c r="M34" i="6"/>
  <c r="AD33" i="6"/>
  <c r="AC33" i="6"/>
  <c r="AB33" i="6"/>
  <c r="AE33" i="6" s="1"/>
  <c r="Y33" i="6"/>
  <c r="X33" i="6"/>
  <c r="W33" i="6"/>
  <c r="Z33" i="6" s="1"/>
  <c r="T33" i="6"/>
  <c r="S33" i="6"/>
  <c r="R33" i="6"/>
  <c r="O33" i="6"/>
  <c r="N33" i="6"/>
  <c r="M33" i="6"/>
  <c r="AD32" i="6"/>
  <c r="AC32" i="6"/>
  <c r="AB32" i="6"/>
  <c r="AE32" i="6" s="1"/>
  <c r="Y32" i="6"/>
  <c r="X32" i="6"/>
  <c r="W32" i="6"/>
  <c r="Z32" i="6" s="1"/>
  <c r="T32" i="6"/>
  <c r="S32" i="6"/>
  <c r="R32" i="6"/>
  <c r="O32" i="6"/>
  <c r="P32" i="6" s="1"/>
  <c r="N32" i="6"/>
  <c r="M32" i="6"/>
  <c r="AD31" i="6"/>
  <c r="AE31" i="6" s="1"/>
  <c r="AC31" i="6"/>
  <c r="AB31" i="6"/>
  <c r="Y31" i="6"/>
  <c r="Z31" i="6" s="1"/>
  <c r="X31" i="6"/>
  <c r="W31" i="6"/>
  <c r="T31" i="6"/>
  <c r="U31" i="6" s="1"/>
  <c r="S31" i="6"/>
  <c r="R31" i="6"/>
  <c r="O31" i="6"/>
  <c r="P31" i="6" s="1"/>
  <c r="N31" i="6"/>
  <c r="M31" i="6"/>
  <c r="AD30" i="6"/>
  <c r="AE30" i="6" s="1"/>
  <c r="AC30" i="6"/>
  <c r="AB30" i="6"/>
  <c r="Y30" i="6"/>
  <c r="Z30" i="6" s="1"/>
  <c r="X30" i="6"/>
  <c r="W30" i="6"/>
  <c r="T30" i="6"/>
  <c r="U30" i="6" s="1"/>
  <c r="S30" i="6"/>
  <c r="R30" i="6"/>
  <c r="O30" i="6"/>
  <c r="P30" i="6" s="1"/>
  <c r="N30" i="6"/>
  <c r="M30" i="6"/>
  <c r="AD29" i="6"/>
  <c r="AE29" i="6" s="1"/>
  <c r="AC29" i="6"/>
  <c r="AB29" i="6"/>
  <c r="Y29" i="6"/>
  <c r="Z29" i="6" s="1"/>
  <c r="X29" i="6"/>
  <c r="W29" i="6"/>
  <c r="T29" i="6"/>
  <c r="U29" i="6" s="1"/>
  <c r="S29" i="6"/>
  <c r="R29" i="6"/>
  <c r="O29" i="6"/>
  <c r="P29" i="6" s="1"/>
  <c r="N29" i="6"/>
  <c r="M29" i="6"/>
  <c r="AD28" i="6"/>
  <c r="AE28" i="6" s="1"/>
  <c r="AC28" i="6"/>
  <c r="AB28" i="6"/>
  <c r="Y28" i="6"/>
  <c r="Z28" i="6" s="1"/>
  <c r="X28" i="6"/>
  <c r="W28" i="6"/>
  <c r="T28" i="6"/>
  <c r="U28" i="6" s="1"/>
  <c r="S28" i="6"/>
  <c r="R28" i="6"/>
  <c r="O28" i="6"/>
  <c r="P28" i="6" s="1"/>
  <c r="N28" i="6"/>
  <c r="M28" i="6"/>
  <c r="AD27" i="6"/>
  <c r="AE27" i="6" s="1"/>
  <c r="AC27" i="6"/>
  <c r="AB27" i="6"/>
  <c r="Y27" i="6"/>
  <c r="Z27" i="6" s="1"/>
  <c r="X27" i="6"/>
  <c r="W27" i="6"/>
  <c r="T27" i="6"/>
  <c r="U27" i="6" s="1"/>
  <c r="S27" i="6"/>
  <c r="R27" i="6"/>
  <c r="O27" i="6"/>
  <c r="P27" i="6" s="1"/>
  <c r="N27" i="6"/>
  <c r="M27" i="6"/>
  <c r="AD26" i="6"/>
  <c r="AE26" i="6" s="1"/>
  <c r="AC26" i="6"/>
  <c r="AB26" i="6"/>
  <c r="Y26" i="6"/>
  <c r="Z26" i="6" s="1"/>
  <c r="X26" i="6"/>
  <c r="W26" i="6"/>
  <c r="T26" i="6"/>
  <c r="U26" i="6" s="1"/>
  <c r="S26" i="6"/>
  <c r="R26" i="6"/>
  <c r="O26" i="6"/>
  <c r="P26" i="6" s="1"/>
  <c r="N26" i="6"/>
  <c r="M26" i="6"/>
  <c r="AD25" i="6"/>
  <c r="AE25" i="6" s="1"/>
  <c r="AC25" i="6"/>
  <c r="AB25" i="6"/>
  <c r="Y25" i="6"/>
  <c r="Z25" i="6" s="1"/>
  <c r="X25" i="6"/>
  <c r="W25" i="6"/>
  <c r="T25" i="6"/>
  <c r="U25" i="6" s="1"/>
  <c r="S25" i="6"/>
  <c r="R25" i="6"/>
  <c r="O25" i="6"/>
  <c r="P25" i="6" s="1"/>
  <c r="N25" i="6"/>
  <c r="M25" i="6"/>
  <c r="AD24" i="6"/>
  <c r="AE24" i="6" s="1"/>
  <c r="AC24" i="6"/>
  <c r="AB24" i="6"/>
  <c r="Y24" i="6"/>
  <c r="Z24" i="6" s="1"/>
  <c r="X24" i="6"/>
  <c r="W24" i="6"/>
  <c r="T24" i="6"/>
  <c r="U24" i="6" s="1"/>
  <c r="S24" i="6"/>
  <c r="R24" i="6"/>
  <c r="O24" i="6"/>
  <c r="P24" i="6" s="1"/>
  <c r="N24" i="6"/>
  <c r="M24" i="6"/>
  <c r="AD23" i="6"/>
  <c r="AE23" i="6" s="1"/>
  <c r="AC23" i="6"/>
  <c r="AB23" i="6"/>
  <c r="Y23" i="6"/>
  <c r="Z23" i="6" s="1"/>
  <c r="X23" i="6"/>
  <c r="W23" i="6"/>
  <c r="T23" i="6"/>
  <c r="U23" i="6" s="1"/>
  <c r="S23" i="6"/>
  <c r="R23" i="6"/>
  <c r="O23" i="6"/>
  <c r="P23" i="6" s="1"/>
  <c r="N23" i="6"/>
  <c r="M23" i="6"/>
  <c r="AD22" i="6"/>
  <c r="AE22" i="6" s="1"/>
  <c r="AC22" i="6"/>
  <c r="AB22" i="6"/>
  <c r="Y22" i="6"/>
  <c r="Z22" i="6" s="1"/>
  <c r="X22" i="6"/>
  <c r="W22" i="6"/>
  <c r="T22" i="6"/>
  <c r="U22" i="6" s="1"/>
  <c r="S22" i="6"/>
  <c r="R22" i="6"/>
  <c r="O22" i="6"/>
  <c r="P22" i="6" s="1"/>
  <c r="N22" i="6"/>
  <c r="M22" i="6"/>
  <c r="AD21" i="6"/>
  <c r="AE21" i="6" s="1"/>
  <c r="AC21" i="6"/>
  <c r="AB21" i="6"/>
  <c r="Y21" i="6"/>
  <c r="Z21" i="6" s="1"/>
  <c r="X21" i="6"/>
  <c r="W21" i="6"/>
  <c r="T21" i="6"/>
  <c r="U21" i="6" s="1"/>
  <c r="S21" i="6"/>
  <c r="R21" i="6"/>
  <c r="O21" i="6"/>
  <c r="P21" i="6" s="1"/>
  <c r="N21" i="6"/>
  <c r="M21" i="6"/>
  <c r="AD20" i="6"/>
  <c r="AE20" i="6" s="1"/>
  <c r="AC20" i="6"/>
  <c r="AB20" i="6"/>
  <c r="Y20" i="6"/>
  <c r="Z20" i="6" s="1"/>
  <c r="X20" i="6"/>
  <c r="W20" i="6"/>
  <c r="T20" i="6"/>
  <c r="U20" i="6" s="1"/>
  <c r="S20" i="6"/>
  <c r="R20" i="6"/>
  <c r="O20" i="6"/>
  <c r="P20" i="6" s="1"/>
  <c r="N20" i="6"/>
  <c r="M20" i="6"/>
  <c r="AD19" i="6"/>
  <c r="AE19" i="6" s="1"/>
  <c r="AC19" i="6"/>
  <c r="AB19" i="6"/>
  <c r="Y19" i="6"/>
  <c r="Z19" i="6" s="1"/>
  <c r="X19" i="6"/>
  <c r="W19" i="6"/>
  <c r="T19" i="6"/>
  <c r="U19" i="6" s="1"/>
  <c r="S19" i="6"/>
  <c r="R19" i="6"/>
  <c r="O19" i="6"/>
  <c r="P19" i="6" s="1"/>
  <c r="N19" i="6"/>
  <c r="M19" i="6"/>
  <c r="AD18" i="6"/>
  <c r="AE18" i="6" s="1"/>
  <c r="AC18" i="6"/>
  <c r="AB18" i="6"/>
  <c r="Y18" i="6"/>
  <c r="Z18" i="6" s="1"/>
  <c r="X18" i="6"/>
  <c r="W18" i="6"/>
  <c r="T18" i="6"/>
  <c r="U18" i="6" s="1"/>
  <c r="S18" i="6"/>
  <c r="R18" i="6"/>
  <c r="O18" i="6"/>
  <c r="P18" i="6" s="1"/>
  <c r="N18" i="6"/>
  <c r="M18" i="6"/>
  <c r="AD17" i="6"/>
  <c r="AE17" i="6" s="1"/>
  <c r="AC17" i="6"/>
  <c r="AB17" i="6"/>
  <c r="Y17" i="6"/>
  <c r="Z17" i="6" s="1"/>
  <c r="X17" i="6"/>
  <c r="W17" i="6"/>
  <c r="T17" i="6"/>
  <c r="U17" i="6" s="1"/>
  <c r="S17" i="6"/>
  <c r="R17" i="6"/>
  <c r="O17" i="6"/>
  <c r="P17" i="6" s="1"/>
  <c r="N17" i="6"/>
  <c r="M17" i="6"/>
  <c r="AD16" i="6"/>
  <c r="AE16" i="6" s="1"/>
  <c r="AC16" i="6"/>
  <c r="AB16" i="6"/>
  <c r="Y16" i="6"/>
  <c r="Z16" i="6" s="1"/>
  <c r="X16" i="6"/>
  <c r="W16" i="6"/>
  <c r="T16" i="6"/>
  <c r="U16" i="6" s="1"/>
  <c r="S16" i="6"/>
  <c r="R16" i="6"/>
  <c r="O16" i="6"/>
  <c r="P16" i="6" s="1"/>
  <c r="N16" i="6"/>
  <c r="M16" i="6"/>
  <c r="AD15" i="6"/>
  <c r="AE15" i="6" s="1"/>
  <c r="AC15" i="6"/>
  <c r="AB15" i="6"/>
  <c r="Y15" i="6"/>
  <c r="X15" i="6"/>
  <c r="Z15" i="6" s="1"/>
  <c r="W15" i="6"/>
  <c r="T15" i="6"/>
  <c r="S15" i="6"/>
  <c r="U15" i="6" s="1"/>
  <c r="R15" i="6"/>
  <c r="O15" i="6"/>
  <c r="N15" i="6"/>
  <c r="P15" i="6" s="1"/>
  <c r="M15" i="6"/>
  <c r="AD14" i="6"/>
  <c r="AC14" i="6"/>
  <c r="AE14" i="6" s="1"/>
  <c r="AB14" i="6"/>
  <c r="Y14" i="6"/>
  <c r="X14" i="6"/>
  <c r="W14" i="6"/>
  <c r="Z14" i="6" s="1"/>
  <c r="T14" i="6"/>
  <c r="S14" i="6"/>
  <c r="R14" i="6"/>
  <c r="U14" i="6" s="1"/>
  <c r="O14" i="6"/>
  <c r="N14" i="6"/>
  <c r="M14" i="6"/>
  <c r="P14" i="6" s="1"/>
  <c r="AD13" i="6"/>
  <c r="AC13" i="6"/>
  <c r="AB13" i="6"/>
  <c r="AE13" i="6" s="1"/>
  <c r="Y13" i="6"/>
  <c r="X13" i="6"/>
  <c r="W13" i="6"/>
  <c r="Z13" i="6" s="1"/>
  <c r="T13" i="6"/>
  <c r="S13" i="6"/>
  <c r="R13" i="6"/>
  <c r="U13" i="6" s="1"/>
  <c r="O13" i="6"/>
  <c r="N13" i="6"/>
  <c r="M13" i="6"/>
  <c r="P13" i="6" s="1"/>
  <c r="AD12" i="6"/>
  <c r="AC12" i="6"/>
  <c r="AB12" i="6"/>
  <c r="AE12" i="6" s="1"/>
  <c r="Y12" i="6"/>
  <c r="X12" i="6"/>
  <c r="W12" i="6"/>
  <c r="Z12" i="6" s="1"/>
  <c r="T12" i="6"/>
  <c r="S12" i="6"/>
  <c r="R12" i="6"/>
  <c r="U12" i="6" s="1"/>
  <c r="O12" i="6"/>
  <c r="N12" i="6"/>
  <c r="M12" i="6"/>
  <c r="P12" i="6" s="1"/>
  <c r="AD11" i="6"/>
  <c r="AC11" i="6"/>
  <c r="AB11" i="6"/>
  <c r="AE11" i="6" s="1"/>
  <c r="Y11" i="6"/>
  <c r="X11" i="6"/>
  <c r="W11" i="6"/>
  <c r="Z11" i="6" s="1"/>
  <c r="T11" i="6"/>
  <c r="S11" i="6"/>
  <c r="R11" i="6"/>
  <c r="U11" i="6" s="1"/>
  <c r="O11" i="6"/>
  <c r="N11" i="6"/>
  <c r="M11" i="6"/>
  <c r="P11" i="6" s="1"/>
  <c r="AD10" i="6"/>
  <c r="AC10" i="6"/>
  <c r="AB10" i="6"/>
  <c r="AE10" i="6" s="1"/>
  <c r="Y10" i="6"/>
  <c r="X10" i="6"/>
  <c r="W10" i="6"/>
  <c r="Z10" i="6" s="1"/>
  <c r="T10" i="6"/>
  <c r="S10" i="6"/>
  <c r="R10" i="6"/>
  <c r="U10" i="6" s="1"/>
  <c r="O10" i="6"/>
  <c r="N10" i="6"/>
  <c r="M10" i="6"/>
  <c r="P10" i="6" s="1"/>
  <c r="AD9" i="6"/>
  <c r="AC9" i="6"/>
  <c r="AB9" i="6"/>
  <c r="AE9" i="6" s="1"/>
  <c r="Y9" i="6"/>
  <c r="X9" i="6"/>
  <c r="W9" i="6"/>
  <c r="Z9" i="6" s="1"/>
  <c r="T9" i="6"/>
  <c r="S9" i="6"/>
  <c r="R9" i="6"/>
  <c r="U9" i="6" s="1"/>
  <c r="O9" i="6"/>
  <c r="N9" i="6"/>
  <c r="M9" i="6"/>
  <c r="P9" i="6" s="1"/>
  <c r="AD8" i="6"/>
  <c r="AC8" i="6"/>
  <c r="AB8" i="6"/>
  <c r="AE8" i="6" s="1"/>
  <c r="Y8" i="6"/>
  <c r="X8" i="6"/>
  <c r="W8" i="6"/>
  <c r="Z8" i="6" s="1"/>
  <c r="T8" i="6"/>
  <c r="S8" i="6"/>
  <c r="R8" i="6"/>
  <c r="U8" i="6" s="1"/>
  <c r="O8" i="6"/>
  <c r="N8" i="6"/>
  <c r="M8" i="6"/>
  <c r="P8" i="6" s="1"/>
  <c r="AD7" i="6"/>
  <c r="AC7" i="6"/>
  <c r="AB7" i="6"/>
  <c r="AE7" i="6" s="1"/>
  <c r="Y7" i="6"/>
  <c r="X7" i="6"/>
  <c r="W7" i="6"/>
  <c r="Z7" i="6" s="1"/>
  <c r="T7" i="6"/>
  <c r="S7" i="6"/>
  <c r="R7" i="6"/>
  <c r="U7" i="6" s="1"/>
  <c r="O7" i="6"/>
  <c r="N7" i="6"/>
  <c r="M7" i="6"/>
  <c r="P7" i="6" s="1"/>
  <c r="AD6" i="6"/>
  <c r="AD53" i="6" s="1"/>
  <c r="AC6" i="6"/>
  <c r="AC53" i="6" s="1"/>
  <c r="AB6" i="6"/>
  <c r="AB53" i="6" s="1"/>
  <c r="Y6" i="6"/>
  <c r="X6" i="6"/>
  <c r="X53" i="6" s="1"/>
  <c r="W6" i="6"/>
  <c r="W53" i="6" s="1"/>
  <c r="T6" i="6"/>
  <c r="S6" i="6"/>
  <c r="S53" i="6" s="1"/>
  <c r="R6" i="6"/>
  <c r="R53" i="6" s="1"/>
  <c r="O6" i="6"/>
  <c r="O53" i="6" s="1"/>
  <c r="N6" i="6"/>
  <c r="M6" i="6"/>
  <c r="P6" i="6" s="1"/>
  <c r="X51" i="5"/>
  <c r="W51" i="5"/>
  <c r="V51" i="5"/>
  <c r="U51" i="5"/>
  <c r="R51" i="5"/>
  <c r="Q51" i="5"/>
  <c r="P51" i="5"/>
  <c r="O51" i="5"/>
  <c r="L51" i="5"/>
  <c r="K51" i="5"/>
  <c r="J51" i="5"/>
  <c r="I51" i="5"/>
  <c r="F51" i="5"/>
  <c r="E51" i="5"/>
  <c r="D51" i="5"/>
  <c r="C51" i="5"/>
  <c r="X50" i="5"/>
  <c r="W50" i="5"/>
  <c r="V50" i="5"/>
  <c r="U50" i="5"/>
  <c r="R50" i="5"/>
  <c r="Q50" i="5"/>
  <c r="P50" i="5"/>
  <c r="O50" i="5"/>
  <c r="L50" i="5"/>
  <c r="K50" i="5"/>
  <c r="J50" i="5"/>
  <c r="I50" i="5"/>
  <c r="F50" i="5"/>
  <c r="E50" i="5"/>
  <c r="D50" i="5"/>
  <c r="C50" i="5"/>
  <c r="X49" i="5"/>
  <c r="W49" i="5"/>
  <c r="V49" i="5"/>
  <c r="U49" i="5"/>
  <c r="R49" i="5"/>
  <c r="Q49" i="5"/>
  <c r="P49" i="5"/>
  <c r="O49" i="5"/>
  <c r="L49" i="5"/>
  <c r="K49" i="5"/>
  <c r="J49" i="5"/>
  <c r="I49" i="5"/>
  <c r="F49" i="5"/>
  <c r="E49" i="5"/>
  <c r="D49" i="5"/>
  <c r="C49" i="5"/>
  <c r="X48" i="5"/>
  <c r="W48" i="5"/>
  <c r="V48" i="5"/>
  <c r="U48" i="5"/>
  <c r="R48" i="5"/>
  <c r="Q48" i="5"/>
  <c r="P48" i="5"/>
  <c r="O48" i="5"/>
  <c r="L48" i="5"/>
  <c r="K48" i="5"/>
  <c r="J48" i="5"/>
  <c r="I48" i="5"/>
  <c r="F48" i="5"/>
  <c r="E48" i="5"/>
  <c r="D48" i="5"/>
  <c r="C48" i="5"/>
  <c r="X47" i="5"/>
  <c r="W47" i="5"/>
  <c r="V47" i="5"/>
  <c r="U47" i="5"/>
  <c r="R47" i="5"/>
  <c r="Q47" i="5"/>
  <c r="P47" i="5"/>
  <c r="O47" i="5"/>
  <c r="L47" i="5"/>
  <c r="K47" i="5"/>
  <c r="J47" i="5"/>
  <c r="I47" i="5"/>
  <c r="F47" i="5"/>
  <c r="E47" i="5"/>
  <c r="D47" i="5"/>
  <c r="C47" i="5"/>
  <c r="X46" i="5"/>
  <c r="W46" i="5"/>
  <c r="V46" i="5"/>
  <c r="U46" i="5"/>
  <c r="R46" i="5"/>
  <c r="Q46" i="5"/>
  <c r="P46" i="5"/>
  <c r="O46" i="5"/>
  <c r="L46" i="5"/>
  <c r="K46" i="5"/>
  <c r="J46" i="5"/>
  <c r="I46" i="5"/>
  <c r="F46" i="5"/>
  <c r="E46" i="5"/>
  <c r="D46" i="5"/>
  <c r="C46" i="5"/>
  <c r="X45" i="5"/>
  <c r="W45" i="5"/>
  <c r="V45" i="5"/>
  <c r="U45" i="5"/>
  <c r="R45" i="5"/>
  <c r="Q45" i="5"/>
  <c r="P45" i="5"/>
  <c r="O45" i="5"/>
  <c r="L45" i="5"/>
  <c r="K45" i="5"/>
  <c r="J45" i="5"/>
  <c r="I45" i="5"/>
  <c r="F45" i="5"/>
  <c r="E45" i="5"/>
  <c r="D45" i="5"/>
  <c r="C45" i="5"/>
  <c r="G45" i="5" s="1"/>
  <c r="X44" i="5"/>
  <c r="W44" i="5"/>
  <c r="V44" i="5"/>
  <c r="U44" i="5"/>
  <c r="R44" i="5"/>
  <c r="Q44" i="5"/>
  <c r="P44" i="5"/>
  <c r="O44" i="5"/>
  <c r="L44" i="5"/>
  <c r="K44" i="5"/>
  <c r="J44" i="5"/>
  <c r="I44" i="5"/>
  <c r="F44" i="5"/>
  <c r="E44" i="5"/>
  <c r="D44" i="5"/>
  <c r="C44" i="5"/>
  <c r="G44" i="5" s="1"/>
  <c r="X43" i="5"/>
  <c r="W43" i="5"/>
  <c r="V43" i="5"/>
  <c r="U43" i="5"/>
  <c r="Y43" i="5" s="1"/>
  <c r="R43" i="5"/>
  <c r="Q43" i="5"/>
  <c r="P43" i="5"/>
  <c r="O43" i="5"/>
  <c r="S43" i="5" s="1"/>
  <c r="L43" i="5"/>
  <c r="K43" i="5"/>
  <c r="J43" i="5"/>
  <c r="I43" i="5"/>
  <c r="F43" i="5"/>
  <c r="E43" i="5"/>
  <c r="D43" i="5"/>
  <c r="C43" i="5"/>
  <c r="G43" i="5" s="1"/>
  <c r="X42" i="5"/>
  <c r="W42" i="5"/>
  <c r="V42" i="5"/>
  <c r="U42" i="5"/>
  <c r="Y42" i="5" s="1"/>
  <c r="R42" i="5"/>
  <c r="Q42" i="5"/>
  <c r="P42" i="5"/>
  <c r="O42" i="5"/>
  <c r="S42" i="5" s="1"/>
  <c r="L42" i="5"/>
  <c r="K42" i="5"/>
  <c r="J42" i="5"/>
  <c r="I42" i="5"/>
  <c r="M42" i="5" s="1"/>
  <c r="F42" i="5"/>
  <c r="E42" i="5"/>
  <c r="D42" i="5"/>
  <c r="C42" i="5"/>
  <c r="G42" i="5" s="1"/>
  <c r="X41" i="5"/>
  <c r="W41" i="5"/>
  <c r="V41" i="5"/>
  <c r="U41" i="5"/>
  <c r="R41" i="5"/>
  <c r="Q41" i="5"/>
  <c r="P41" i="5"/>
  <c r="O41" i="5"/>
  <c r="L41" i="5"/>
  <c r="K41" i="5"/>
  <c r="J41" i="5"/>
  <c r="I41" i="5"/>
  <c r="M41" i="5" s="1"/>
  <c r="F41" i="5"/>
  <c r="E41" i="5"/>
  <c r="D41" i="5"/>
  <c r="C41" i="5"/>
  <c r="G41" i="5" s="1"/>
  <c r="X40" i="5"/>
  <c r="W40" i="5"/>
  <c r="V40" i="5"/>
  <c r="U40" i="5"/>
  <c r="R40" i="5"/>
  <c r="Q40" i="5"/>
  <c r="P40" i="5"/>
  <c r="O40" i="5"/>
  <c r="L40" i="5"/>
  <c r="K40" i="5"/>
  <c r="J40" i="5"/>
  <c r="I40" i="5"/>
  <c r="F40" i="5"/>
  <c r="E40" i="5"/>
  <c r="D40" i="5"/>
  <c r="C40" i="5"/>
  <c r="G40" i="5" s="1"/>
  <c r="X39" i="5"/>
  <c r="W39" i="5"/>
  <c r="V39" i="5"/>
  <c r="U39" i="5"/>
  <c r="Y39" i="5" s="1"/>
  <c r="R39" i="5"/>
  <c r="Q39" i="5"/>
  <c r="P39" i="5"/>
  <c r="O39" i="5"/>
  <c r="S39" i="5" s="1"/>
  <c r="L39" i="5"/>
  <c r="K39" i="5"/>
  <c r="J39" i="5"/>
  <c r="I39" i="5"/>
  <c r="F39" i="5"/>
  <c r="E39" i="5"/>
  <c r="D39" i="5"/>
  <c r="C39" i="5"/>
  <c r="G39" i="5" s="1"/>
  <c r="X38" i="5"/>
  <c r="W38" i="5"/>
  <c r="V38" i="5"/>
  <c r="U38" i="5"/>
  <c r="Y38" i="5" s="1"/>
  <c r="R38" i="5"/>
  <c r="Q38" i="5"/>
  <c r="P38" i="5"/>
  <c r="O38" i="5"/>
  <c r="S38" i="5" s="1"/>
  <c r="L38" i="5"/>
  <c r="K38" i="5"/>
  <c r="J38" i="5"/>
  <c r="I38" i="5"/>
  <c r="M38" i="5" s="1"/>
  <c r="F38" i="5"/>
  <c r="E38" i="5"/>
  <c r="D38" i="5"/>
  <c r="C38" i="5"/>
  <c r="G38" i="5" s="1"/>
  <c r="X37" i="5"/>
  <c r="W37" i="5"/>
  <c r="V37" i="5"/>
  <c r="U37" i="5"/>
  <c r="R37" i="5"/>
  <c r="Q37" i="5"/>
  <c r="P37" i="5"/>
  <c r="O37" i="5"/>
  <c r="L37" i="5"/>
  <c r="K37" i="5"/>
  <c r="J37" i="5"/>
  <c r="I37" i="5"/>
  <c r="M37" i="5" s="1"/>
  <c r="F37" i="5"/>
  <c r="E37" i="5"/>
  <c r="D37" i="5"/>
  <c r="C37" i="5"/>
  <c r="G37" i="5" s="1"/>
  <c r="X36" i="5"/>
  <c r="W36" i="5"/>
  <c r="V36" i="5"/>
  <c r="U36" i="5"/>
  <c r="R36" i="5"/>
  <c r="Q36" i="5"/>
  <c r="P36" i="5"/>
  <c r="O36" i="5"/>
  <c r="L36" i="5"/>
  <c r="K36" i="5"/>
  <c r="J36" i="5"/>
  <c r="I36" i="5"/>
  <c r="F36" i="5"/>
  <c r="E36" i="5"/>
  <c r="D36" i="5"/>
  <c r="C36" i="5"/>
  <c r="G36" i="5" s="1"/>
  <c r="X35" i="5"/>
  <c r="W35" i="5"/>
  <c r="V35" i="5"/>
  <c r="U35" i="5"/>
  <c r="Y35" i="5" s="1"/>
  <c r="R35" i="5"/>
  <c r="Q35" i="5"/>
  <c r="P35" i="5"/>
  <c r="O35" i="5"/>
  <c r="S35" i="5" s="1"/>
  <c r="L35" i="5"/>
  <c r="K35" i="5"/>
  <c r="J35" i="5"/>
  <c r="I35" i="5"/>
  <c r="F35" i="5"/>
  <c r="E35" i="5"/>
  <c r="D35" i="5"/>
  <c r="C35" i="5"/>
  <c r="G35" i="5" s="1"/>
  <c r="X34" i="5"/>
  <c r="W34" i="5"/>
  <c r="V34" i="5"/>
  <c r="U34" i="5"/>
  <c r="Y34" i="5" s="1"/>
  <c r="R34" i="5"/>
  <c r="Q34" i="5"/>
  <c r="P34" i="5"/>
  <c r="O34" i="5"/>
  <c r="S34" i="5" s="1"/>
  <c r="L34" i="5"/>
  <c r="K34" i="5"/>
  <c r="J34" i="5"/>
  <c r="I34" i="5"/>
  <c r="M34" i="5" s="1"/>
  <c r="F34" i="5"/>
  <c r="E34" i="5"/>
  <c r="D34" i="5"/>
  <c r="C34" i="5"/>
  <c r="G34" i="5" s="1"/>
  <c r="X33" i="5"/>
  <c r="W33" i="5"/>
  <c r="V33" i="5"/>
  <c r="U33" i="5"/>
  <c r="R33" i="5"/>
  <c r="Q33" i="5"/>
  <c r="P33" i="5"/>
  <c r="O33" i="5"/>
  <c r="L33" i="5"/>
  <c r="K33" i="5"/>
  <c r="J33" i="5"/>
  <c r="I33" i="5"/>
  <c r="M33" i="5" s="1"/>
  <c r="F33" i="5"/>
  <c r="E33" i="5"/>
  <c r="D33" i="5"/>
  <c r="C33" i="5"/>
  <c r="G33" i="5" s="1"/>
  <c r="X32" i="5"/>
  <c r="W32" i="5"/>
  <c r="V32" i="5"/>
  <c r="U32" i="5"/>
  <c r="R32" i="5"/>
  <c r="Q32" i="5"/>
  <c r="P32" i="5"/>
  <c r="O32" i="5"/>
  <c r="L32" i="5"/>
  <c r="K32" i="5"/>
  <c r="J32" i="5"/>
  <c r="I32" i="5"/>
  <c r="F32" i="5"/>
  <c r="E32" i="5"/>
  <c r="D32" i="5"/>
  <c r="C32" i="5"/>
  <c r="G32" i="5" s="1"/>
  <c r="X31" i="5"/>
  <c r="W31" i="5"/>
  <c r="V31" i="5"/>
  <c r="U31" i="5"/>
  <c r="Y31" i="5" s="1"/>
  <c r="R31" i="5"/>
  <c r="Q31" i="5"/>
  <c r="P31" i="5"/>
  <c r="O31" i="5"/>
  <c r="S31" i="5" s="1"/>
  <c r="L31" i="5"/>
  <c r="K31" i="5"/>
  <c r="J31" i="5"/>
  <c r="I31" i="5"/>
  <c r="F31" i="5"/>
  <c r="E31" i="5"/>
  <c r="D31" i="5"/>
  <c r="C31" i="5"/>
  <c r="G31" i="5" s="1"/>
  <c r="X30" i="5"/>
  <c r="W30" i="5"/>
  <c r="V30" i="5"/>
  <c r="U30" i="5"/>
  <c r="Y30" i="5" s="1"/>
  <c r="R30" i="5"/>
  <c r="Q30" i="5"/>
  <c r="P30" i="5"/>
  <c r="O30" i="5"/>
  <c r="S30" i="5" s="1"/>
  <c r="L30" i="5"/>
  <c r="K30" i="5"/>
  <c r="J30" i="5"/>
  <c r="I30" i="5"/>
  <c r="M30" i="5" s="1"/>
  <c r="F30" i="5"/>
  <c r="E30" i="5"/>
  <c r="D30" i="5"/>
  <c r="C30" i="5"/>
  <c r="G30" i="5" s="1"/>
  <c r="X29" i="5"/>
  <c r="W29" i="5"/>
  <c r="V29" i="5"/>
  <c r="U29" i="5"/>
  <c r="R29" i="5"/>
  <c r="Q29" i="5"/>
  <c r="P29" i="5"/>
  <c r="O29" i="5"/>
  <c r="L29" i="5"/>
  <c r="K29" i="5"/>
  <c r="J29" i="5"/>
  <c r="I29" i="5"/>
  <c r="M29" i="5" s="1"/>
  <c r="F29" i="5"/>
  <c r="E29" i="5"/>
  <c r="D29" i="5"/>
  <c r="C29" i="5"/>
  <c r="G29" i="5" s="1"/>
  <c r="X28" i="5"/>
  <c r="W28" i="5"/>
  <c r="V28" i="5"/>
  <c r="U28" i="5"/>
  <c r="R28" i="5"/>
  <c r="Q28" i="5"/>
  <c r="P28" i="5"/>
  <c r="O28" i="5"/>
  <c r="L28" i="5"/>
  <c r="K28" i="5"/>
  <c r="J28" i="5"/>
  <c r="I28" i="5"/>
  <c r="F28" i="5"/>
  <c r="E28" i="5"/>
  <c r="D28" i="5"/>
  <c r="C28" i="5"/>
  <c r="G28" i="5" s="1"/>
  <c r="X27" i="5"/>
  <c r="W27" i="5"/>
  <c r="V27" i="5"/>
  <c r="U27" i="5"/>
  <c r="Y27" i="5" s="1"/>
  <c r="R27" i="5"/>
  <c r="Q27" i="5"/>
  <c r="P27" i="5"/>
  <c r="O27" i="5"/>
  <c r="S27" i="5" s="1"/>
  <c r="L27" i="5"/>
  <c r="K27" i="5"/>
  <c r="J27" i="5"/>
  <c r="I27" i="5"/>
  <c r="F27" i="5"/>
  <c r="E27" i="5"/>
  <c r="D27" i="5"/>
  <c r="C27" i="5"/>
  <c r="G27" i="5" s="1"/>
  <c r="X26" i="5"/>
  <c r="W26" i="5"/>
  <c r="V26" i="5"/>
  <c r="U26" i="5"/>
  <c r="Y26" i="5" s="1"/>
  <c r="R26" i="5"/>
  <c r="Q26" i="5"/>
  <c r="P26" i="5"/>
  <c r="O26" i="5"/>
  <c r="S26" i="5" s="1"/>
  <c r="L26" i="5"/>
  <c r="K26" i="5"/>
  <c r="J26" i="5"/>
  <c r="I26" i="5"/>
  <c r="M26" i="5" s="1"/>
  <c r="F26" i="5"/>
  <c r="E26" i="5"/>
  <c r="D26" i="5"/>
  <c r="C26" i="5"/>
  <c r="G26" i="5" s="1"/>
  <c r="X25" i="5"/>
  <c r="W25" i="5"/>
  <c r="V25" i="5"/>
  <c r="U25" i="5"/>
  <c r="R25" i="5"/>
  <c r="Q25" i="5"/>
  <c r="P25" i="5"/>
  <c r="O25" i="5"/>
  <c r="L25" i="5"/>
  <c r="K25" i="5"/>
  <c r="J25" i="5"/>
  <c r="I25" i="5"/>
  <c r="M25" i="5" s="1"/>
  <c r="F25" i="5"/>
  <c r="E25" i="5"/>
  <c r="D25" i="5"/>
  <c r="C25" i="5"/>
  <c r="G25" i="5" s="1"/>
  <c r="X24" i="5"/>
  <c r="W24" i="5"/>
  <c r="V24" i="5"/>
  <c r="U24" i="5"/>
  <c r="R24" i="5"/>
  <c r="Q24" i="5"/>
  <c r="P24" i="5"/>
  <c r="O24" i="5"/>
  <c r="L24" i="5"/>
  <c r="K24" i="5"/>
  <c r="J24" i="5"/>
  <c r="I24" i="5"/>
  <c r="F24" i="5"/>
  <c r="E24" i="5"/>
  <c r="D24" i="5"/>
  <c r="C24" i="5"/>
  <c r="G24" i="5" s="1"/>
  <c r="X23" i="5"/>
  <c r="W23" i="5"/>
  <c r="V23" i="5"/>
  <c r="U23" i="5"/>
  <c r="Y23" i="5" s="1"/>
  <c r="R23" i="5"/>
  <c r="Q23" i="5"/>
  <c r="P23" i="5"/>
  <c r="O23" i="5"/>
  <c r="S23" i="5" s="1"/>
  <c r="L23" i="5"/>
  <c r="K23" i="5"/>
  <c r="J23" i="5"/>
  <c r="I23" i="5"/>
  <c r="F23" i="5"/>
  <c r="E23" i="5"/>
  <c r="D23" i="5"/>
  <c r="C23" i="5"/>
  <c r="G23" i="5" s="1"/>
  <c r="X22" i="5"/>
  <c r="W22" i="5"/>
  <c r="V22" i="5"/>
  <c r="U22" i="5"/>
  <c r="Y22" i="5" s="1"/>
  <c r="R22" i="5"/>
  <c r="Q22" i="5"/>
  <c r="P22" i="5"/>
  <c r="O22" i="5"/>
  <c r="S22" i="5" s="1"/>
  <c r="L22" i="5"/>
  <c r="K22" i="5"/>
  <c r="J22" i="5"/>
  <c r="I22" i="5"/>
  <c r="M22" i="5" s="1"/>
  <c r="F22" i="5"/>
  <c r="E22" i="5"/>
  <c r="D22" i="5"/>
  <c r="C22" i="5"/>
  <c r="G22" i="5" s="1"/>
  <c r="X21" i="5"/>
  <c r="W21" i="5"/>
  <c r="V21" i="5"/>
  <c r="U21" i="5"/>
  <c r="R21" i="5"/>
  <c r="Q21" i="5"/>
  <c r="P21" i="5"/>
  <c r="O21" i="5"/>
  <c r="L21" i="5"/>
  <c r="K21" i="5"/>
  <c r="J21" i="5"/>
  <c r="I21" i="5"/>
  <c r="M21" i="5" s="1"/>
  <c r="F21" i="5"/>
  <c r="E21" i="5"/>
  <c r="D21" i="5"/>
  <c r="C21" i="5"/>
  <c r="G21" i="5" s="1"/>
  <c r="X20" i="5"/>
  <c r="W20" i="5"/>
  <c r="V20" i="5"/>
  <c r="U20" i="5"/>
  <c r="R20" i="5"/>
  <c r="Q20" i="5"/>
  <c r="P20" i="5"/>
  <c r="O20" i="5"/>
  <c r="L20" i="5"/>
  <c r="K20" i="5"/>
  <c r="J20" i="5"/>
  <c r="I20" i="5"/>
  <c r="F20" i="5"/>
  <c r="E20" i="5"/>
  <c r="D20" i="5"/>
  <c r="C20" i="5"/>
  <c r="G20" i="5" s="1"/>
  <c r="X19" i="5"/>
  <c r="W19" i="5"/>
  <c r="V19" i="5"/>
  <c r="U19" i="5"/>
  <c r="Y19" i="5" s="1"/>
  <c r="R19" i="5"/>
  <c r="Q19" i="5"/>
  <c r="P19" i="5"/>
  <c r="O19" i="5"/>
  <c r="S19" i="5" s="1"/>
  <c r="L19" i="5"/>
  <c r="K19" i="5"/>
  <c r="J19" i="5"/>
  <c r="I19" i="5"/>
  <c r="F19" i="5"/>
  <c r="E19" i="5"/>
  <c r="D19" i="5"/>
  <c r="C19" i="5"/>
  <c r="G19" i="5" s="1"/>
  <c r="X18" i="5"/>
  <c r="W18" i="5"/>
  <c r="V18" i="5"/>
  <c r="U18" i="5"/>
  <c r="R18" i="5"/>
  <c r="Q18" i="5"/>
  <c r="P18" i="5"/>
  <c r="O18" i="5"/>
  <c r="L18" i="5"/>
  <c r="K18" i="5"/>
  <c r="J18" i="5"/>
  <c r="I18" i="5"/>
  <c r="F18" i="5"/>
  <c r="E18" i="5"/>
  <c r="D18" i="5"/>
  <c r="C18" i="5"/>
  <c r="X17" i="5"/>
  <c r="W17" i="5"/>
  <c r="V17" i="5"/>
  <c r="U17" i="5"/>
  <c r="R17" i="5"/>
  <c r="Q17" i="5"/>
  <c r="P17" i="5"/>
  <c r="O17" i="5"/>
  <c r="L17" i="5"/>
  <c r="K17" i="5"/>
  <c r="J17" i="5"/>
  <c r="I17" i="5"/>
  <c r="F17" i="5"/>
  <c r="E17" i="5"/>
  <c r="D17" i="5"/>
  <c r="C17" i="5"/>
  <c r="X16" i="5"/>
  <c r="W16" i="5"/>
  <c r="V16" i="5"/>
  <c r="U16" i="5"/>
  <c r="R16" i="5"/>
  <c r="Q16" i="5"/>
  <c r="P16" i="5"/>
  <c r="O16" i="5"/>
  <c r="L16" i="5"/>
  <c r="K16" i="5"/>
  <c r="J16" i="5"/>
  <c r="I16" i="5"/>
  <c r="F16" i="5"/>
  <c r="E16" i="5"/>
  <c r="D16" i="5"/>
  <c r="C16" i="5"/>
  <c r="X15" i="5"/>
  <c r="W15" i="5"/>
  <c r="V15" i="5"/>
  <c r="U15" i="5"/>
  <c r="R15" i="5"/>
  <c r="Q15" i="5"/>
  <c r="P15" i="5"/>
  <c r="O15" i="5"/>
  <c r="L15" i="5"/>
  <c r="K15" i="5"/>
  <c r="J15" i="5"/>
  <c r="I15" i="5"/>
  <c r="F15" i="5"/>
  <c r="E15" i="5"/>
  <c r="D15" i="5"/>
  <c r="C15" i="5"/>
  <c r="X14" i="5"/>
  <c r="W14" i="5"/>
  <c r="V14" i="5"/>
  <c r="U14" i="5"/>
  <c r="R14" i="5"/>
  <c r="Q14" i="5"/>
  <c r="P14" i="5"/>
  <c r="O14" i="5"/>
  <c r="L14" i="5"/>
  <c r="K14" i="5"/>
  <c r="J14" i="5"/>
  <c r="I14" i="5"/>
  <c r="F14" i="5"/>
  <c r="E14" i="5"/>
  <c r="D14" i="5"/>
  <c r="C14" i="5"/>
  <c r="X13" i="5"/>
  <c r="W13" i="5"/>
  <c r="V13" i="5"/>
  <c r="U13" i="5"/>
  <c r="R13" i="5"/>
  <c r="Q13" i="5"/>
  <c r="P13" i="5"/>
  <c r="O13" i="5"/>
  <c r="L13" i="5"/>
  <c r="K13" i="5"/>
  <c r="J13" i="5"/>
  <c r="I13" i="5"/>
  <c r="F13" i="5"/>
  <c r="E13" i="5"/>
  <c r="D13" i="5"/>
  <c r="C13" i="5"/>
  <c r="X12" i="5"/>
  <c r="W12" i="5"/>
  <c r="V12" i="5"/>
  <c r="U12" i="5"/>
  <c r="R12" i="5"/>
  <c r="Q12" i="5"/>
  <c r="P12" i="5"/>
  <c r="O12" i="5"/>
  <c r="L12" i="5"/>
  <c r="K12" i="5"/>
  <c r="J12" i="5"/>
  <c r="I12" i="5"/>
  <c r="F12" i="5"/>
  <c r="E12" i="5"/>
  <c r="D12" i="5"/>
  <c r="C12" i="5"/>
  <c r="X11" i="5"/>
  <c r="W11" i="5"/>
  <c r="V11" i="5"/>
  <c r="U11" i="5"/>
  <c r="R11" i="5"/>
  <c r="Q11" i="5"/>
  <c r="P11" i="5"/>
  <c r="O11" i="5"/>
  <c r="L11" i="5"/>
  <c r="K11" i="5"/>
  <c r="J11" i="5"/>
  <c r="I11" i="5"/>
  <c r="F11" i="5"/>
  <c r="E11" i="5"/>
  <c r="D11" i="5"/>
  <c r="C11" i="5"/>
  <c r="X10" i="5"/>
  <c r="W10" i="5"/>
  <c r="V10" i="5"/>
  <c r="U10" i="5"/>
  <c r="R10" i="5"/>
  <c r="Q10" i="5"/>
  <c r="P10" i="5"/>
  <c r="O10" i="5"/>
  <c r="L10" i="5"/>
  <c r="K10" i="5"/>
  <c r="J10" i="5"/>
  <c r="I10" i="5"/>
  <c r="F10" i="5"/>
  <c r="E10" i="5"/>
  <c r="D10" i="5"/>
  <c r="C10" i="5"/>
  <c r="X9" i="5"/>
  <c r="W9" i="5"/>
  <c r="V9" i="5"/>
  <c r="U9" i="5"/>
  <c r="R9" i="5"/>
  <c r="Q9" i="5"/>
  <c r="P9" i="5"/>
  <c r="O9" i="5"/>
  <c r="L9" i="5"/>
  <c r="K9" i="5"/>
  <c r="J9" i="5"/>
  <c r="I9" i="5"/>
  <c r="F9" i="5"/>
  <c r="E9" i="5"/>
  <c r="D9" i="5"/>
  <c r="C9" i="5"/>
  <c r="X8" i="5"/>
  <c r="W8" i="5"/>
  <c r="V8" i="5"/>
  <c r="U8" i="5"/>
  <c r="R8" i="5"/>
  <c r="Q8" i="5"/>
  <c r="P8" i="5"/>
  <c r="O8" i="5"/>
  <c r="L8" i="5"/>
  <c r="K8" i="5"/>
  <c r="J8" i="5"/>
  <c r="I8" i="5"/>
  <c r="F8" i="5"/>
  <c r="E8" i="5"/>
  <c r="D8" i="5"/>
  <c r="C8" i="5"/>
  <c r="X7" i="5"/>
  <c r="W7" i="5"/>
  <c r="V7" i="5"/>
  <c r="U7" i="5"/>
  <c r="R7" i="5"/>
  <c r="Q7" i="5"/>
  <c r="P7" i="5"/>
  <c r="O7" i="5"/>
  <c r="L7" i="5"/>
  <c r="K7" i="5"/>
  <c r="J7" i="5"/>
  <c r="I7" i="5"/>
  <c r="F7" i="5"/>
  <c r="E7" i="5"/>
  <c r="D7" i="5"/>
  <c r="C7" i="5"/>
  <c r="X6" i="5"/>
  <c r="W6" i="5"/>
  <c r="V6" i="5"/>
  <c r="U6" i="5"/>
  <c r="R6" i="5"/>
  <c r="Q6" i="5"/>
  <c r="P6" i="5"/>
  <c r="O6" i="5"/>
  <c r="L6" i="5"/>
  <c r="K6" i="5"/>
  <c r="J6" i="5"/>
  <c r="I6" i="5"/>
  <c r="F6" i="5"/>
  <c r="E6" i="5"/>
  <c r="D6" i="5"/>
  <c r="C6" i="5"/>
  <c r="X5" i="5"/>
  <c r="X52" i="5" s="1"/>
  <c r="W5" i="5"/>
  <c r="W52" i="5" s="1"/>
  <c r="V5" i="5"/>
  <c r="V52" i="5" s="1"/>
  <c r="U5" i="5"/>
  <c r="U52" i="5" s="1"/>
  <c r="R5" i="5"/>
  <c r="R52" i="5" s="1"/>
  <c r="Q5" i="5"/>
  <c r="P5" i="5"/>
  <c r="P52" i="5" s="1"/>
  <c r="O5" i="5"/>
  <c r="O52" i="5" s="1"/>
  <c r="L5" i="5"/>
  <c r="K5" i="5"/>
  <c r="K52" i="5" s="1"/>
  <c r="J5" i="5"/>
  <c r="J52" i="5" s="1"/>
  <c r="I5" i="5"/>
  <c r="I52" i="5" s="1"/>
  <c r="F5" i="5"/>
  <c r="F52" i="5" s="1"/>
  <c r="E5" i="5"/>
  <c r="E52" i="5" s="1"/>
  <c r="D5" i="5"/>
  <c r="D52" i="5" s="1"/>
  <c r="C5" i="5"/>
  <c r="B51" i="4"/>
  <c r="J50" i="4"/>
  <c r="I50" i="4"/>
  <c r="H50" i="4"/>
  <c r="G50" i="4"/>
  <c r="K50" i="4" s="1"/>
  <c r="F50" i="4"/>
  <c r="E50" i="4"/>
  <c r="D50" i="4"/>
  <c r="J49" i="4"/>
  <c r="I49" i="4"/>
  <c r="H49" i="4"/>
  <c r="G49" i="4"/>
  <c r="F49" i="4"/>
  <c r="E49" i="4"/>
  <c r="D49" i="4"/>
  <c r="J48" i="4"/>
  <c r="I48" i="4"/>
  <c r="H48" i="4"/>
  <c r="G48" i="4"/>
  <c r="F48" i="4"/>
  <c r="E48" i="4"/>
  <c r="D48" i="4"/>
  <c r="J47" i="4"/>
  <c r="I47" i="4"/>
  <c r="H47" i="4"/>
  <c r="G47" i="4"/>
  <c r="F47" i="4"/>
  <c r="E47" i="4"/>
  <c r="D47" i="4"/>
  <c r="J46" i="4"/>
  <c r="I46" i="4"/>
  <c r="H46" i="4"/>
  <c r="G46" i="4"/>
  <c r="K46" i="4" s="1"/>
  <c r="F46" i="4"/>
  <c r="E46" i="4"/>
  <c r="D46" i="4"/>
  <c r="J45" i="4"/>
  <c r="I45" i="4"/>
  <c r="H45" i="4"/>
  <c r="G45" i="4"/>
  <c r="F45" i="4"/>
  <c r="E45" i="4"/>
  <c r="D45" i="4"/>
  <c r="J44" i="4"/>
  <c r="I44" i="4"/>
  <c r="H44" i="4"/>
  <c r="G44" i="4"/>
  <c r="F44" i="4"/>
  <c r="E44" i="4"/>
  <c r="D44" i="4"/>
  <c r="J43" i="4"/>
  <c r="I43" i="4"/>
  <c r="H43" i="4"/>
  <c r="G43" i="4"/>
  <c r="F43" i="4"/>
  <c r="E43" i="4"/>
  <c r="D43" i="4"/>
  <c r="J42" i="4"/>
  <c r="I42" i="4"/>
  <c r="H42" i="4"/>
  <c r="G42" i="4"/>
  <c r="K42" i="4" s="1"/>
  <c r="F42" i="4"/>
  <c r="E42" i="4"/>
  <c r="D42" i="4"/>
  <c r="J41" i="4"/>
  <c r="I41" i="4"/>
  <c r="H41" i="4"/>
  <c r="G41" i="4"/>
  <c r="F41" i="4"/>
  <c r="E41" i="4"/>
  <c r="D41" i="4"/>
  <c r="J40" i="4"/>
  <c r="I40" i="4"/>
  <c r="H40" i="4"/>
  <c r="G40" i="4"/>
  <c r="F40" i="4"/>
  <c r="E40" i="4"/>
  <c r="D40" i="4"/>
  <c r="J39" i="4"/>
  <c r="I39" i="4"/>
  <c r="H39" i="4"/>
  <c r="G39" i="4"/>
  <c r="F39" i="4"/>
  <c r="E39" i="4"/>
  <c r="D39" i="4"/>
  <c r="J38" i="4"/>
  <c r="I38" i="4"/>
  <c r="H38" i="4"/>
  <c r="G38" i="4"/>
  <c r="K38" i="4" s="1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K34" i="4" s="1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K30" i="4" s="1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J26" i="4"/>
  <c r="I26" i="4"/>
  <c r="H26" i="4"/>
  <c r="G26" i="4"/>
  <c r="K26" i="4" s="1"/>
  <c r="F26" i="4"/>
  <c r="E26" i="4"/>
  <c r="D26" i="4"/>
  <c r="J25" i="4"/>
  <c r="I25" i="4"/>
  <c r="H25" i="4"/>
  <c r="G25" i="4"/>
  <c r="F25" i="4"/>
  <c r="E25" i="4"/>
  <c r="D25" i="4"/>
  <c r="J24" i="4"/>
  <c r="I24" i="4"/>
  <c r="H24" i="4"/>
  <c r="G24" i="4"/>
  <c r="F24" i="4"/>
  <c r="E24" i="4"/>
  <c r="D24" i="4"/>
  <c r="J23" i="4"/>
  <c r="I23" i="4"/>
  <c r="H23" i="4"/>
  <c r="G23" i="4"/>
  <c r="F23" i="4"/>
  <c r="E23" i="4"/>
  <c r="D23" i="4"/>
  <c r="J22" i="4"/>
  <c r="I22" i="4"/>
  <c r="H22" i="4"/>
  <c r="G22" i="4"/>
  <c r="K22" i="4" s="1"/>
  <c r="F22" i="4"/>
  <c r="E22" i="4"/>
  <c r="D22" i="4"/>
  <c r="J21" i="4"/>
  <c r="I21" i="4"/>
  <c r="H21" i="4"/>
  <c r="G21" i="4"/>
  <c r="F21" i="4"/>
  <c r="E21" i="4"/>
  <c r="D21" i="4"/>
  <c r="J20" i="4"/>
  <c r="I20" i="4"/>
  <c r="H20" i="4"/>
  <c r="G20" i="4"/>
  <c r="F20" i="4"/>
  <c r="E20" i="4"/>
  <c r="D20" i="4"/>
  <c r="J19" i="4"/>
  <c r="I19" i="4"/>
  <c r="H19" i="4"/>
  <c r="G19" i="4"/>
  <c r="F19" i="4"/>
  <c r="E19" i="4"/>
  <c r="D19" i="4"/>
  <c r="J18" i="4"/>
  <c r="I18" i="4"/>
  <c r="H18" i="4"/>
  <c r="G18" i="4"/>
  <c r="K18" i="4" s="1"/>
  <c r="F18" i="4"/>
  <c r="E18" i="4"/>
  <c r="D18" i="4"/>
  <c r="J17" i="4"/>
  <c r="I17" i="4"/>
  <c r="H17" i="4"/>
  <c r="G17" i="4"/>
  <c r="F17" i="4"/>
  <c r="E17" i="4"/>
  <c r="D17" i="4"/>
  <c r="J16" i="4"/>
  <c r="I16" i="4"/>
  <c r="H16" i="4"/>
  <c r="G16" i="4"/>
  <c r="F16" i="4"/>
  <c r="E16" i="4"/>
  <c r="D16" i="4"/>
  <c r="J15" i="4"/>
  <c r="I15" i="4"/>
  <c r="H15" i="4"/>
  <c r="G15" i="4"/>
  <c r="F15" i="4"/>
  <c r="E15" i="4"/>
  <c r="D15" i="4"/>
  <c r="J14" i="4"/>
  <c r="I14" i="4"/>
  <c r="H14" i="4"/>
  <c r="G14" i="4"/>
  <c r="K14" i="4" s="1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G12" i="4"/>
  <c r="F12" i="4"/>
  <c r="E12" i="4"/>
  <c r="D12" i="4"/>
  <c r="J11" i="4"/>
  <c r="I11" i="4"/>
  <c r="H11" i="4"/>
  <c r="G11" i="4"/>
  <c r="F11" i="4"/>
  <c r="E11" i="4"/>
  <c r="D11" i="4"/>
  <c r="J10" i="4"/>
  <c r="I10" i="4"/>
  <c r="H10" i="4"/>
  <c r="G10" i="4"/>
  <c r="K10" i="4" s="1"/>
  <c r="F10" i="4"/>
  <c r="E10" i="4"/>
  <c r="D10" i="4"/>
  <c r="J9" i="4"/>
  <c r="I9" i="4"/>
  <c r="H9" i="4"/>
  <c r="G9" i="4"/>
  <c r="F9" i="4"/>
  <c r="E9" i="4"/>
  <c r="D9" i="4"/>
  <c r="J8" i="4"/>
  <c r="I8" i="4"/>
  <c r="H8" i="4"/>
  <c r="G8" i="4"/>
  <c r="F8" i="4"/>
  <c r="E8" i="4"/>
  <c r="D8" i="4"/>
  <c r="J7" i="4"/>
  <c r="I7" i="4"/>
  <c r="H7" i="4"/>
  <c r="G7" i="4"/>
  <c r="F7" i="4"/>
  <c r="E7" i="4"/>
  <c r="D7" i="4"/>
  <c r="J6" i="4"/>
  <c r="I6" i="4"/>
  <c r="H6" i="4"/>
  <c r="G6" i="4"/>
  <c r="K6" i="4" s="1"/>
  <c r="F6" i="4"/>
  <c r="E6" i="4"/>
  <c r="D6" i="4"/>
  <c r="J5" i="4"/>
  <c r="I5" i="4"/>
  <c r="H5" i="4"/>
  <c r="G5" i="4"/>
  <c r="F5" i="4"/>
  <c r="E5" i="4"/>
  <c r="D5" i="4"/>
  <c r="J4" i="4"/>
  <c r="I4" i="4"/>
  <c r="I51" i="4" s="1"/>
  <c r="H4" i="4"/>
  <c r="H51" i="4" s="1"/>
  <c r="G4" i="4"/>
  <c r="F4" i="4"/>
  <c r="E4" i="4"/>
  <c r="E51" i="4" s="1"/>
  <c r="D4" i="4"/>
  <c r="D51" i="4" s="1"/>
  <c r="O53" i="3"/>
  <c r="M53" i="3"/>
  <c r="K53" i="3"/>
  <c r="Q53" i="3" s="1"/>
  <c r="N53" i="3" s="1"/>
  <c r="F53" i="3"/>
  <c r="D53" i="3"/>
  <c r="B53" i="3"/>
  <c r="O52" i="3"/>
  <c r="M52" i="3"/>
  <c r="K52" i="3"/>
  <c r="F52" i="3"/>
  <c r="D52" i="3"/>
  <c r="B52" i="3"/>
  <c r="B23" i="3" s="1"/>
  <c r="O51" i="3"/>
  <c r="M51" i="3"/>
  <c r="K51" i="3"/>
  <c r="Q51" i="3" s="1"/>
  <c r="N51" i="3" s="1"/>
  <c r="F51" i="3"/>
  <c r="D51" i="3"/>
  <c r="B51" i="3"/>
  <c r="O50" i="3"/>
  <c r="M50" i="3"/>
  <c r="K50" i="3"/>
  <c r="F50" i="3"/>
  <c r="D50" i="3"/>
  <c r="D21" i="3" s="1"/>
  <c r="B50" i="3"/>
  <c r="B21" i="3" s="1"/>
  <c r="O49" i="3"/>
  <c r="M49" i="3"/>
  <c r="K49" i="3"/>
  <c r="Q49" i="3" s="1"/>
  <c r="N49" i="3" s="1"/>
  <c r="F49" i="3"/>
  <c r="D49" i="3"/>
  <c r="D20" i="3" s="1"/>
  <c r="B49" i="3"/>
  <c r="M48" i="3"/>
  <c r="D19" i="3" s="1"/>
  <c r="K48" i="3"/>
  <c r="F48" i="3"/>
  <c r="D48" i="3"/>
  <c r="B48" i="3"/>
  <c r="H48" i="3" s="1"/>
  <c r="E48" i="3" s="1"/>
  <c r="M47" i="3"/>
  <c r="K47" i="3"/>
  <c r="D47" i="3"/>
  <c r="B47" i="3"/>
  <c r="H47" i="3" s="1"/>
  <c r="C47" i="3" s="1"/>
  <c r="K46" i="3"/>
  <c r="B46" i="3"/>
  <c r="H46" i="3" s="1"/>
  <c r="K45" i="3"/>
  <c r="Q45" i="3" s="1"/>
  <c r="H45" i="3"/>
  <c r="C45" i="3" s="1"/>
  <c r="B45" i="3"/>
  <c r="K44" i="3"/>
  <c r="B44" i="3"/>
  <c r="H44" i="3" s="1"/>
  <c r="Q43" i="3"/>
  <c r="K43" i="3"/>
  <c r="H43" i="3"/>
  <c r="C43" i="3" s="1"/>
  <c r="B43" i="3"/>
  <c r="K42" i="3"/>
  <c r="B42" i="3"/>
  <c r="H42" i="3" s="1"/>
  <c r="Q41" i="3"/>
  <c r="K41" i="3"/>
  <c r="B41" i="3"/>
  <c r="H41" i="3" s="1"/>
  <c r="C41" i="3" s="1"/>
  <c r="K40" i="3"/>
  <c r="B40" i="3"/>
  <c r="H40" i="3" s="1"/>
  <c r="Q39" i="3"/>
  <c r="K39" i="3"/>
  <c r="B39" i="3"/>
  <c r="H39" i="3" s="1"/>
  <c r="K38" i="3"/>
  <c r="B38" i="3"/>
  <c r="H38" i="3" s="1"/>
  <c r="B37" i="3"/>
  <c r="H37" i="3" s="1"/>
  <c r="H36" i="3"/>
  <c r="C36" i="3" s="1"/>
  <c r="B36" i="3"/>
  <c r="B35" i="3"/>
  <c r="B55" i="3" s="1"/>
  <c r="B34" i="3"/>
  <c r="H34" i="3" s="1"/>
  <c r="B33" i="3"/>
  <c r="F24" i="3"/>
  <c r="B24" i="3"/>
  <c r="D22" i="3"/>
  <c r="F20" i="3"/>
  <c r="B20" i="3"/>
  <c r="F19" i="3"/>
  <c r="B18" i="3"/>
  <c r="B17" i="3"/>
  <c r="H17" i="3" s="1"/>
  <c r="H16" i="3"/>
  <c r="C16" i="3" s="1"/>
  <c r="B16" i="3"/>
  <c r="H15" i="3"/>
  <c r="C15" i="3" s="1"/>
  <c r="B15" i="3"/>
  <c r="B14" i="3"/>
  <c r="B13" i="3"/>
  <c r="H13" i="3" s="1"/>
  <c r="H12" i="3"/>
  <c r="C12" i="3" s="1"/>
  <c r="B12" i="3"/>
  <c r="B11" i="3"/>
  <c r="H11" i="3" s="1"/>
  <c r="C11" i="3" s="1"/>
  <c r="B10" i="3"/>
  <c r="B9" i="3"/>
  <c r="H9" i="3" s="1"/>
  <c r="H8" i="3"/>
  <c r="C8" i="3" s="1"/>
  <c r="B8" i="3"/>
  <c r="B7" i="3"/>
  <c r="H7" i="3" s="1"/>
  <c r="B6" i="3"/>
  <c r="B5" i="3"/>
  <c r="H5" i="3" s="1"/>
  <c r="B4" i="3"/>
  <c r="H4" i="3" s="1"/>
  <c r="C4" i="3" s="1"/>
  <c r="K25" i="1"/>
  <c r="J25" i="1"/>
  <c r="L25" i="1" s="1"/>
  <c r="N25" i="1" s="1"/>
  <c r="D25" i="1"/>
  <c r="C25" i="1"/>
  <c r="B25" i="1"/>
  <c r="K24" i="1"/>
  <c r="J24" i="1"/>
  <c r="L24" i="1" s="1"/>
  <c r="D24" i="1"/>
  <c r="C24" i="1"/>
  <c r="B24" i="1"/>
  <c r="K23" i="1"/>
  <c r="J23" i="1"/>
  <c r="C23" i="1"/>
  <c r="B23" i="1"/>
  <c r="D23" i="1" s="1"/>
  <c r="K22" i="1"/>
  <c r="J22" i="1"/>
  <c r="C22" i="1"/>
  <c r="B22" i="1"/>
  <c r="D22" i="1" s="1"/>
  <c r="K21" i="1"/>
  <c r="J21" i="1"/>
  <c r="C21" i="1"/>
  <c r="B21" i="1"/>
  <c r="K20" i="1"/>
  <c r="J20" i="1"/>
  <c r="L20" i="1" s="1"/>
  <c r="D20" i="1"/>
  <c r="C20" i="1"/>
  <c r="B20" i="1"/>
  <c r="K19" i="1"/>
  <c r="C19" i="1"/>
  <c r="B19" i="1"/>
  <c r="J19" i="1" s="1"/>
  <c r="K18" i="1"/>
  <c r="C18" i="1"/>
  <c r="B18" i="1"/>
  <c r="J18" i="1" s="1"/>
  <c r="K17" i="1"/>
  <c r="D17" i="1"/>
  <c r="C17" i="1"/>
  <c r="B17" i="1"/>
  <c r="J17" i="1" s="1"/>
  <c r="K16" i="1"/>
  <c r="J16" i="1"/>
  <c r="D16" i="1"/>
  <c r="C16" i="1"/>
  <c r="B16" i="1"/>
  <c r="K15" i="1"/>
  <c r="C15" i="1"/>
  <c r="B15" i="1"/>
  <c r="K14" i="1"/>
  <c r="C14" i="1"/>
  <c r="B14" i="1"/>
  <c r="J14" i="1" s="1"/>
  <c r="L14" i="1" s="1"/>
  <c r="K13" i="1"/>
  <c r="C13" i="1"/>
  <c r="D13" i="1" s="1"/>
  <c r="B13" i="1"/>
  <c r="J13" i="1" s="1"/>
  <c r="L13" i="1" s="1"/>
  <c r="K12" i="1"/>
  <c r="J12" i="1"/>
  <c r="L12" i="1" s="1"/>
  <c r="D12" i="1"/>
  <c r="C12" i="1"/>
  <c r="B12" i="1"/>
  <c r="K11" i="1"/>
  <c r="J11" i="1"/>
  <c r="L11" i="1" s="1"/>
  <c r="C11" i="1"/>
  <c r="B11" i="1"/>
  <c r="K10" i="1"/>
  <c r="K27" i="1" s="1"/>
  <c r="C10" i="1"/>
  <c r="C27" i="1" s="1"/>
  <c r="B10" i="1"/>
  <c r="J10" i="1" s="1"/>
  <c r="L10" i="1" s="1"/>
  <c r="B9" i="1"/>
  <c r="J9" i="1" s="1"/>
  <c r="L9" i="1" s="1"/>
  <c r="B8" i="1"/>
  <c r="D8" i="1" s="1"/>
  <c r="B7" i="1"/>
  <c r="J7" i="1" s="1"/>
  <c r="L7" i="1" s="1"/>
  <c r="B6" i="1"/>
  <c r="J6" i="1" s="1"/>
  <c r="L6" i="1" s="1"/>
  <c r="B5" i="1"/>
  <c r="J5" i="1" s="1"/>
  <c r="AB70" i="9" l="1"/>
  <c r="U69" i="9"/>
  <c r="U22" i="9"/>
  <c r="U23" i="9"/>
  <c r="U24" i="9"/>
  <c r="U25" i="9"/>
  <c r="U26" i="9"/>
  <c r="U27" i="9"/>
  <c r="U28" i="9"/>
  <c r="U30" i="9"/>
  <c r="U31" i="9"/>
  <c r="U32" i="9"/>
  <c r="U33" i="9"/>
  <c r="U34" i="9"/>
  <c r="U35" i="9"/>
  <c r="U44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8" i="9"/>
  <c r="U7" i="9"/>
  <c r="U8" i="9"/>
  <c r="U29" i="9"/>
  <c r="AE47" i="9"/>
  <c r="AE50" i="9"/>
  <c r="P7" i="9"/>
  <c r="P8" i="9"/>
  <c r="P23" i="9"/>
  <c r="P35" i="9"/>
  <c r="P36" i="9"/>
  <c r="P37" i="9"/>
  <c r="P38" i="9"/>
  <c r="P39" i="9"/>
  <c r="P40" i="9"/>
  <c r="P41" i="9"/>
  <c r="P42" i="9"/>
  <c r="P44" i="9"/>
  <c r="H71" i="9"/>
  <c r="AE45" i="9"/>
  <c r="AE46" i="9"/>
  <c r="AE48" i="9"/>
  <c r="AE49" i="9"/>
  <c r="AE51" i="9"/>
  <c r="AE52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35" i="9"/>
  <c r="AE36" i="9"/>
  <c r="AE37" i="9"/>
  <c r="AE38" i="9"/>
  <c r="AE39" i="9"/>
  <c r="AE40" i="9"/>
  <c r="AE41" i="9"/>
  <c r="AE42" i="9"/>
  <c r="AE43" i="9"/>
  <c r="AE44" i="9"/>
  <c r="I71" i="9"/>
  <c r="H29" i="10"/>
  <c r="H14" i="10"/>
  <c r="AB29" i="10"/>
  <c r="AB14" i="10"/>
  <c r="H33" i="10"/>
  <c r="R14" i="10"/>
  <c r="R29" i="10"/>
  <c r="M29" i="10"/>
  <c r="M14" i="10"/>
  <c r="W26" i="10"/>
  <c r="W29" i="10"/>
  <c r="W14" i="10"/>
  <c r="W33" i="10"/>
  <c r="R34" i="10"/>
  <c r="AB36" i="10"/>
  <c r="W37" i="10"/>
  <c r="F36" i="10"/>
  <c r="F38" i="10" s="1"/>
  <c r="Z36" i="10"/>
  <c r="J14" i="10"/>
  <c r="T14" i="10"/>
  <c r="G38" i="10"/>
  <c r="AA32" i="10"/>
  <c r="AA38" i="10" s="1"/>
  <c r="G33" i="10"/>
  <c r="V33" i="10"/>
  <c r="V38" i="10" s="1"/>
  <c r="AA33" i="10"/>
  <c r="Q34" i="10"/>
  <c r="Q38" i="10" s="1"/>
  <c r="F14" i="10"/>
  <c r="K14" i="10"/>
  <c r="P14" i="10"/>
  <c r="U14" i="10"/>
  <c r="Z14" i="10"/>
  <c r="F26" i="10"/>
  <c r="K26" i="10"/>
  <c r="P26" i="10"/>
  <c r="U26" i="10"/>
  <c r="Z26" i="10"/>
  <c r="H21" i="10"/>
  <c r="H26" i="10" s="1"/>
  <c r="AB21" i="10"/>
  <c r="AB33" i="10" s="1"/>
  <c r="J29" i="10"/>
  <c r="T29" i="10"/>
  <c r="E30" i="10"/>
  <c r="O30" i="10"/>
  <c r="Y30" i="10"/>
  <c r="J31" i="10"/>
  <c r="T31" i="10"/>
  <c r="E32" i="10"/>
  <c r="O32" i="10"/>
  <c r="Y32" i="10"/>
  <c r="J33" i="10"/>
  <c r="T33" i="10"/>
  <c r="E34" i="10"/>
  <c r="O34" i="10"/>
  <c r="Y34" i="10"/>
  <c r="J35" i="10"/>
  <c r="T35" i="10"/>
  <c r="E36" i="10"/>
  <c r="O36" i="10"/>
  <c r="Y36" i="10"/>
  <c r="J37" i="10"/>
  <c r="T37" i="10"/>
  <c r="Y60" i="10"/>
  <c r="AB60" i="10" s="1"/>
  <c r="J26" i="10"/>
  <c r="T26" i="10"/>
  <c r="E29" i="10"/>
  <c r="O29" i="10"/>
  <c r="Y29" i="10"/>
  <c r="J30" i="10"/>
  <c r="T30" i="10"/>
  <c r="E31" i="10"/>
  <c r="O31" i="10"/>
  <c r="Y31" i="10"/>
  <c r="J32" i="10"/>
  <c r="T32" i="10"/>
  <c r="E33" i="10"/>
  <c r="O33" i="10"/>
  <c r="Y33" i="10"/>
  <c r="J34" i="10"/>
  <c r="T34" i="10"/>
  <c r="E35" i="10"/>
  <c r="O35" i="10"/>
  <c r="Y35" i="10"/>
  <c r="J36" i="10"/>
  <c r="T36" i="10"/>
  <c r="E37" i="10"/>
  <c r="O37" i="10"/>
  <c r="Y37" i="10"/>
  <c r="Z32" i="10"/>
  <c r="Z38" i="10" s="1"/>
  <c r="U33" i="10"/>
  <c r="U38" i="10" s="1"/>
  <c r="P34" i="10"/>
  <c r="P38" i="10" s="1"/>
  <c r="K35" i="10"/>
  <c r="K38" i="10" s="1"/>
  <c r="U37" i="10"/>
  <c r="E14" i="10"/>
  <c r="O14" i="10"/>
  <c r="Y14" i="10"/>
  <c r="G14" i="10"/>
  <c r="L14" i="10"/>
  <c r="Q14" i="10"/>
  <c r="V14" i="10"/>
  <c r="AA14" i="10"/>
  <c r="G26" i="10"/>
  <c r="Q26" i="10"/>
  <c r="V26" i="10"/>
  <c r="AA26" i="10"/>
  <c r="AB20" i="10"/>
  <c r="AB32" i="10" s="1"/>
  <c r="W21" i="10"/>
  <c r="R22" i="10"/>
  <c r="R26" i="10" s="1"/>
  <c r="M23" i="10"/>
  <c r="M35" i="10" s="1"/>
  <c r="H24" i="10"/>
  <c r="H36" i="10" s="1"/>
  <c r="AB24" i="10"/>
  <c r="W25" i="10"/>
  <c r="D6" i="1"/>
  <c r="J8" i="1"/>
  <c r="L8" i="1" s="1"/>
  <c r="D10" i="1"/>
  <c r="F12" i="1"/>
  <c r="D14" i="1"/>
  <c r="F16" i="1"/>
  <c r="D18" i="1"/>
  <c r="F20" i="1"/>
  <c r="L21" i="1"/>
  <c r="G23" i="1"/>
  <c r="F24" i="1"/>
  <c r="C7" i="3"/>
  <c r="C39" i="3"/>
  <c r="L43" i="3"/>
  <c r="D55" i="3"/>
  <c r="F21" i="3"/>
  <c r="F51" i="4"/>
  <c r="J51" i="4"/>
  <c r="K5" i="4"/>
  <c r="K9" i="4"/>
  <c r="K13" i="4"/>
  <c r="K17" i="4"/>
  <c r="K21" i="4"/>
  <c r="K25" i="4"/>
  <c r="K29" i="4"/>
  <c r="K33" i="4"/>
  <c r="K37" i="4"/>
  <c r="K41" i="4"/>
  <c r="K45" i="4"/>
  <c r="K49" i="4"/>
  <c r="P33" i="6"/>
  <c r="P53" i="6" s="1"/>
  <c r="D11" i="1"/>
  <c r="F11" i="1" s="1"/>
  <c r="G12" i="1"/>
  <c r="F13" i="1"/>
  <c r="D15" i="1"/>
  <c r="G15" i="1" s="1"/>
  <c r="G16" i="1"/>
  <c r="F17" i="1"/>
  <c r="D19" i="1"/>
  <c r="G19" i="1" s="1"/>
  <c r="G20" i="1"/>
  <c r="L22" i="1"/>
  <c r="G24" i="1"/>
  <c r="F25" i="1"/>
  <c r="H33" i="3"/>
  <c r="C33" i="3" s="1"/>
  <c r="L41" i="3"/>
  <c r="F55" i="3"/>
  <c r="O55" i="3"/>
  <c r="G51" i="4"/>
  <c r="K8" i="4"/>
  <c r="K12" i="4"/>
  <c r="K16" i="4"/>
  <c r="K20" i="4"/>
  <c r="K24" i="4"/>
  <c r="K28" i="4"/>
  <c r="K32" i="4"/>
  <c r="K36" i="4"/>
  <c r="K40" i="4"/>
  <c r="K44" i="4"/>
  <c r="K48" i="4"/>
  <c r="N53" i="6"/>
  <c r="G13" i="1"/>
  <c r="F14" i="1"/>
  <c r="J15" i="1"/>
  <c r="G17" i="1"/>
  <c r="F18" i="1"/>
  <c r="F22" i="1"/>
  <c r="L23" i="1"/>
  <c r="G25" i="1"/>
  <c r="L39" i="3"/>
  <c r="Q48" i="3"/>
  <c r="D23" i="3"/>
  <c r="K7" i="4"/>
  <c r="K11" i="4"/>
  <c r="K15" i="4"/>
  <c r="K19" i="4"/>
  <c r="K23" i="4"/>
  <c r="K27" i="4"/>
  <c r="K31" i="4"/>
  <c r="K35" i="4"/>
  <c r="K39" i="4"/>
  <c r="K43" i="4"/>
  <c r="K47" i="4"/>
  <c r="G6" i="5"/>
  <c r="M6" i="5"/>
  <c r="S6" i="5"/>
  <c r="Y6" i="5"/>
  <c r="G7" i="5"/>
  <c r="S7" i="5"/>
  <c r="Y7" i="5"/>
  <c r="G8" i="5"/>
  <c r="G9" i="5"/>
  <c r="M9" i="5"/>
  <c r="G10" i="5"/>
  <c r="M10" i="5"/>
  <c r="S10" i="5"/>
  <c r="Y10" i="5"/>
  <c r="G11" i="5"/>
  <c r="S11" i="5"/>
  <c r="Y11" i="5"/>
  <c r="G12" i="5"/>
  <c r="G13" i="5"/>
  <c r="M13" i="5"/>
  <c r="G14" i="5"/>
  <c r="M14" i="5"/>
  <c r="S14" i="5"/>
  <c r="Y14" i="5"/>
  <c r="G15" i="5"/>
  <c r="S15" i="5"/>
  <c r="Y15" i="5"/>
  <c r="G16" i="5"/>
  <c r="G17" i="5"/>
  <c r="M17" i="5"/>
  <c r="G18" i="5"/>
  <c r="M18" i="5"/>
  <c r="S18" i="5"/>
  <c r="Y18" i="5"/>
  <c r="U6" i="6"/>
  <c r="Z6" i="6"/>
  <c r="AE6" i="6"/>
  <c r="F10" i="1"/>
  <c r="O11" i="1"/>
  <c r="G14" i="1"/>
  <c r="G18" i="1"/>
  <c r="F19" i="1"/>
  <c r="D21" i="1"/>
  <c r="G21" i="1" s="1"/>
  <c r="G22" i="1"/>
  <c r="F23" i="1"/>
  <c r="O23" i="1"/>
  <c r="H55" i="3"/>
  <c r="C37" i="3"/>
  <c r="L45" i="3"/>
  <c r="M45" i="5"/>
  <c r="G46" i="5"/>
  <c r="M46" i="5"/>
  <c r="S46" i="5"/>
  <c r="Y46" i="5"/>
  <c r="G47" i="5"/>
  <c r="S47" i="5"/>
  <c r="Y47" i="5"/>
  <c r="G48" i="5"/>
  <c r="G49" i="5"/>
  <c r="M49" i="5"/>
  <c r="G50" i="5"/>
  <c r="M50" i="5"/>
  <c r="S50" i="5"/>
  <c r="Y50" i="5"/>
  <c r="G51" i="5"/>
  <c r="M51" i="5"/>
  <c r="S51" i="5"/>
  <c r="Y51" i="5"/>
  <c r="U32" i="6"/>
  <c r="U33" i="6"/>
  <c r="K11" i="7"/>
  <c r="K23" i="7"/>
  <c r="G37" i="7"/>
  <c r="K50" i="7"/>
  <c r="K8" i="8"/>
  <c r="K12" i="8"/>
  <c r="K16" i="8"/>
  <c r="K20" i="8"/>
  <c r="K24" i="8"/>
  <c r="K28" i="8"/>
  <c r="K32" i="8"/>
  <c r="K36" i="8"/>
  <c r="K40" i="8"/>
  <c r="K44" i="8"/>
  <c r="K48" i="8"/>
  <c r="K52" i="8"/>
  <c r="K56" i="8"/>
  <c r="K60" i="8"/>
  <c r="K64" i="8"/>
  <c r="K68" i="8"/>
  <c r="K72" i="8"/>
  <c r="K76" i="8"/>
  <c r="K80" i="8"/>
  <c r="K84" i="8"/>
  <c r="K88" i="8"/>
  <c r="K92" i="8"/>
  <c r="K96" i="8"/>
  <c r="K6" i="7"/>
  <c r="K10" i="7"/>
  <c r="G26" i="7"/>
  <c r="K26" i="7" s="1"/>
  <c r="K18" i="7"/>
  <c r="K22" i="7"/>
  <c r="D37" i="7"/>
  <c r="H37" i="7"/>
  <c r="K30" i="7"/>
  <c r="K34" i="7"/>
  <c r="D54" i="7"/>
  <c r="H54" i="7"/>
  <c r="K41" i="7"/>
  <c r="K45" i="7"/>
  <c r="K49" i="7"/>
  <c r="K53" i="7"/>
  <c r="C55" i="7"/>
  <c r="K7" i="8"/>
  <c r="K11" i="8"/>
  <c r="K15" i="8"/>
  <c r="K19" i="8"/>
  <c r="K23" i="8"/>
  <c r="K27" i="8"/>
  <c r="K31" i="8"/>
  <c r="K35" i="8"/>
  <c r="K39" i="8"/>
  <c r="K43" i="8"/>
  <c r="K47" i="8"/>
  <c r="K51" i="8"/>
  <c r="K55" i="8"/>
  <c r="K59" i="8"/>
  <c r="K63" i="8"/>
  <c r="K67" i="8"/>
  <c r="K71" i="8"/>
  <c r="K75" i="8"/>
  <c r="K79" i="8"/>
  <c r="K83" i="8"/>
  <c r="K87" i="8"/>
  <c r="K91" i="8"/>
  <c r="K95" i="8"/>
  <c r="P6" i="9"/>
  <c r="U6" i="9"/>
  <c r="Z6" i="9"/>
  <c r="AE6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F13" i="7"/>
  <c r="J13" i="7"/>
  <c r="K5" i="7"/>
  <c r="K9" i="7"/>
  <c r="K17" i="7"/>
  <c r="K21" i="7"/>
  <c r="K25" i="7"/>
  <c r="E37" i="7"/>
  <c r="I37" i="7"/>
  <c r="K29" i="7"/>
  <c r="K33" i="7"/>
  <c r="E54" i="7"/>
  <c r="I54" i="7"/>
  <c r="K40" i="7"/>
  <c r="K44" i="7"/>
  <c r="K48" i="7"/>
  <c r="K52" i="7"/>
  <c r="K6" i="8"/>
  <c r="K10" i="8"/>
  <c r="K14" i="8"/>
  <c r="K18" i="8"/>
  <c r="K22" i="8"/>
  <c r="K26" i="8"/>
  <c r="K30" i="8"/>
  <c r="K34" i="8"/>
  <c r="K38" i="8"/>
  <c r="K42" i="8"/>
  <c r="K46" i="8"/>
  <c r="K50" i="8"/>
  <c r="K54" i="8"/>
  <c r="K58" i="8"/>
  <c r="K62" i="8"/>
  <c r="K66" i="8"/>
  <c r="K70" i="8"/>
  <c r="K74" i="8"/>
  <c r="K78" i="8"/>
  <c r="K82" i="8"/>
  <c r="K86" i="8"/>
  <c r="K90" i="8"/>
  <c r="K94" i="8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P24" i="9"/>
  <c r="P25" i="9"/>
  <c r="P26" i="9"/>
  <c r="P27" i="9"/>
  <c r="P28" i="9"/>
  <c r="P29" i="9"/>
  <c r="P30" i="9"/>
  <c r="P31" i="9"/>
  <c r="P32" i="9"/>
  <c r="P33" i="9"/>
  <c r="P34" i="9"/>
  <c r="Z36" i="9"/>
  <c r="Z37" i="9"/>
  <c r="Z38" i="9"/>
  <c r="Z39" i="9"/>
  <c r="Z40" i="9"/>
  <c r="Z41" i="9"/>
  <c r="Z42" i="9"/>
  <c r="Z43" i="9"/>
  <c r="U36" i="9"/>
  <c r="U37" i="9"/>
  <c r="U38" i="9"/>
  <c r="U39" i="9"/>
  <c r="U40" i="9"/>
  <c r="U41" i="9"/>
  <c r="U42" i="9"/>
  <c r="U43" i="9"/>
  <c r="P43" i="9"/>
  <c r="Z45" i="9"/>
  <c r="Z46" i="9"/>
  <c r="Z47" i="9"/>
  <c r="Z48" i="9"/>
  <c r="Z49" i="9"/>
  <c r="Z50" i="9"/>
  <c r="Z51" i="9"/>
  <c r="Z52" i="9"/>
  <c r="U45" i="9"/>
  <c r="U46" i="9"/>
  <c r="U47" i="9"/>
  <c r="U48" i="9"/>
  <c r="U49" i="9"/>
  <c r="U50" i="9"/>
  <c r="U51" i="9"/>
  <c r="U52" i="9"/>
  <c r="Z53" i="9"/>
  <c r="Z54" i="9"/>
  <c r="Z55" i="9"/>
  <c r="Z56" i="9"/>
  <c r="Z57" i="9"/>
  <c r="Z65" i="9"/>
  <c r="Z66" i="9"/>
  <c r="Z67" i="9"/>
  <c r="T70" i="9"/>
  <c r="Y70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AE53" i="9"/>
  <c r="AE54" i="9"/>
  <c r="AE55" i="9"/>
  <c r="AE56" i="9"/>
  <c r="AE57" i="9"/>
  <c r="AE58" i="9"/>
  <c r="AE59" i="9"/>
  <c r="AE60" i="9"/>
  <c r="AE61" i="9"/>
  <c r="AE62" i="9"/>
  <c r="AE63" i="9"/>
  <c r="AE64" i="9"/>
  <c r="AE65" i="9"/>
  <c r="AE66" i="9"/>
  <c r="AE67" i="9"/>
  <c r="AE68" i="9"/>
  <c r="AE69" i="9"/>
  <c r="K4" i="8"/>
  <c r="K97" i="8" s="1"/>
  <c r="E55" i="7"/>
  <c r="I55" i="7"/>
  <c r="F55" i="7"/>
  <c r="H55" i="7"/>
  <c r="J55" i="7"/>
  <c r="D55" i="7"/>
  <c r="K37" i="7"/>
  <c r="K54" i="7"/>
  <c r="K38" i="7"/>
  <c r="G13" i="7"/>
  <c r="K13" i="7" s="1"/>
  <c r="K14" i="7"/>
  <c r="AC54" i="6"/>
  <c r="AE53" i="6"/>
  <c r="AE54" i="6" s="1"/>
  <c r="AB54" i="6"/>
  <c r="M53" i="6"/>
  <c r="Z34" i="6"/>
  <c r="Z53" i="6" s="1"/>
  <c r="Z54" i="6" s="1"/>
  <c r="Z35" i="6"/>
  <c r="Z36" i="6"/>
  <c r="Z37" i="6"/>
  <c r="Z38" i="6"/>
  <c r="Z39" i="6"/>
  <c r="Z48" i="6"/>
  <c r="T53" i="6"/>
  <c r="Y53" i="6"/>
  <c r="AD54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Q52" i="5"/>
  <c r="M19" i="5"/>
  <c r="M23" i="5"/>
  <c r="M27" i="5"/>
  <c r="M31" i="5"/>
  <c r="M35" i="5"/>
  <c r="M39" i="5"/>
  <c r="C52" i="5"/>
  <c r="G5" i="5"/>
  <c r="G52" i="5" s="1"/>
  <c r="L52" i="5"/>
  <c r="M8" i="5"/>
  <c r="S8" i="5"/>
  <c r="Y8" i="5"/>
  <c r="M12" i="5"/>
  <c r="S12" i="5"/>
  <c r="Y12" i="5"/>
  <c r="M16" i="5"/>
  <c r="S16" i="5"/>
  <c r="Y16" i="5"/>
  <c r="M20" i="5"/>
  <c r="S20" i="5"/>
  <c r="Y20" i="5"/>
  <c r="M24" i="5"/>
  <c r="S24" i="5"/>
  <c r="Y24" i="5"/>
  <c r="M28" i="5"/>
  <c r="S28" i="5"/>
  <c r="Y28" i="5"/>
  <c r="M32" i="5"/>
  <c r="S32" i="5"/>
  <c r="Y32" i="5"/>
  <c r="M36" i="5"/>
  <c r="S36" i="5"/>
  <c r="Y36" i="5"/>
  <c r="M40" i="5"/>
  <c r="S40" i="5"/>
  <c r="Y40" i="5"/>
  <c r="M44" i="5"/>
  <c r="S44" i="5"/>
  <c r="Y44" i="5"/>
  <c r="M48" i="5"/>
  <c r="S48" i="5"/>
  <c r="Y48" i="5"/>
  <c r="M7" i="5"/>
  <c r="M11" i="5"/>
  <c r="M15" i="5"/>
  <c r="M43" i="5"/>
  <c r="M47" i="5"/>
  <c r="S9" i="5"/>
  <c r="Y9" i="5"/>
  <c r="S13" i="5"/>
  <c r="Y13" i="5"/>
  <c r="S17" i="5"/>
  <c r="Y17" i="5"/>
  <c r="S21" i="5"/>
  <c r="Y21" i="5"/>
  <c r="S25" i="5"/>
  <c r="Y25" i="5"/>
  <c r="S29" i="5"/>
  <c r="Y29" i="5"/>
  <c r="S33" i="5"/>
  <c r="Y33" i="5"/>
  <c r="S37" i="5"/>
  <c r="Y37" i="5"/>
  <c r="S41" i="5"/>
  <c r="Y41" i="5"/>
  <c r="S45" i="5"/>
  <c r="Y45" i="5"/>
  <c r="S49" i="5"/>
  <c r="Y49" i="5"/>
  <c r="M5" i="5"/>
  <c r="S5" i="5"/>
  <c r="S52" i="5" s="1"/>
  <c r="Y5" i="5"/>
  <c r="K4" i="4"/>
  <c r="K51" i="4" s="1"/>
  <c r="N48" i="3"/>
  <c r="P48" i="3"/>
  <c r="H21" i="3"/>
  <c r="C21" i="3" s="1"/>
  <c r="N50" i="3"/>
  <c r="E21" i="3"/>
  <c r="G21" i="3"/>
  <c r="P51" i="3"/>
  <c r="P53" i="3"/>
  <c r="H49" i="3"/>
  <c r="H53" i="3"/>
  <c r="E53" i="3" s="1"/>
  <c r="K55" i="3"/>
  <c r="F23" i="3"/>
  <c r="C35" i="3"/>
  <c r="L48" i="3"/>
  <c r="Q50" i="3"/>
  <c r="Q52" i="3"/>
  <c r="N52" i="3" s="1"/>
  <c r="M55" i="3"/>
  <c r="C5" i="3"/>
  <c r="H6" i="3"/>
  <c r="C6" i="3" s="1"/>
  <c r="C9" i="3"/>
  <c r="H10" i="3"/>
  <c r="C10" i="3" s="1"/>
  <c r="C13" i="3"/>
  <c r="H14" i="3"/>
  <c r="C14" i="3" s="1"/>
  <c r="C17" i="3"/>
  <c r="D18" i="3"/>
  <c r="H20" i="3"/>
  <c r="C20" i="3" s="1"/>
  <c r="B22" i="3"/>
  <c r="F22" i="3"/>
  <c r="D24" i="3"/>
  <c r="H24" i="3" s="1"/>
  <c r="C34" i="3"/>
  <c r="H35" i="3"/>
  <c r="C38" i="3"/>
  <c r="Q38" i="3"/>
  <c r="L38" i="3" s="1"/>
  <c r="C40" i="3"/>
  <c r="Q40" i="3"/>
  <c r="L40" i="3" s="1"/>
  <c r="C42" i="3"/>
  <c r="Q42" i="3"/>
  <c r="L42" i="3" s="1"/>
  <c r="C44" i="3"/>
  <c r="Q44" i="3"/>
  <c r="L44" i="3" s="1"/>
  <c r="C46" i="3"/>
  <c r="Q46" i="3"/>
  <c r="L46" i="3" s="1"/>
  <c r="E47" i="3"/>
  <c r="C48" i="3"/>
  <c r="G48" i="3"/>
  <c r="L49" i="3"/>
  <c r="P49" i="3"/>
  <c r="H50" i="3"/>
  <c r="E50" i="3" s="1"/>
  <c r="L51" i="3"/>
  <c r="H52" i="3"/>
  <c r="E52" i="3" s="1"/>
  <c r="L53" i="3"/>
  <c r="Q47" i="3"/>
  <c r="N47" i="3" s="1"/>
  <c r="H51" i="3"/>
  <c r="E51" i="3" s="1"/>
  <c r="B19" i="3"/>
  <c r="O12" i="1"/>
  <c r="O20" i="1"/>
  <c r="O24" i="1"/>
  <c r="J27" i="1"/>
  <c r="L5" i="1"/>
  <c r="O13" i="1"/>
  <c r="O17" i="1"/>
  <c r="O21" i="1"/>
  <c r="O25" i="1"/>
  <c r="N16" i="1"/>
  <c r="O10" i="1"/>
  <c r="O14" i="1"/>
  <c r="O22" i="1"/>
  <c r="N11" i="1"/>
  <c r="N12" i="1"/>
  <c r="N14" i="1"/>
  <c r="N20" i="1"/>
  <c r="N23" i="1"/>
  <c r="N24" i="1"/>
  <c r="D5" i="1"/>
  <c r="D7" i="1"/>
  <c r="D9" i="1"/>
  <c r="N10" i="1"/>
  <c r="N13" i="1"/>
  <c r="N21" i="1"/>
  <c r="N22" i="1"/>
  <c r="L15" i="1"/>
  <c r="O15" i="1" s="1"/>
  <c r="L16" i="1"/>
  <c r="O16" i="1" s="1"/>
  <c r="L17" i="1"/>
  <c r="N17" i="1" s="1"/>
  <c r="L18" i="1"/>
  <c r="N18" i="1" s="1"/>
  <c r="L19" i="1"/>
  <c r="N19" i="1" s="1"/>
  <c r="B27" i="1"/>
  <c r="G10" i="1"/>
  <c r="W38" i="10" l="1"/>
  <c r="M38" i="10"/>
  <c r="O38" i="10"/>
  <c r="R38" i="10"/>
  <c r="AB26" i="10"/>
  <c r="E38" i="10"/>
  <c r="T38" i="10"/>
  <c r="M26" i="10"/>
  <c r="AB38" i="10"/>
  <c r="Y38" i="10"/>
  <c r="H38" i="10"/>
  <c r="J38" i="10"/>
  <c r="P54" i="6"/>
  <c r="O54" i="6"/>
  <c r="U53" i="6"/>
  <c r="P70" i="9"/>
  <c r="N71" i="9" s="1"/>
  <c r="U70" i="9"/>
  <c r="T71" i="9" s="1"/>
  <c r="F15" i="1"/>
  <c r="B26" i="3"/>
  <c r="N54" i="6"/>
  <c r="F21" i="1"/>
  <c r="G11" i="1"/>
  <c r="G50" i="3"/>
  <c r="AE70" i="9"/>
  <c r="AB71" i="9" s="1"/>
  <c r="O19" i="1"/>
  <c r="M54" i="6"/>
  <c r="G55" i="7"/>
  <c r="K55" i="7" s="1"/>
  <c r="Z70" i="9"/>
  <c r="U54" i="6"/>
  <c r="S54" i="6"/>
  <c r="R54" i="6"/>
  <c r="Y54" i="6"/>
  <c r="T54" i="6"/>
  <c r="X54" i="6"/>
  <c r="W54" i="6"/>
  <c r="M52" i="5"/>
  <c r="Y52" i="5"/>
  <c r="G24" i="3"/>
  <c r="C24" i="3"/>
  <c r="C26" i="3"/>
  <c r="D26" i="3"/>
  <c r="E26" i="3" s="1"/>
  <c r="C50" i="3"/>
  <c r="G49" i="3"/>
  <c r="C49" i="3"/>
  <c r="H19" i="3"/>
  <c r="C19" i="3" s="1"/>
  <c r="C52" i="3"/>
  <c r="E49" i="3"/>
  <c r="H18" i="3"/>
  <c r="C18" i="3" s="1"/>
  <c r="G20" i="3"/>
  <c r="G53" i="3"/>
  <c r="C53" i="3"/>
  <c r="L47" i="3"/>
  <c r="H22" i="3"/>
  <c r="E22" i="3" s="1"/>
  <c r="P52" i="3"/>
  <c r="L52" i="3"/>
  <c r="G51" i="3"/>
  <c r="C51" i="3"/>
  <c r="E24" i="3"/>
  <c r="P50" i="3"/>
  <c r="L50" i="3"/>
  <c r="Q55" i="3"/>
  <c r="E20" i="3"/>
  <c r="F26" i="3"/>
  <c r="G26" i="3" s="1"/>
  <c r="G52" i="3"/>
  <c r="H23" i="3"/>
  <c r="N15" i="1"/>
  <c r="O18" i="1"/>
  <c r="F27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D27" i="1"/>
  <c r="G27" i="1" s="1"/>
  <c r="L27" i="1"/>
  <c r="O27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N27" i="1"/>
  <c r="AD71" i="9" l="1"/>
  <c r="AC71" i="9"/>
  <c r="M71" i="9"/>
  <c r="P71" i="9"/>
  <c r="O71" i="9"/>
  <c r="W71" i="9"/>
  <c r="X71" i="9"/>
  <c r="Y71" i="9"/>
  <c r="U71" i="9"/>
  <c r="R71" i="9"/>
  <c r="S71" i="9"/>
  <c r="E23" i="3"/>
  <c r="C23" i="3"/>
  <c r="G23" i="3"/>
  <c r="E19" i="3"/>
  <c r="G19" i="3"/>
  <c r="H26" i="3"/>
  <c r="C22" i="3"/>
  <c r="G22" i="3"/>
  <c r="E18" i="3"/>
  <c r="AE71" i="9" l="1"/>
  <c r="Z71" i="9"/>
</calcChain>
</file>

<file path=xl/sharedStrings.xml><?xml version="1.0" encoding="utf-8"?>
<sst xmlns="http://schemas.openxmlformats.org/spreadsheetml/2006/main" count="643" uniqueCount="230">
  <si>
    <t>Global ITN shipments by region and year - ALL COUNTRIES</t>
  </si>
  <si>
    <t>Global ITN shipments by region and year - ENDEMIC COUNTRIES</t>
  </si>
  <si>
    <t>in ITNs</t>
  </si>
  <si>
    <t>Year</t>
  </si>
  <si>
    <t>Sub-Saharan Africa</t>
  </si>
  <si>
    <t>Rest of the World</t>
  </si>
  <si>
    <t>Total</t>
  </si>
  <si>
    <t>Cumulative</t>
  </si>
  <si>
    <t>SSA % Of Total</t>
  </si>
  <si>
    <t>ROW % Of Total</t>
  </si>
  <si>
    <t>na</t>
  </si>
  <si>
    <t>2024 (thru 3rd Q)</t>
  </si>
  <si>
    <t>The AMP Net Mapping Project</t>
  </si>
  <si>
    <t>3rd Q 2024</t>
  </si>
  <si>
    <t xml:space="preserve">funded by </t>
  </si>
  <si>
    <t>ITN shipments by type - ALL COUNTRIES</t>
  </si>
  <si>
    <t>Standard</t>
  </si>
  <si>
    <t>PBO</t>
  </si>
  <si>
    <t>Dual</t>
  </si>
  <si>
    <t>ITNs</t>
  </si>
  <si>
    <t>% Of total</t>
  </si>
  <si>
    <t xml:space="preserve">ITN shipments by type to SSA </t>
  </si>
  <si>
    <t xml:space="preserve">ITN shipments by type to ROW </t>
  </si>
  <si>
    <t>Sub Saharan Africa</t>
  </si>
  <si>
    <t>ITN shipments to SSA (2004 - present)</t>
  </si>
  <si>
    <t>Cumulative 2004-2019</t>
  </si>
  <si>
    <t>Country</t>
  </si>
  <si>
    <t>1st Q</t>
  </si>
  <si>
    <t>2nd Q</t>
  </si>
  <si>
    <t>3rd Q</t>
  </si>
  <si>
    <t>4th Q</t>
  </si>
  <si>
    <t>Angola</t>
  </si>
  <si>
    <t>Benin</t>
  </si>
  <si>
    <t>Botswana</t>
  </si>
  <si>
    <t>Burkina Faso</t>
  </si>
  <si>
    <t>Burundi</t>
  </si>
  <si>
    <t>Central African Republic</t>
  </si>
  <si>
    <t>Cameroon</t>
  </si>
  <si>
    <t>Cabo Verde</t>
  </si>
  <si>
    <t>Chad</t>
  </si>
  <si>
    <t>Comoros</t>
  </si>
  <si>
    <t>Congo</t>
  </si>
  <si>
    <t>Cote d'Ivoire</t>
  </si>
  <si>
    <t>Djibouti</t>
  </si>
  <si>
    <t>Congo (Democratic Republic of the)</t>
  </si>
  <si>
    <t>Equitorial Guinea</t>
  </si>
  <si>
    <t>Eritrea</t>
  </si>
  <si>
    <t>Ethiopia</t>
  </si>
  <si>
    <t>Gabon</t>
  </si>
  <si>
    <t>Gambia</t>
  </si>
  <si>
    <t>Ghana</t>
  </si>
  <si>
    <t>Guinea</t>
  </si>
  <si>
    <t>Guinea-Bissau</t>
  </si>
  <si>
    <t>Kenya</t>
  </si>
  <si>
    <t>Liberia</t>
  </si>
  <si>
    <t>Madagascar</t>
  </si>
  <si>
    <t>Malawi</t>
  </si>
  <si>
    <t>Mali</t>
  </si>
  <si>
    <t>Mauritania</t>
  </si>
  <si>
    <t>Mozambique</t>
  </si>
  <si>
    <t>Namibia</t>
  </si>
  <si>
    <t>Niger</t>
  </si>
  <si>
    <t>Nigeria</t>
  </si>
  <si>
    <t>Rwanda</t>
  </si>
  <si>
    <t>Senegal</t>
  </si>
  <si>
    <t>Sierra Leone</t>
  </si>
  <si>
    <t>Somalia</t>
  </si>
  <si>
    <t>South Africa</t>
  </si>
  <si>
    <t>Sao Tome and Principe</t>
  </si>
  <si>
    <t>Sudan</t>
  </si>
  <si>
    <t>South Sudan</t>
  </si>
  <si>
    <t>Swaziland</t>
  </si>
  <si>
    <t>Tanzania</t>
  </si>
  <si>
    <t>Togo</t>
  </si>
  <si>
    <t>Uganda</t>
  </si>
  <si>
    <t>Zambia</t>
  </si>
  <si>
    <t>Zanzibar</t>
  </si>
  <si>
    <t>Zimbabwe</t>
  </si>
  <si>
    <t>**North/South Sudan arbitrarily split 60/40 in 2004-2008 from total Sudan shipments</t>
  </si>
  <si>
    <t>ITN shipments to SSA by quarter</t>
  </si>
  <si>
    <t xml:space="preserve">ITN shipments to SSA by type </t>
  </si>
  <si>
    <t>Cumulative 2018-19</t>
  </si>
  <si>
    <t>SSA</t>
  </si>
  <si>
    <t>CAR</t>
  </si>
  <si>
    <t>DR Congo</t>
  </si>
  <si>
    <t>STP</t>
  </si>
  <si>
    <t>%</t>
  </si>
  <si>
    <t>ITN shipments to SSA by Region</t>
  </si>
  <si>
    <t>Equatorial Guinea</t>
  </si>
  <si>
    <t>Total CARN</t>
  </si>
  <si>
    <t>Total EARN</t>
  </si>
  <si>
    <t>Total SARN</t>
  </si>
  <si>
    <t>Total WARN</t>
  </si>
  <si>
    <t>Grand total</t>
  </si>
  <si>
    <t>ITN shipments to ROW (2009 - present)</t>
  </si>
  <si>
    <t>Cumulative 2009-2019</t>
  </si>
  <si>
    <t>1st Qtr</t>
  </si>
  <si>
    <t>2nd Qtr</t>
  </si>
  <si>
    <t>3rd Qtr</t>
  </si>
  <si>
    <t>4th Qtr</t>
  </si>
  <si>
    <t>Afghanistan</t>
  </si>
  <si>
    <t>Anguilla</t>
  </si>
  <si>
    <t>Antigua and Barbuda</t>
  </si>
  <si>
    <t>Australia</t>
  </si>
  <si>
    <t>Azerbaijan</t>
  </si>
  <si>
    <t>Bahamas</t>
  </si>
  <si>
    <t>Bangladesh</t>
  </si>
  <si>
    <t>Barbados</t>
  </si>
  <si>
    <t>Belgium</t>
  </si>
  <si>
    <t>Belize</t>
  </si>
  <si>
    <t>Bhutan</t>
  </si>
  <si>
    <t xml:space="preserve">Bolivia </t>
  </si>
  <si>
    <t>Brazil</t>
  </si>
  <si>
    <t>Cambodia</t>
  </si>
  <si>
    <t>Canada</t>
  </si>
  <si>
    <t>China</t>
  </si>
  <si>
    <t>Colombia</t>
  </si>
  <si>
    <t>Costa Rica</t>
  </si>
  <si>
    <t>Cuba</t>
  </si>
  <si>
    <t>Denmark</t>
  </si>
  <si>
    <t>Dominican Republic</t>
  </si>
  <si>
    <t>Ecuador</t>
  </si>
  <si>
    <t>Egypt</t>
  </si>
  <si>
    <t>El Salvador</t>
  </si>
  <si>
    <t>Figi</t>
  </si>
  <si>
    <t>Finland</t>
  </si>
  <si>
    <t>France</t>
  </si>
  <si>
    <t>Germany</t>
  </si>
  <si>
    <t>Greece</t>
  </si>
  <si>
    <t>Grenada</t>
  </si>
  <si>
    <t>Guatemala</t>
  </si>
  <si>
    <t>French Guiana</t>
  </si>
  <si>
    <t>Guyana</t>
  </si>
  <si>
    <t>Haiti</t>
  </si>
  <si>
    <t>Honduras</t>
  </si>
  <si>
    <t>Hungary</t>
  </si>
  <si>
    <t>India</t>
  </si>
  <si>
    <t>Indonesia</t>
  </si>
  <si>
    <t xml:space="preserve">Iran </t>
  </si>
  <si>
    <t>Iraq</t>
  </si>
  <si>
    <t>Italy</t>
  </si>
  <si>
    <t>Jamaica</t>
  </si>
  <si>
    <t>Jordan</t>
  </si>
  <si>
    <t>Korea (Republic of)</t>
  </si>
  <si>
    <t>Korea (Democratic People's Republic of)</t>
  </si>
  <si>
    <t>Lao People's Democratic Republic</t>
  </si>
  <si>
    <t>Lebanon</t>
  </si>
  <si>
    <t>Kygyzstan</t>
  </si>
  <si>
    <t>Malaysia</t>
  </si>
  <si>
    <t>Marshall Islands</t>
  </si>
  <si>
    <t>Mauritius</t>
  </si>
  <si>
    <t>Mayotte</t>
  </si>
  <si>
    <t>Mexico</t>
  </si>
  <si>
    <t>Micronesia (Federated States of)</t>
  </si>
  <si>
    <t>Morocco</t>
  </si>
  <si>
    <t>Myanmar</t>
  </si>
  <si>
    <t>Nepal</t>
  </si>
  <si>
    <t>Netherlands</t>
  </si>
  <si>
    <t>New Caledonia</t>
  </si>
  <si>
    <t>New Zealand</t>
  </si>
  <si>
    <t>Nicaragua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</si>
  <si>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</si>
  <si>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</si>
  <si>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</si>
  <si>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</si>
  <si>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</si>
  <si>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</si>
  <si>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</si>
  <si>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</si>
  <si>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St Lucia</t>
  </si>
  <si>
    <t>Samoa</t>
  </si>
  <si>
    <t>Saudi Arabia</t>
  </si>
  <si>
    <t>Singapore</t>
  </si>
  <si>
    <t>Soloman Islands</t>
  </si>
  <si>
    <t>Spain</t>
  </si>
  <si>
    <t>Sri Lanka</t>
  </si>
  <si>
    <t>Suriname</t>
  </si>
  <si>
    <t>Sweden</t>
  </si>
  <si>
    <t>Switzerland</t>
  </si>
  <si>
    <t>Syria</t>
  </si>
  <si>
    <t>Tajikistan</t>
  </si>
  <si>
    <t>Thailand</t>
  </si>
  <si>
    <t>Timor-Leste</t>
  </si>
  <si>
    <t>Turkey</t>
  </si>
  <si>
    <t>United Arab Emirates</t>
  </si>
  <si>
    <t>United States of America</t>
  </si>
  <si>
    <t>Uzbekistan</t>
  </si>
  <si>
    <t>United Kingdom of Great Britain and Northern Ireland</t>
  </si>
  <si>
    <t>Vanuatu</t>
  </si>
  <si>
    <t>Venezuela</t>
  </si>
  <si>
    <t>Viet Nam</t>
  </si>
  <si>
    <t>Yemen</t>
  </si>
  <si>
    <t>Other</t>
  </si>
  <si>
    <t>ITN shipments to ROW by type</t>
  </si>
  <si>
    <t>Ex-Africa</t>
  </si>
  <si>
    <t>Bolivia</t>
  </si>
  <si>
    <t>Dom. Republic</t>
  </si>
  <si>
    <t>Guiana (French)</t>
  </si>
  <si>
    <t>Laos</t>
  </si>
  <si>
    <t>Micronesia</t>
  </si>
  <si>
    <t>Papua NG</t>
  </si>
  <si>
    <t>Timor Leste</t>
  </si>
  <si>
    <t>UAE</t>
  </si>
  <si>
    <t>USA</t>
  </si>
  <si>
    <t>UK</t>
  </si>
  <si>
    <t>Vietnam</t>
  </si>
  <si>
    <t>Yeman</t>
  </si>
  <si>
    <t xml:space="preserve"> ITN shipments by donor by type</t>
  </si>
  <si>
    <t>TOTAL</t>
  </si>
  <si>
    <t xml:space="preserve"> 2009-2019</t>
  </si>
  <si>
    <t>AMF</t>
  </si>
  <si>
    <t>GLOBAL FUND</t>
  </si>
  <si>
    <t>UNICEF</t>
  </si>
  <si>
    <t>PMI</t>
  </si>
  <si>
    <t>UNITAID</t>
  </si>
  <si>
    <t>DFID Natl Gov</t>
  </si>
  <si>
    <t>Private</t>
  </si>
  <si>
    <t>WB</t>
  </si>
  <si>
    <t>Other donor</t>
  </si>
  <si>
    <t>ROW</t>
  </si>
  <si>
    <t>World Bank</t>
  </si>
  <si>
    <t>Other detail</t>
  </si>
  <si>
    <t>ICRC</t>
  </si>
  <si>
    <t>PH Supply</t>
  </si>
  <si>
    <t>UNHCR</t>
  </si>
  <si>
    <t>Other/unclear</t>
  </si>
  <si>
    <t>PAHO</t>
  </si>
  <si>
    <t>WFP</t>
  </si>
  <si>
    <t>UNDP</t>
  </si>
  <si>
    <t>Inter-AM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</si>
</sst>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3" fillId="0" borderId="7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2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3" fontId="5" fillId="0" borderId="23" xfId="0" applyNumberFormat="1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/>
    <xf numFmtId="3" fontId="5" fillId="0" borderId="25" xfId="0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/>
    <xf numFmtId="3" fontId="5" fillId="0" borderId="28" xfId="0" applyNumberFormat="1" applyFont="1" applyBorder="1" applyAlignment="1">
      <alignment horizontal="center"/>
    </xf>
    <xf numFmtId="9" fontId="5" fillId="0" borderId="27" xfId="0" applyNumberFormat="1" applyFont="1" applyBorder="1" applyAlignment="1">
      <alignment horizontal="center"/>
    </xf>
    <xf numFmtId="0" fontId="5" fillId="0" borderId="28" xfId="0" applyFont="1" applyBorder="1"/>
    <xf numFmtId="3" fontId="3" fillId="0" borderId="29" xfId="0" applyNumberFormat="1" applyFont="1" applyBorder="1" applyAlignment="1">
      <alignment horizontal="center"/>
    </xf>
    <xf numFmtId="9" fontId="3" fillId="0" borderId="30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3" fontId="5" fillId="0" borderId="34" xfId="0" applyNumberFormat="1" applyFont="1" applyBorder="1" applyAlignment="1">
      <alignment horizontal="center"/>
    </xf>
    <xf numFmtId="9" fontId="5" fillId="0" borderId="35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/>
    <xf numFmtId="3" fontId="5" fillId="0" borderId="36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9" fontId="5" fillId="0" borderId="34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3" fontId="5" fillId="0" borderId="38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5" fillId="0" borderId="16" xfId="0" applyFont="1" applyBorder="1"/>
    <xf numFmtId="0" fontId="5" fillId="0" borderId="15" xfId="0" applyFont="1" applyBorder="1" applyAlignment="1">
      <alignment horizontal="center"/>
    </xf>
    <xf numFmtId="0" fontId="5" fillId="0" borderId="8" xfId="0" applyFont="1" applyBorder="1"/>
    <xf numFmtId="3" fontId="3" fillId="0" borderId="18" xfId="0" applyNumberFormat="1" applyFont="1" applyBorder="1" applyAlignment="1">
      <alignment horizontal="center"/>
    </xf>
    <xf numFmtId="0" fontId="3" fillId="0" borderId="20" xfId="0" applyFont="1" applyBorder="1"/>
    <xf numFmtId="3" fontId="3" fillId="0" borderId="11" xfId="0" applyNumberFormat="1" applyFont="1" applyBorder="1" applyAlignment="1">
      <alignment horizontal="center"/>
    </xf>
    <xf numFmtId="3" fontId="3" fillId="0" borderId="30" xfId="0" applyNumberFormat="1" applyFont="1" applyBorder="1" applyAlignment="1">
      <alignment horizontal="center"/>
    </xf>
    <xf numFmtId="0" fontId="3" fillId="0" borderId="30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39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3" fillId="0" borderId="18" xfId="0" applyFont="1" applyBorder="1"/>
    <xf numFmtId="3" fontId="3" fillId="0" borderId="45" xfId="0" applyNumberFormat="1" applyFont="1" applyBorder="1" applyAlignment="1">
      <alignment horizontal="center"/>
    </xf>
    <xf numFmtId="3" fontId="3" fillId="0" borderId="46" xfId="0" applyNumberFormat="1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3" fillId="0" borderId="48" xfId="0" applyNumberFormat="1" applyFont="1" applyBorder="1" applyAlignment="1">
      <alignment horizontal="center"/>
    </xf>
    <xf numFmtId="3" fontId="0" fillId="0" borderId="0" xfId="0" applyNumberFormat="1"/>
    <xf numFmtId="0" fontId="10" fillId="0" borderId="13" xfId="0" applyFont="1" applyBorder="1"/>
    <xf numFmtId="0" fontId="10" fillId="0" borderId="0" xfId="0" applyFont="1"/>
    <xf numFmtId="3" fontId="1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11" fillId="0" borderId="0" xfId="0" applyFont="1"/>
    <xf numFmtId="0" fontId="4" fillId="0" borderId="0" xfId="0" applyFont="1" applyAlignment="1">
      <alignment wrapText="1"/>
    </xf>
    <xf numFmtId="0" fontId="4" fillId="0" borderId="4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/>
    </xf>
    <xf numFmtId="0" fontId="12" fillId="0" borderId="0" xfId="0" applyFont="1"/>
    <xf numFmtId="3" fontId="0" fillId="0" borderId="26" xfId="0" applyNumberFormat="1" applyBorder="1" applyAlignment="1">
      <alignment horizontal="center"/>
    </xf>
    <xf numFmtId="0" fontId="3" fillId="0" borderId="49" xfId="0" applyFont="1" applyBorder="1"/>
    <xf numFmtId="0" fontId="2" fillId="0" borderId="0" xfId="0" applyFont="1"/>
    <xf numFmtId="0" fontId="9" fillId="0" borderId="0" xfId="0" applyFo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51" xfId="0" applyNumberFormat="1" applyBorder="1" applyAlignment="1">
      <alignment horizontal="center"/>
    </xf>
    <xf numFmtId="0" fontId="13" fillId="0" borderId="0" xfId="0" applyFont="1"/>
    <xf numFmtId="3" fontId="3" fillId="0" borderId="52" xfId="0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3" fontId="3" fillId="0" borderId="51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3" fillId="0" borderId="49" xfId="0" applyNumberFormat="1" applyFont="1" applyBorder="1" applyAlignment="1">
      <alignment horizontal="center"/>
    </xf>
    <xf numFmtId="3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/>
    <xf numFmtId="3" fontId="5" fillId="0" borderId="54" xfId="0" applyNumberFormat="1" applyFont="1" applyBorder="1" applyAlignment="1">
      <alignment horizontal="center"/>
    </xf>
    <xf numFmtId="3" fontId="5" fillId="0" borderId="44" xfId="0" applyNumberFormat="1" applyFont="1" applyBorder="1" applyAlignment="1">
      <alignment horizontal="center"/>
    </xf>
    <xf numFmtId="0" fontId="3" fillId="0" borderId="55" xfId="0" applyFont="1" applyBorder="1"/>
    <xf numFmtId="0" fontId="14" fillId="0" borderId="0" xfId="0" applyFont="1"/>
    <xf numFmtId="3" fontId="14" fillId="0" borderId="54" xfId="0" applyNumberFormat="1" applyFont="1" applyBorder="1" applyAlignment="1">
      <alignment horizontal="center"/>
    </xf>
    <xf numFmtId="3" fontId="14" fillId="0" borderId="44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left"/>
    </xf>
    <xf numFmtId="3" fontId="3" fillId="0" borderId="1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5" fillId="0" borderId="56" xfId="0" applyNumberFormat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3" fontId="0" fillId="0" borderId="56" xfId="0" applyNumberForma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5" fillId="0" borderId="60" xfId="0" applyFont="1" applyBorder="1"/>
    <xf numFmtId="0" fontId="5" fillId="0" borderId="61" xfId="0" applyFon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0" fontId="0" fillId="0" borderId="60" xfId="0" applyBorder="1"/>
    <xf numFmtId="0" fontId="0" fillId="0" borderId="54" xfId="0" applyBorder="1"/>
    <xf numFmtId="0" fontId="5" fillId="0" borderId="63" xfId="0" applyFont="1" applyBorder="1"/>
    <xf numFmtId="0" fontId="5" fillId="0" borderId="51" xfId="0" applyFont="1" applyBorder="1" applyAlignment="1">
      <alignment horizontal="center"/>
    </xf>
    <xf numFmtId="0" fontId="0" fillId="0" borderId="63" xfId="0" applyBorder="1"/>
    <xf numFmtId="0" fontId="0" fillId="0" borderId="44" xfId="0" applyBorder="1"/>
    <xf numFmtId="0" fontId="0" fillId="0" borderId="51" xfId="0" applyBorder="1" applyAlignment="1">
      <alignment horizontal="center"/>
    </xf>
    <xf numFmtId="0" fontId="3" fillId="0" borderId="64" xfId="0" applyFont="1" applyBorder="1"/>
    <xf numFmtId="0" fontId="3" fillId="0" borderId="65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6" xfId="0" applyFont="1" applyBorder="1"/>
    <xf numFmtId="0" fontId="0" fillId="0" borderId="61" xfId="0" applyBorder="1"/>
    <xf numFmtId="0" fontId="0" fillId="0" borderId="60" xfId="0" applyBorder="1" applyAlignment="1">
      <alignment horizontal="center"/>
    </xf>
    <xf numFmtId="3" fontId="0" fillId="0" borderId="67" xfId="0" applyNumberFormat="1" applyBorder="1" applyAlignment="1">
      <alignment horizontal="center"/>
    </xf>
    <xf numFmtId="0" fontId="0" fillId="0" borderId="68" xfId="0" applyBorder="1"/>
    <xf numFmtId="3" fontId="0" fillId="0" borderId="69" xfId="0" applyNumberFormat="1" applyBorder="1" applyAlignment="1">
      <alignment horizontal="center"/>
    </xf>
    <xf numFmtId="0" fontId="0" fillId="0" borderId="51" xfId="0" applyBorder="1"/>
    <xf numFmtId="3" fontId="0" fillId="0" borderId="63" xfId="0" applyNumberFormat="1" applyBorder="1"/>
    <xf numFmtId="0" fontId="3" fillId="0" borderId="65" xfId="0" applyFont="1" applyBorder="1"/>
    <xf numFmtId="3" fontId="3" fillId="0" borderId="4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5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3" fillId="0" borderId="70" xfId="0" applyNumberFormat="1" applyFont="1" applyBorder="1" applyAlignment="1">
      <alignment horizontal="center"/>
    </xf>
    <xf numFmtId="3" fontId="3" fillId="0" borderId="71" xfId="0" applyNumberFormat="1" applyFont="1" applyBorder="1" applyAlignment="1">
      <alignment horizontal="center"/>
    </xf>
    <xf numFmtId="3" fontId="3" fillId="0" borderId="72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17</xdr:row>
      <xdr:rowOff>68580</xdr:rowOff>
    </xdr:from>
    <xdr:to>
      <xdr:col>6</xdr:col>
      <xdr:colOff>624840</xdr:colOff>
      <xdr:row>23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7638B0-FA81-4BD9-9185-2663D6E6C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4328160"/>
          <a:ext cx="373380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121920</xdr:colOff>
      <xdr:row>17</xdr:row>
      <xdr:rowOff>22860</xdr:rowOff>
    </xdr:from>
    <xdr:to>
      <xdr:col>14</xdr:col>
      <xdr:colOff>60960</xdr:colOff>
      <xdr:row>24</xdr:row>
      <xdr:rowOff>60960</xdr:rowOff>
    </xdr:to>
    <xdr:pic>
      <xdr:nvPicPr>
        <xdr:cNvPr id="3" name="Picture 6" descr="Logo&#10;&#10;Description automatically generated">
          <a:extLst>
            <a:ext uri="{FF2B5EF4-FFF2-40B4-BE49-F238E27FC236}">
              <a16:creationId xmlns:a16="http://schemas.microsoft.com/office/drawing/2014/main" id="{DE2F0FFE-EFC0-4823-84FA-EBD00C26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3848100"/>
          <a:ext cx="359664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n%20Milliner\Desktop\NMP%20%202024%20shipments.xlsx" TargetMode="External"/><Relationship Id="rId1" Type="http://schemas.openxmlformats.org/officeDocument/2006/relationships/externalLinkPath" Target="/Users/John%20Milliner/Desktop/NMP%20%202024%20shi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g"/>
      <sheetName val="Ben"/>
      <sheetName val="Bot"/>
      <sheetName val="BF"/>
      <sheetName val="Bur"/>
      <sheetName val="Cam"/>
      <sheetName val="CAR"/>
      <sheetName val="CV"/>
      <sheetName val="Chad"/>
      <sheetName val="EG"/>
      <sheetName val="Com"/>
      <sheetName val="Con"/>
      <sheetName val="Djb"/>
      <sheetName val="CI"/>
      <sheetName val="DRC"/>
      <sheetName val="Eri"/>
      <sheetName val="Eth"/>
      <sheetName val="Gha"/>
      <sheetName val="Gab"/>
      <sheetName val="GB"/>
      <sheetName val="Gui"/>
      <sheetName val="Gam"/>
      <sheetName val="Ken"/>
      <sheetName val="Lib"/>
      <sheetName val="Mau"/>
      <sheetName val="Mlw"/>
      <sheetName val="Nam"/>
      <sheetName val="Mali"/>
      <sheetName val="Mad"/>
      <sheetName val="Nga"/>
      <sheetName val="Moz"/>
      <sheetName val="Niger"/>
      <sheetName val="Rwa"/>
      <sheetName val="Som"/>
      <sheetName val="SL"/>
      <sheetName val="Sen"/>
      <sheetName val="SSud"/>
      <sheetName val="STP"/>
      <sheetName val="NSud"/>
      <sheetName val="Swz"/>
      <sheetName val="SA"/>
      <sheetName val="Tnz"/>
      <sheetName val="Togo"/>
      <sheetName val="Uga"/>
      <sheetName val="Zam"/>
      <sheetName val="Zanz"/>
      <sheetName val="Zbw"/>
      <sheetName val="Totals"/>
      <sheetName val="Logos"/>
      <sheetName val="Global "/>
      <sheetName val="Global by type"/>
      <sheetName val="SSA"/>
      <sheetName val="SSA regional"/>
      <sheetName val="SSA by type"/>
      <sheetName val="SSA by Qrt"/>
      <sheetName val="ROW"/>
      <sheetName val="ROW by type"/>
      <sheetName val="SSA full by type"/>
      <sheetName val="ROW full by Type"/>
      <sheetName val="Donor full by type"/>
      <sheetName val="Shipments  by Donor"/>
      <sheetName val="PMI shipments"/>
      <sheetName val="PMI %"/>
      <sheetName val="Full SSA"/>
      <sheetName val="SSA endemic"/>
      <sheetName val=" ROW Endemic Full"/>
      <sheetName val="ROW endemic"/>
      <sheetName val="Ex Africa 2021"/>
      <sheetName val="Ex Africa 2022"/>
      <sheetName val="Ex-Africa 2023"/>
      <sheetName val="Ex-Africa 2024"/>
      <sheetName val="Manta prep"/>
      <sheetName val="Manta input"/>
      <sheetName val="SSA endemic full"/>
      <sheetName val="Ex-Africa Del 2018"/>
      <sheetName val="Ex Africa Del 2019"/>
      <sheetName val="Ex Africa del 2020"/>
      <sheetName val=" ROW by Qtr and Type"/>
      <sheetName val="Cumulative"/>
      <sheetName val="Global by type b"/>
      <sheetName val="Donor detail"/>
      <sheetName val="Sheet17"/>
      <sheetName val="Sheet11"/>
      <sheetName val="Sheet12"/>
      <sheetName val="Sheet13"/>
      <sheetName val="Sheet16"/>
      <sheetName val="Sheet14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K3">
            <v>18461335</v>
          </cell>
          <cell r="L3">
            <v>898300</v>
          </cell>
          <cell r="M3">
            <v>403840</v>
          </cell>
          <cell r="T3">
            <v>3879450</v>
          </cell>
          <cell r="Z3">
            <v>16298850</v>
          </cell>
          <cell r="AF3">
            <v>1299350</v>
          </cell>
          <cell r="AR3">
            <v>3095550</v>
          </cell>
          <cell r="AX3">
            <v>31005350</v>
          </cell>
          <cell r="BD3">
            <v>997450</v>
          </cell>
          <cell r="BQ3">
            <v>4047750</v>
          </cell>
          <cell r="BW3">
            <v>24548856</v>
          </cell>
          <cell r="CC3">
            <v>10323205</v>
          </cell>
          <cell r="CO3">
            <v>0</v>
          </cell>
          <cell r="CU3">
            <v>4355450</v>
          </cell>
          <cell r="DA3">
            <v>2927816</v>
          </cell>
        </row>
        <row r="4">
          <cell r="K4">
            <v>78555585</v>
          </cell>
          <cell r="L4">
            <v>18265411</v>
          </cell>
          <cell r="M4">
            <v>8236461</v>
          </cell>
          <cell r="T4">
            <v>61930066</v>
          </cell>
          <cell r="Z4">
            <v>46251127</v>
          </cell>
          <cell r="AF4">
            <v>9964239</v>
          </cell>
          <cell r="AR4">
            <v>49345828</v>
          </cell>
          <cell r="AX4">
            <v>68529115</v>
          </cell>
          <cell r="BD4">
            <v>17880682</v>
          </cell>
          <cell r="BQ4">
            <v>26473806</v>
          </cell>
          <cell r="BW4">
            <v>55959240</v>
          </cell>
          <cell r="CC4">
            <v>21470536</v>
          </cell>
          <cell r="CO4">
            <v>13867130</v>
          </cell>
          <cell r="CU4">
            <v>16606466</v>
          </cell>
          <cell r="DA4">
            <v>40918630</v>
          </cell>
        </row>
        <row r="5">
          <cell r="K5">
            <v>18162542</v>
          </cell>
          <cell r="L5">
            <v>491257</v>
          </cell>
          <cell r="M5">
            <v>0</v>
          </cell>
          <cell r="T5">
            <v>11378391</v>
          </cell>
          <cell r="Z5">
            <v>2496598</v>
          </cell>
          <cell r="AF5">
            <v>2706017</v>
          </cell>
          <cell r="AR5">
            <v>33219467</v>
          </cell>
          <cell r="AX5">
            <v>2512154</v>
          </cell>
          <cell r="BD5">
            <v>505671</v>
          </cell>
          <cell r="BQ5">
            <v>6156930</v>
          </cell>
          <cell r="BW5">
            <v>5035980</v>
          </cell>
          <cell r="CC5">
            <v>200000</v>
          </cell>
          <cell r="CO5">
            <v>3774432</v>
          </cell>
          <cell r="CU5">
            <v>49085</v>
          </cell>
          <cell r="DA5">
            <v>661764</v>
          </cell>
        </row>
        <row r="6">
          <cell r="K6">
            <v>25688549</v>
          </cell>
          <cell r="L6">
            <v>13485698</v>
          </cell>
          <cell r="M6">
            <v>3327000</v>
          </cell>
          <cell r="T6">
            <v>11760696</v>
          </cell>
          <cell r="Z6">
            <v>21776837</v>
          </cell>
          <cell r="AF6">
            <v>4849725</v>
          </cell>
          <cell r="AR6">
            <v>14674832</v>
          </cell>
          <cell r="AX6">
            <v>21069059</v>
          </cell>
          <cell r="BD6">
            <v>1807231</v>
          </cell>
          <cell r="BQ6">
            <v>3345078</v>
          </cell>
          <cell r="BW6">
            <v>26237738</v>
          </cell>
          <cell r="CC6">
            <v>7570418</v>
          </cell>
          <cell r="CO6">
            <v>3775308</v>
          </cell>
          <cell r="CU6">
            <v>13676286</v>
          </cell>
          <cell r="DA6">
            <v>5072602</v>
          </cell>
        </row>
        <row r="7">
          <cell r="K7">
            <v>0</v>
          </cell>
          <cell r="L7">
            <v>0</v>
          </cell>
          <cell r="M7">
            <v>0</v>
          </cell>
          <cell r="T7">
            <v>0</v>
          </cell>
          <cell r="Z7">
            <v>0</v>
          </cell>
          <cell r="AF7">
            <v>0</v>
          </cell>
          <cell r="AR7">
            <v>0</v>
          </cell>
          <cell r="AX7">
            <v>0</v>
          </cell>
          <cell r="BD7">
            <v>0</v>
          </cell>
          <cell r="BQ7">
            <v>0</v>
          </cell>
          <cell r="BW7">
            <v>0</v>
          </cell>
          <cell r="CC7">
            <v>0</v>
          </cell>
          <cell r="CO7">
            <v>0</v>
          </cell>
          <cell r="CU7">
            <v>0</v>
          </cell>
          <cell r="DA7">
            <v>0</v>
          </cell>
        </row>
        <row r="8">
          <cell r="K8">
            <v>0</v>
          </cell>
          <cell r="L8">
            <v>0</v>
          </cell>
          <cell r="M8">
            <v>0</v>
          </cell>
          <cell r="T8">
            <v>400000</v>
          </cell>
          <cell r="Z8">
            <v>0</v>
          </cell>
          <cell r="AF8">
            <v>0</v>
          </cell>
          <cell r="AR8">
            <v>0</v>
          </cell>
          <cell r="AX8">
            <v>0</v>
          </cell>
          <cell r="BD8">
            <v>0</v>
          </cell>
          <cell r="BQ8">
            <v>1546301</v>
          </cell>
          <cell r="BW8">
            <v>0</v>
          </cell>
          <cell r="CC8">
            <v>0</v>
          </cell>
          <cell r="CO8">
            <v>117200</v>
          </cell>
          <cell r="CU8">
            <v>2059715</v>
          </cell>
          <cell r="DA8">
            <v>0</v>
          </cell>
        </row>
        <row r="9">
          <cell r="K9">
            <v>3935067</v>
          </cell>
          <cell r="L9">
            <v>94750</v>
          </cell>
          <cell r="M9">
            <v>0</v>
          </cell>
          <cell r="T9">
            <v>1088760</v>
          </cell>
          <cell r="Z9">
            <v>1568150</v>
          </cell>
          <cell r="AF9">
            <v>0</v>
          </cell>
          <cell r="AR9">
            <v>1962190</v>
          </cell>
          <cell r="AX9">
            <v>198714</v>
          </cell>
          <cell r="BD9">
            <v>0</v>
          </cell>
          <cell r="BQ9">
            <v>746100</v>
          </cell>
          <cell r="BW9">
            <v>354150</v>
          </cell>
          <cell r="CC9">
            <v>0</v>
          </cell>
          <cell r="CO9">
            <v>861365</v>
          </cell>
          <cell r="CU9">
            <v>49447</v>
          </cell>
          <cell r="DA9">
            <v>0</v>
          </cell>
        </row>
        <row r="11">
          <cell r="K11">
            <v>0</v>
          </cell>
          <cell r="L11">
            <v>0</v>
          </cell>
          <cell r="M11">
            <v>0</v>
          </cell>
          <cell r="T11">
            <v>0</v>
          </cell>
          <cell r="Z11">
            <v>0</v>
          </cell>
          <cell r="AF11">
            <v>0</v>
          </cell>
          <cell r="AR11">
            <v>0</v>
          </cell>
          <cell r="AX11">
            <v>0</v>
          </cell>
          <cell r="BD11">
            <v>0</v>
          </cell>
          <cell r="BQ11">
            <v>0</v>
          </cell>
          <cell r="BW11">
            <v>0</v>
          </cell>
          <cell r="CC11">
            <v>0</v>
          </cell>
          <cell r="CO11">
            <v>0</v>
          </cell>
          <cell r="CU11">
            <v>0</v>
          </cell>
          <cell r="DA11">
            <v>0</v>
          </cell>
        </row>
        <row r="12">
          <cell r="K12">
            <v>8955031</v>
          </cell>
          <cell r="L12">
            <v>10204385</v>
          </cell>
          <cell r="M12">
            <v>45100</v>
          </cell>
          <cell r="T12">
            <v>2315900</v>
          </cell>
          <cell r="Z12">
            <v>5618250</v>
          </cell>
          <cell r="AF12">
            <v>0</v>
          </cell>
          <cell r="AR12">
            <v>4104150</v>
          </cell>
          <cell r="AX12">
            <v>8371078</v>
          </cell>
          <cell r="BD12">
            <v>181000</v>
          </cell>
          <cell r="BQ12">
            <v>639089</v>
          </cell>
          <cell r="BW12">
            <v>468490</v>
          </cell>
          <cell r="CC12">
            <v>251500</v>
          </cell>
          <cell r="CO12">
            <v>1147628</v>
          </cell>
          <cell r="CU12">
            <v>592850</v>
          </cell>
          <cell r="DA12">
            <v>80000</v>
          </cell>
        </row>
        <row r="18">
          <cell r="K18">
            <v>949400</v>
          </cell>
          <cell r="L18">
            <v>0</v>
          </cell>
          <cell r="M18">
            <v>0</v>
          </cell>
          <cell r="T18">
            <v>0</v>
          </cell>
          <cell r="Z18">
            <v>0</v>
          </cell>
          <cell r="AF18">
            <v>0</v>
          </cell>
          <cell r="AR18">
            <v>0</v>
          </cell>
          <cell r="AX18">
            <v>0</v>
          </cell>
          <cell r="BD18">
            <v>0</v>
          </cell>
          <cell r="BQ18">
            <v>0</v>
          </cell>
          <cell r="BW18">
            <v>0</v>
          </cell>
          <cell r="CC18">
            <v>0</v>
          </cell>
          <cell r="CO18">
            <v>0</v>
          </cell>
          <cell r="CU18">
            <v>0</v>
          </cell>
          <cell r="DA18">
            <v>0</v>
          </cell>
        </row>
        <row r="19">
          <cell r="K19">
            <v>7402186</v>
          </cell>
          <cell r="L19">
            <v>0</v>
          </cell>
          <cell r="M19">
            <v>0</v>
          </cell>
          <cell r="T19">
            <v>8596999</v>
          </cell>
          <cell r="Z19">
            <v>0</v>
          </cell>
          <cell r="AF19">
            <v>0</v>
          </cell>
          <cell r="AR19">
            <v>13782643</v>
          </cell>
          <cell r="AX19">
            <v>0</v>
          </cell>
          <cell r="BD19">
            <v>0</v>
          </cell>
          <cell r="BQ19">
            <v>25187829</v>
          </cell>
          <cell r="BW19">
            <v>0</v>
          </cell>
          <cell r="CC19">
            <v>60000</v>
          </cell>
          <cell r="CO19">
            <v>7294351</v>
          </cell>
          <cell r="CU19">
            <v>0</v>
          </cell>
          <cell r="DA19">
            <v>2085788</v>
          </cell>
        </row>
        <row r="20">
          <cell r="K20">
            <v>1295834</v>
          </cell>
          <cell r="L20">
            <v>1016700</v>
          </cell>
          <cell r="M20">
            <v>0</v>
          </cell>
          <cell r="T20">
            <v>490213</v>
          </cell>
          <cell r="Z20">
            <v>2339550</v>
          </cell>
          <cell r="AF20">
            <v>0</v>
          </cell>
          <cell r="AR20">
            <v>1729455</v>
          </cell>
          <cell r="AX20">
            <v>9000</v>
          </cell>
          <cell r="BD20">
            <v>0</v>
          </cell>
          <cell r="BQ20">
            <v>1990500</v>
          </cell>
          <cell r="BW20">
            <v>470464</v>
          </cell>
          <cell r="CC20">
            <v>0</v>
          </cell>
          <cell r="CO20">
            <v>400613</v>
          </cell>
          <cell r="CU20">
            <v>236167</v>
          </cell>
          <cell r="DA20">
            <v>0</v>
          </cell>
        </row>
        <row r="21">
          <cell r="K21">
            <v>1421123</v>
          </cell>
          <cell r="L21">
            <v>0</v>
          </cell>
          <cell r="M21">
            <v>0</v>
          </cell>
          <cell r="T21">
            <v>456000</v>
          </cell>
          <cell r="Z21">
            <v>0</v>
          </cell>
          <cell r="AF21">
            <v>0</v>
          </cell>
          <cell r="AR21">
            <v>440314</v>
          </cell>
          <cell r="AX21">
            <v>0</v>
          </cell>
          <cell r="BD21">
            <v>0</v>
          </cell>
          <cell r="BQ21">
            <v>80300</v>
          </cell>
          <cell r="BW21">
            <v>0</v>
          </cell>
          <cell r="CC21">
            <v>0</v>
          </cell>
          <cell r="CO21">
            <v>660200</v>
          </cell>
          <cell r="CU21">
            <v>0</v>
          </cell>
          <cell r="DA21">
            <v>0</v>
          </cell>
        </row>
        <row r="22">
          <cell r="K22">
            <v>0</v>
          </cell>
          <cell r="L22">
            <v>0</v>
          </cell>
          <cell r="M22">
            <v>0</v>
          </cell>
          <cell r="T22">
            <v>0</v>
          </cell>
          <cell r="Z22">
            <v>0</v>
          </cell>
          <cell r="AF22">
            <v>0</v>
          </cell>
          <cell r="AR22">
            <v>0</v>
          </cell>
          <cell r="AX22">
            <v>0</v>
          </cell>
          <cell r="BD22">
            <v>0</v>
          </cell>
          <cell r="BQ22">
            <v>0</v>
          </cell>
          <cell r="BW22">
            <v>0</v>
          </cell>
          <cell r="CC22">
            <v>0</v>
          </cell>
          <cell r="CO22">
            <v>0</v>
          </cell>
          <cell r="CU22">
            <v>0</v>
          </cell>
          <cell r="DA22">
            <v>0</v>
          </cell>
        </row>
        <row r="23">
          <cell r="K23">
            <v>0</v>
          </cell>
          <cell r="L23">
            <v>0</v>
          </cell>
          <cell r="M23">
            <v>0</v>
          </cell>
          <cell r="T23">
            <v>62285</v>
          </cell>
          <cell r="Z23">
            <v>0</v>
          </cell>
          <cell r="AF23">
            <v>0</v>
          </cell>
          <cell r="AR23">
            <v>2070313</v>
          </cell>
          <cell r="AX23">
            <v>0</v>
          </cell>
          <cell r="BD23">
            <v>0</v>
          </cell>
          <cell r="BQ23">
            <v>0</v>
          </cell>
          <cell r="BW23">
            <v>10000</v>
          </cell>
          <cell r="CC23">
            <v>0</v>
          </cell>
          <cell r="CO23">
            <v>3107250</v>
          </cell>
          <cell r="CU23">
            <v>0</v>
          </cell>
          <cell r="DA23">
            <v>0</v>
          </cell>
        </row>
        <row r="24">
          <cell r="K24">
            <v>864149</v>
          </cell>
          <cell r="L24">
            <v>25150</v>
          </cell>
          <cell r="M24">
            <v>0</v>
          </cell>
          <cell r="T24">
            <v>458140</v>
          </cell>
          <cell r="Z24">
            <v>26250</v>
          </cell>
          <cell r="AF24">
            <v>0</v>
          </cell>
          <cell r="AR24">
            <v>402950</v>
          </cell>
          <cell r="AX24">
            <v>0</v>
          </cell>
          <cell r="BD24">
            <v>0</v>
          </cell>
          <cell r="BQ24">
            <v>491095</v>
          </cell>
          <cell r="BW24">
            <v>160</v>
          </cell>
          <cell r="CC24">
            <v>0</v>
          </cell>
          <cell r="CO24">
            <v>385960</v>
          </cell>
          <cell r="CU24">
            <v>24915</v>
          </cell>
          <cell r="DA24">
            <v>0</v>
          </cell>
        </row>
        <row r="26">
          <cell r="T26">
            <v>0</v>
          </cell>
          <cell r="Z26">
            <v>0</v>
          </cell>
          <cell r="AF26">
            <v>0</v>
          </cell>
          <cell r="AR26">
            <v>2200000</v>
          </cell>
          <cell r="AX26">
            <v>0</v>
          </cell>
          <cell r="BD26">
            <v>0</v>
          </cell>
          <cell r="BQ26">
            <v>0</v>
          </cell>
          <cell r="BW26">
            <v>0</v>
          </cell>
          <cell r="CC26">
            <v>0</v>
          </cell>
          <cell r="CO26">
            <v>0</v>
          </cell>
          <cell r="CU26">
            <v>0</v>
          </cell>
          <cell r="DA26">
            <v>0</v>
          </cell>
        </row>
        <row r="27">
          <cell r="K27">
            <v>30681046</v>
          </cell>
          <cell r="L27">
            <v>435062</v>
          </cell>
          <cell r="M27">
            <v>0</v>
          </cell>
          <cell r="T27">
            <v>1318377</v>
          </cell>
          <cell r="Z27">
            <v>393110</v>
          </cell>
          <cell r="AF27">
            <v>0</v>
          </cell>
          <cell r="AR27">
            <v>1586631</v>
          </cell>
          <cell r="AX27">
            <v>1030994</v>
          </cell>
          <cell r="BD27">
            <v>12000</v>
          </cell>
          <cell r="BQ27">
            <v>2463181</v>
          </cell>
          <cell r="BW27">
            <v>655150</v>
          </cell>
          <cell r="CC27">
            <v>140000</v>
          </cell>
          <cell r="CO27">
            <v>457847</v>
          </cell>
          <cell r="CU27">
            <v>740950</v>
          </cell>
          <cell r="DA27">
            <v>82000</v>
          </cell>
        </row>
        <row r="28">
          <cell r="K28">
            <v>42613738</v>
          </cell>
          <cell r="M28">
            <v>0</v>
          </cell>
          <cell r="T28">
            <v>11382014</v>
          </cell>
          <cell r="Z28">
            <v>2758910</v>
          </cell>
          <cell r="AF28">
            <v>0</v>
          </cell>
          <cell r="AR28">
            <v>22212306</v>
          </cell>
          <cell r="AX28">
            <v>1039994</v>
          </cell>
          <cell r="BD28">
            <v>12000</v>
          </cell>
          <cell r="BQ28">
            <v>30212905</v>
          </cell>
          <cell r="BW28">
            <v>1135774</v>
          </cell>
          <cell r="CC28">
            <v>200000</v>
          </cell>
          <cell r="CO28">
            <v>12306221</v>
          </cell>
          <cell r="CU28">
            <v>1002032</v>
          </cell>
          <cell r="DA28">
            <v>2167788</v>
          </cell>
        </row>
        <row r="46">
          <cell r="T46">
            <v>3865044</v>
          </cell>
          <cell r="Z46">
            <v>470836</v>
          </cell>
          <cell r="AF46">
            <v>0</v>
          </cell>
          <cell r="AH46">
            <v>0</v>
          </cell>
          <cell r="AI46">
            <v>0</v>
          </cell>
          <cell r="AJ46">
            <v>1033524</v>
          </cell>
          <cell r="AK46">
            <v>3302356</v>
          </cell>
          <cell r="AL46">
            <v>4335880</v>
          </cell>
          <cell r="AR46">
            <v>4316530</v>
          </cell>
          <cell r="AX46">
            <v>0</v>
          </cell>
          <cell r="BD46">
            <v>0</v>
          </cell>
          <cell r="BF46">
            <v>2996030</v>
          </cell>
          <cell r="BG46">
            <v>7500</v>
          </cell>
          <cell r="BH46">
            <v>250000</v>
          </cell>
          <cell r="BI46">
            <v>1063000</v>
          </cell>
          <cell r="BJ46">
            <v>4316530</v>
          </cell>
          <cell r="BQ46">
            <v>10000</v>
          </cell>
          <cell r="BW46">
            <v>734150</v>
          </cell>
          <cell r="CC46">
            <v>0</v>
          </cell>
          <cell r="CE46">
            <v>734050</v>
          </cell>
          <cell r="CF46">
            <v>10100</v>
          </cell>
          <cell r="CG46">
            <v>0</v>
          </cell>
          <cell r="CH46">
            <v>0</v>
          </cell>
          <cell r="CI46">
            <v>744150</v>
          </cell>
          <cell r="CO46">
            <v>0</v>
          </cell>
          <cell r="CU46">
            <v>430667</v>
          </cell>
          <cell r="DA46">
            <v>0</v>
          </cell>
          <cell r="DC46">
            <v>0</v>
          </cell>
          <cell r="DD46">
            <v>0</v>
          </cell>
          <cell r="DE46">
            <v>430667</v>
          </cell>
          <cell r="DF46">
            <v>0</v>
          </cell>
        </row>
        <row r="47">
          <cell r="T47">
            <v>188000</v>
          </cell>
          <cell r="Z47">
            <v>550000</v>
          </cell>
          <cell r="AF47">
            <v>0</v>
          </cell>
          <cell r="AH47">
            <v>188000</v>
          </cell>
          <cell r="AI47">
            <v>0</v>
          </cell>
          <cell r="AJ47">
            <v>550000</v>
          </cell>
          <cell r="AK47">
            <v>0</v>
          </cell>
          <cell r="AL47">
            <v>738000</v>
          </cell>
          <cell r="AR47">
            <v>1960385</v>
          </cell>
          <cell r="AX47">
            <v>2299389</v>
          </cell>
          <cell r="BD47">
            <v>4246000</v>
          </cell>
          <cell r="BF47">
            <v>0</v>
          </cell>
          <cell r="BG47">
            <v>0</v>
          </cell>
          <cell r="BH47">
            <v>3319897</v>
          </cell>
          <cell r="BI47">
            <v>5185877</v>
          </cell>
          <cell r="BJ47">
            <v>8505774</v>
          </cell>
          <cell r="BQ47">
            <v>518500</v>
          </cell>
          <cell r="BW47">
            <v>1435000</v>
          </cell>
          <cell r="CC47">
            <v>0</v>
          </cell>
          <cell r="CE47">
            <v>600000</v>
          </cell>
          <cell r="CF47">
            <v>500000</v>
          </cell>
          <cell r="CG47">
            <v>853500</v>
          </cell>
          <cell r="CH47">
            <v>0</v>
          </cell>
          <cell r="CI47">
            <v>1953500</v>
          </cell>
          <cell r="CO47">
            <v>0</v>
          </cell>
          <cell r="CU47">
            <v>0</v>
          </cell>
          <cell r="DA47">
            <v>27223</v>
          </cell>
          <cell r="DC47">
            <v>0</v>
          </cell>
          <cell r="DD47">
            <v>27223</v>
          </cell>
          <cell r="DE47">
            <v>0</v>
          </cell>
          <cell r="DF47">
            <v>0</v>
          </cell>
        </row>
        <row r="48">
          <cell r="T48">
            <v>50000</v>
          </cell>
          <cell r="Z48">
            <v>0</v>
          </cell>
          <cell r="AF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50000</v>
          </cell>
          <cell r="AL48">
            <v>50000</v>
          </cell>
          <cell r="AR48">
            <v>0</v>
          </cell>
          <cell r="AX48">
            <v>0</v>
          </cell>
          <cell r="BD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Q48">
            <v>210000</v>
          </cell>
          <cell r="BW48">
            <v>0</v>
          </cell>
          <cell r="CC48">
            <v>0</v>
          </cell>
          <cell r="CE48">
            <v>0</v>
          </cell>
          <cell r="CF48">
            <v>0</v>
          </cell>
          <cell r="CG48">
            <v>210000</v>
          </cell>
          <cell r="CH48">
            <v>0</v>
          </cell>
          <cell r="CI48">
            <v>210000</v>
          </cell>
          <cell r="CO48">
            <v>0</v>
          </cell>
          <cell r="CU48">
            <v>0</v>
          </cell>
          <cell r="DA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</row>
        <row r="49">
          <cell r="T49">
            <v>1023226</v>
          </cell>
          <cell r="Z49">
            <v>10504573</v>
          </cell>
          <cell r="AF49">
            <v>0</v>
          </cell>
          <cell r="AH49">
            <v>11500</v>
          </cell>
          <cell r="AI49">
            <v>1001300</v>
          </cell>
          <cell r="AJ49">
            <v>5020260</v>
          </cell>
          <cell r="AK49">
            <v>5494739</v>
          </cell>
          <cell r="AL49">
            <v>11527799</v>
          </cell>
          <cell r="AR49">
            <v>12546</v>
          </cell>
          <cell r="AX49">
            <v>5077890</v>
          </cell>
          <cell r="BD49">
            <v>2023493</v>
          </cell>
          <cell r="BF49">
            <v>2508691</v>
          </cell>
          <cell r="BG49">
            <v>4584692</v>
          </cell>
          <cell r="BH49">
            <v>8000</v>
          </cell>
          <cell r="BI49">
            <v>12546</v>
          </cell>
          <cell r="BJ49">
            <v>7113929</v>
          </cell>
          <cell r="BQ49">
            <v>54700</v>
          </cell>
          <cell r="BW49">
            <v>524700</v>
          </cell>
          <cell r="CC49">
            <v>0</v>
          </cell>
          <cell r="CE49">
            <v>18000</v>
          </cell>
          <cell r="CF49">
            <v>530500</v>
          </cell>
          <cell r="CG49">
            <v>9600</v>
          </cell>
          <cell r="CH49">
            <v>21300</v>
          </cell>
          <cell r="CI49">
            <v>579400</v>
          </cell>
          <cell r="CO49">
            <v>19500</v>
          </cell>
          <cell r="CU49">
            <v>500000</v>
          </cell>
          <cell r="DA49">
            <v>3028480</v>
          </cell>
          <cell r="DC49">
            <v>0</v>
          </cell>
          <cell r="DD49">
            <v>2485930</v>
          </cell>
          <cell r="DE49">
            <v>1062050</v>
          </cell>
          <cell r="DF49">
            <v>0</v>
          </cell>
        </row>
        <row r="50">
          <cell r="T50">
            <v>3038784</v>
          </cell>
          <cell r="Z50">
            <v>1510098</v>
          </cell>
          <cell r="AF50">
            <v>2706017</v>
          </cell>
          <cell r="AH50">
            <v>0</v>
          </cell>
          <cell r="AI50">
            <v>1139407</v>
          </cell>
          <cell r="AJ50">
            <v>483418</v>
          </cell>
          <cell r="AK50">
            <v>5632074</v>
          </cell>
          <cell r="AL50">
            <v>7254899</v>
          </cell>
          <cell r="AR50">
            <v>891599</v>
          </cell>
          <cell r="AX50">
            <v>78219</v>
          </cell>
          <cell r="BD50">
            <v>709490</v>
          </cell>
          <cell r="BF50">
            <v>903432</v>
          </cell>
          <cell r="BG50">
            <v>248819</v>
          </cell>
          <cell r="BH50">
            <v>359398</v>
          </cell>
          <cell r="BI50">
            <v>167659</v>
          </cell>
          <cell r="BJ50">
            <v>1679308</v>
          </cell>
          <cell r="BQ50">
            <v>819656</v>
          </cell>
          <cell r="BW50">
            <v>851611</v>
          </cell>
          <cell r="CC50">
            <v>654257</v>
          </cell>
          <cell r="CE50">
            <v>48755</v>
          </cell>
          <cell r="CF50">
            <v>1457113</v>
          </cell>
          <cell r="CG50">
            <v>819656</v>
          </cell>
          <cell r="CH50">
            <v>0</v>
          </cell>
          <cell r="CI50">
            <v>2325524</v>
          </cell>
          <cell r="CO50">
            <v>468253</v>
          </cell>
          <cell r="CU50">
            <v>0</v>
          </cell>
          <cell r="DA50">
            <v>322602</v>
          </cell>
          <cell r="DC50">
            <v>0</v>
          </cell>
          <cell r="DD50">
            <v>0</v>
          </cell>
          <cell r="DE50">
            <v>790855</v>
          </cell>
          <cell r="DF50">
            <v>0</v>
          </cell>
        </row>
        <row r="51">
          <cell r="T51">
            <v>64000</v>
          </cell>
          <cell r="Z51">
            <v>2412800</v>
          </cell>
          <cell r="AF51">
            <v>0</v>
          </cell>
          <cell r="AH51">
            <v>1416200</v>
          </cell>
          <cell r="AI51">
            <v>32000</v>
          </cell>
          <cell r="AJ51">
            <v>450400</v>
          </cell>
          <cell r="AK51">
            <v>578200</v>
          </cell>
          <cell r="AL51">
            <v>2476800</v>
          </cell>
          <cell r="AR51">
            <v>70000</v>
          </cell>
          <cell r="AX51">
            <v>1882850</v>
          </cell>
          <cell r="BD51">
            <v>0</v>
          </cell>
          <cell r="BF51">
            <v>91750</v>
          </cell>
          <cell r="BG51">
            <v>1855100</v>
          </cell>
          <cell r="BH51">
            <v>0</v>
          </cell>
          <cell r="BI51">
            <v>6000</v>
          </cell>
          <cell r="BJ51">
            <v>1952850</v>
          </cell>
          <cell r="BQ51">
            <v>52000</v>
          </cell>
          <cell r="BW51">
            <v>1583000</v>
          </cell>
          <cell r="CC51">
            <v>0</v>
          </cell>
          <cell r="CE51">
            <v>1012050</v>
          </cell>
          <cell r="CF51">
            <v>570950</v>
          </cell>
          <cell r="CG51">
            <v>0</v>
          </cell>
          <cell r="CH51">
            <v>52000</v>
          </cell>
          <cell r="CI51">
            <v>1635000</v>
          </cell>
          <cell r="CO51">
            <v>0</v>
          </cell>
          <cell r="CU51">
            <v>0</v>
          </cell>
          <cell r="DA51">
            <v>181850</v>
          </cell>
          <cell r="DC51">
            <v>0</v>
          </cell>
          <cell r="DD51">
            <v>0</v>
          </cell>
          <cell r="DE51">
            <v>181850</v>
          </cell>
          <cell r="DF51">
            <v>0</v>
          </cell>
        </row>
        <row r="52">
          <cell r="T52">
            <v>1347949</v>
          </cell>
          <cell r="Z52">
            <v>3177309</v>
          </cell>
          <cell r="AF52">
            <v>347042</v>
          </cell>
          <cell r="AH52">
            <v>58000</v>
          </cell>
          <cell r="AI52">
            <v>1289856</v>
          </cell>
          <cell r="AJ52">
            <v>778292</v>
          </cell>
          <cell r="AK52">
            <v>2746152</v>
          </cell>
          <cell r="AL52">
            <v>4872300</v>
          </cell>
          <cell r="AR52">
            <v>2808850</v>
          </cell>
          <cell r="AX52">
            <v>3147448</v>
          </cell>
          <cell r="BD52">
            <v>6282752</v>
          </cell>
          <cell r="BF52">
            <v>4120748</v>
          </cell>
          <cell r="BG52">
            <v>5524202</v>
          </cell>
          <cell r="BH52">
            <v>289900</v>
          </cell>
          <cell r="BI52">
            <v>2304200</v>
          </cell>
          <cell r="BJ52">
            <v>12239050</v>
          </cell>
          <cell r="BQ52">
            <v>52500</v>
          </cell>
          <cell r="BW52">
            <v>0</v>
          </cell>
          <cell r="CC52">
            <v>776500</v>
          </cell>
          <cell r="CE52">
            <v>416500</v>
          </cell>
          <cell r="CF52">
            <v>352500</v>
          </cell>
          <cell r="CG52">
            <v>60000</v>
          </cell>
          <cell r="CH52">
            <v>0</v>
          </cell>
          <cell r="CI52">
            <v>829000</v>
          </cell>
          <cell r="CO52">
            <v>78800</v>
          </cell>
          <cell r="CU52">
            <v>2047</v>
          </cell>
          <cell r="DA52">
            <v>0</v>
          </cell>
          <cell r="DC52">
            <v>2047</v>
          </cell>
          <cell r="DD52">
            <v>52850</v>
          </cell>
          <cell r="DE52">
            <v>25950</v>
          </cell>
          <cell r="DF52">
            <v>0</v>
          </cell>
        </row>
        <row r="53">
          <cell r="T53">
            <v>0</v>
          </cell>
          <cell r="Z53">
            <v>5000</v>
          </cell>
          <cell r="AF53">
            <v>0</v>
          </cell>
          <cell r="AH53">
            <v>0</v>
          </cell>
          <cell r="AI53">
            <v>5000</v>
          </cell>
          <cell r="AJ53">
            <v>0</v>
          </cell>
          <cell r="AK53">
            <v>0</v>
          </cell>
          <cell r="AL53">
            <v>5000</v>
          </cell>
          <cell r="AR53">
            <v>0</v>
          </cell>
          <cell r="AX53">
            <v>10000</v>
          </cell>
          <cell r="BD53">
            <v>0</v>
          </cell>
          <cell r="BF53">
            <v>5000</v>
          </cell>
          <cell r="BG53">
            <v>0</v>
          </cell>
          <cell r="BH53">
            <v>0</v>
          </cell>
          <cell r="BI53">
            <v>5000</v>
          </cell>
          <cell r="BJ53">
            <v>10000</v>
          </cell>
          <cell r="BQ53">
            <v>0</v>
          </cell>
          <cell r="BW53">
            <v>0</v>
          </cell>
          <cell r="CC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O53">
            <v>0</v>
          </cell>
          <cell r="CU53">
            <v>6569</v>
          </cell>
          <cell r="DA53">
            <v>0</v>
          </cell>
          <cell r="DC53">
            <v>0</v>
          </cell>
          <cell r="DD53">
            <v>6569</v>
          </cell>
          <cell r="DE53">
            <v>0</v>
          </cell>
          <cell r="DF53">
            <v>0</v>
          </cell>
        </row>
        <row r="54">
          <cell r="T54">
            <v>357110</v>
          </cell>
          <cell r="Z54">
            <v>31200</v>
          </cell>
          <cell r="AF54">
            <v>0</v>
          </cell>
          <cell r="AH54">
            <v>340560</v>
          </cell>
          <cell r="AI54">
            <v>27000</v>
          </cell>
          <cell r="AJ54">
            <v>5000</v>
          </cell>
          <cell r="AK54">
            <v>15750</v>
          </cell>
          <cell r="AL54">
            <v>388310</v>
          </cell>
          <cell r="AR54">
            <v>4674900</v>
          </cell>
          <cell r="AX54">
            <v>6882100</v>
          </cell>
          <cell r="BD54">
            <v>0</v>
          </cell>
          <cell r="BF54">
            <v>0</v>
          </cell>
          <cell r="BG54">
            <v>3071300</v>
          </cell>
          <cell r="BH54">
            <v>7264000</v>
          </cell>
          <cell r="BI54">
            <v>1221700</v>
          </cell>
          <cell r="BJ54">
            <v>11557000</v>
          </cell>
          <cell r="BQ54">
            <v>805200</v>
          </cell>
          <cell r="BW54">
            <v>716750</v>
          </cell>
          <cell r="CC54">
            <v>0</v>
          </cell>
          <cell r="CE54">
            <v>708100</v>
          </cell>
          <cell r="CF54">
            <v>0</v>
          </cell>
          <cell r="CG54">
            <v>812850</v>
          </cell>
          <cell r="CH54">
            <v>1000</v>
          </cell>
          <cell r="CI54">
            <v>1521950</v>
          </cell>
          <cell r="CO54">
            <v>498650</v>
          </cell>
          <cell r="CU54">
            <v>35500</v>
          </cell>
          <cell r="DA54">
            <v>0</v>
          </cell>
          <cell r="DC54">
            <v>10000</v>
          </cell>
          <cell r="DD54">
            <v>19000</v>
          </cell>
          <cell r="DE54">
            <v>505150</v>
          </cell>
          <cell r="DF54">
            <v>0</v>
          </cell>
        </row>
        <row r="55">
          <cell r="T55">
            <v>0</v>
          </cell>
          <cell r="Z55">
            <v>0</v>
          </cell>
          <cell r="AF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R55">
            <v>0</v>
          </cell>
          <cell r="AX55">
            <v>0</v>
          </cell>
          <cell r="BD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Q55">
            <v>121400</v>
          </cell>
          <cell r="BW55">
            <v>0</v>
          </cell>
          <cell r="CC55">
            <v>0</v>
          </cell>
          <cell r="CE55">
            <v>121400</v>
          </cell>
          <cell r="CF55">
            <v>0</v>
          </cell>
          <cell r="CG55">
            <v>0</v>
          </cell>
          <cell r="CH55">
            <v>0</v>
          </cell>
          <cell r="CI55">
            <v>121400</v>
          </cell>
          <cell r="CO55">
            <v>108000</v>
          </cell>
          <cell r="CU55">
            <v>0</v>
          </cell>
          <cell r="DA55">
            <v>0</v>
          </cell>
          <cell r="DC55">
            <v>0</v>
          </cell>
          <cell r="DD55">
            <v>0</v>
          </cell>
          <cell r="DE55">
            <v>108000</v>
          </cell>
          <cell r="DF55">
            <v>0</v>
          </cell>
        </row>
        <row r="56">
          <cell r="T56">
            <v>413923</v>
          </cell>
          <cell r="Z56">
            <v>0</v>
          </cell>
          <cell r="AF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413923</v>
          </cell>
          <cell r="AL56">
            <v>413923</v>
          </cell>
          <cell r="AR56">
            <v>3290702</v>
          </cell>
          <cell r="AX56">
            <v>1156494</v>
          </cell>
          <cell r="BD56">
            <v>0</v>
          </cell>
          <cell r="BF56">
            <v>1747589</v>
          </cell>
          <cell r="BG56">
            <v>1523313</v>
          </cell>
          <cell r="BH56">
            <v>19800</v>
          </cell>
          <cell r="BI56">
            <v>1156494</v>
          </cell>
          <cell r="BJ56">
            <v>4447196</v>
          </cell>
          <cell r="BQ56">
            <v>0</v>
          </cell>
          <cell r="BW56">
            <v>0</v>
          </cell>
          <cell r="CC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O56">
            <v>0</v>
          </cell>
          <cell r="CU56">
            <v>0</v>
          </cell>
          <cell r="DA56">
            <v>307434</v>
          </cell>
          <cell r="DC56">
            <v>0</v>
          </cell>
          <cell r="DD56">
            <v>0</v>
          </cell>
          <cell r="DE56">
            <v>307434</v>
          </cell>
          <cell r="DF56">
            <v>0</v>
          </cell>
        </row>
        <row r="57">
          <cell r="T57">
            <v>1054643</v>
          </cell>
          <cell r="Z57">
            <v>336178</v>
          </cell>
          <cell r="AF57">
            <v>805444</v>
          </cell>
          <cell r="AH57">
            <v>2017754</v>
          </cell>
          <cell r="AI57">
            <v>178311</v>
          </cell>
          <cell r="AJ57">
            <v>200</v>
          </cell>
          <cell r="AK57">
            <v>0</v>
          </cell>
          <cell r="AL57">
            <v>2196265</v>
          </cell>
          <cell r="AR57">
            <v>1442264</v>
          </cell>
          <cell r="AX57">
            <v>166764</v>
          </cell>
          <cell r="BD57">
            <v>674050</v>
          </cell>
          <cell r="BF57">
            <v>360374</v>
          </cell>
          <cell r="BG57">
            <v>94000</v>
          </cell>
          <cell r="BH57">
            <v>1577309</v>
          </cell>
          <cell r="BI57">
            <v>251395</v>
          </cell>
          <cell r="BJ57">
            <v>2283078</v>
          </cell>
          <cell r="BQ57">
            <v>3131650</v>
          </cell>
          <cell r="BW57">
            <v>6489199</v>
          </cell>
          <cell r="CC57">
            <v>1120304</v>
          </cell>
          <cell r="CE57">
            <v>172304</v>
          </cell>
          <cell r="CF57">
            <v>24000</v>
          </cell>
          <cell r="CG57">
            <v>7336662</v>
          </cell>
          <cell r="CH57">
            <v>3208187</v>
          </cell>
          <cell r="CI57">
            <v>10741153</v>
          </cell>
          <cell r="CO57">
            <v>0</v>
          </cell>
          <cell r="CU57">
            <v>2013178</v>
          </cell>
          <cell r="DA57">
            <v>3696944</v>
          </cell>
          <cell r="DC57">
            <v>5709822</v>
          </cell>
          <cell r="DD57">
            <v>0</v>
          </cell>
          <cell r="DE57">
            <v>300</v>
          </cell>
          <cell r="DF57">
            <v>0</v>
          </cell>
        </row>
        <row r="58">
          <cell r="T58">
            <v>18000</v>
          </cell>
          <cell r="Z58">
            <v>34000</v>
          </cell>
          <cell r="AF58">
            <v>0</v>
          </cell>
          <cell r="AH58">
            <v>0</v>
          </cell>
          <cell r="AI58">
            <v>22000</v>
          </cell>
          <cell r="AJ58">
            <v>0</v>
          </cell>
          <cell r="AK58">
            <v>30000</v>
          </cell>
          <cell r="AL58">
            <v>52000</v>
          </cell>
          <cell r="AR58">
            <v>230883</v>
          </cell>
          <cell r="AX58">
            <v>0</v>
          </cell>
          <cell r="BD58">
            <v>0</v>
          </cell>
          <cell r="BF58">
            <v>230883</v>
          </cell>
          <cell r="BG58">
            <v>0</v>
          </cell>
          <cell r="BH58">
            <v>0</v>
          </cell>
          <cell r="BI58">
            <v>0</v>
          </cell>
          <cell r="BJ58">
            <v>230883</v>
          </cell>
          <cell r="BQ58">
            <v>60500</v>
          </cell>
          <cell r="BW58">
            <v>0</v>
          </cell>
          <cell r="CC58">
            <v>0</v>
          </cell>
          <cell r="CE58">
            <v>30500</v>
          </cell>
          <cell r="CF58">
            <v>30000</v>
          </cell>
          <cell r="CG58">
            <v>0</v>
          </cell>
          <cell r="CH58">
            <v>0</v>
          </cell>
          <cell r="CI58">
            <v>60500</v>
          </cell>
          <cell r="CO58">
            <v>0</v>
          </cell>
          <cell r="CU58">
            <v>0</v>
          </cell>
          <cell r="DA58">
            <v>39858</v>
          </cell>
          <cell r="DC58">
            <v>0</v>
          </cell>
          <cell r="DD58">
            <v>39858</v>
          </cell>
          <cell r="DE58">
            <v>0</v>
          </cell>
          <cell r="DF58">
            <v>0</v>
          </cell>
        </row>
        <row r="59">
          <cell r="T59">
            <v>16254545</v>
          </cell>
          <cell r="Z59">
            <v>12917196</v>
          </cell>
          <cell r="AF59">
            <v>2441033</v>
          </cell>
          <cell r="AH59">
            <v>3309465</v>
          </cell>
          <cell r="AI59">
            <v>13390185</v>
          </cell>
          <cell r="AJ59">
            <v>7967278</v>
          </cell>
          <cell r="AK59">
            <v>6945846</v>
          </cell>
          <cell r="AL59">
            <v>31612774</v>
          </cell>
          <cell r="AR59">
            <v>53100</v>
          </cell>
          <cell r="AX59">
            <v>32540768</v>
          </cell>
          <cell r="BD59">
            <v>997450</v>
          </cell>
          <cell r="BF59">
            <v>5702796</v>
          </cell>
          <cell r="BG59">
            <v>6321023</v>
          </cell>
          <cell r="BH59">
            <v>12339899</v>
          </cell>
          <cell r="BI59">
            <v>9227600</v>
          </cell>
          <cell r="BJ59">
            <v>33591318</v>
          </cell>
          <cell r="BQ59">
            <v>40000</v>
          </cell>
          <cell r="BW59">
            <v>14564411</v>
          </cell>
          <cell r="CC59">
            <v>5717600</v>
          </cell>
          <cell r="CE59">
            <v>5115983</v>
          </cell>
          <cell r="CF59">
            <v>9321867</v>
          </cell>
          <cell r="CG59">
            <v>5784161</v>
          </cell>
          <cell r="CH59">
            <v>100000</v>
          </cell>
          <cell r="CI59">
            <v>20322011</v>
          </cell>
          <cell r="CO59">
            <v>0</v>
          </cell>
          <cell r="CU59">
            <v>7279822</v>
          </cell>
          <cell r="DA59">
            <v>6530527</v>
          </cell>
          <cell r="DC59">
            <v>3744812</v>
          </cell>
          <cell r="DD59">
            <v>5255611</v>
          </cell>
          <cell r="DE59">
            <v>4809926</v>
          </cell>
          <cell r="DF59">
            <v>0</v>
          </cell>
        </row>
        <row r="60">
          <cell r="T60">
            <v>0</v>
          </cell>
          <cell r="Z60">
            <v>0</v>
          </cell>
          <cell r="AF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R60">
            <v>0</v>
          </cell>
          <cell r="AX60">
            <v>0</v>
          </cell>
          <cell r="BD60">
            <v>80000</v>
          </cell>
          <cell r="BF60">
            <v>0</v>
          </cell>
          <cell r="BG60">
            <v>0</v>
          </cell>
          <cell r="BH60">
            <v>80000</v>
          </cell>
          <cell r="BI60">
            <v>0</v>
          </cell>
          <cell r="BJ60">
            <v>80000</v>
          </cell>
          <cell r="BQ60">
            <v>0</v>
          </cell>
          <cell r="BW60">
            <v>0</v>
          </cell>
          <cell r="CC60">
            <v>80000</v>
          </cell>
          <cell r="CE60">
            <v>0</v>
          </cell>
          <cell r="CF60">
            <v>0</v>
          </cell>
          <cell r="CG60">
            <v>80000</v>
          </cell>
          <cell r="CH60">
            <v>0</v>
          </cell>
          <cell r="CI60">
            <v>80000</v>
          </cell>
          <cell r="CO60">
            <v>0</v>
          </cell>
          <cell r="CU60">
            <v>0</v>
          </cell>
          <cell r="DA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</row>
        <row r="61">
          <cell r="T61">
            <v>0</v>
          </cell>
          <cell r="Z61">
            <v>0</v>
          </cell>
          <cell r="AF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R61">
            <v>113081</v>
          </cell>
          <cell r="AX61">
            <v>0</v>
          </cell>
          <cell r="BD61">
            <v>0</v>
          </cell>
          <cell r="BF61">
            <v>0</v>
          </cell>
          <cell r="BG61">
            <v>0</v>
          </cell>
          <cell r="BH61">
            <v>113081</v>
          </cell>
          <cell r="BI61">
            <v>0</v>
          </cell>
          <cell r="BJ61">
            <v>113081</v>
          </cell>
          <cell r="BQ61">
            <v>1518801</v>
          </cell>
          <cell r="BW61">
            <v>0</v>
          </cell>
          <cell r="CC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1518801</v>
          </cell>
          <cell r="CI61">
            <v>1518801</v>
          </cell>
          <cell r="CO61">
            <v>117200</v>
          </cell>
          <cell r="CU61">
            <v>0</v>
          </cell>
          <cell r="DA61">
            <v>0</v>
          </cell>
          <cell r="DC61">
            <v>117200</v>
          </cell>
          <cell r="DD61">
            <v>0</v>
          </cell>
          <cell r="DE61">
            <v>0</v>
          </cell>
          <cell r="DF61">
            <v>0</v>
          </cell>
        </row>
        <row r="62">
          <cell r="T62">
            <v>7983779</v>
          </cell>
          <cell r="Z62">
            <v>51450</v>
          </cell>
          <cell r="AF62">
            <v>0</v>
          </cell>
          <cell r="AH62">
            <v>5678942</v>
          </cell>
          <cell r="AI62">
            <v>2118000</v>
          </cell>
          <cell r="AJ62">
            <v>29750</v>
          </cell>
          <cell r="AK62">
            <v>208537</v>
          </cell>
          <cell r="AL62">
            <v>8035229</v>
          </cell>
          <cell r="AR62">
            <v>21310726</v>
          </cell>
          <cell r="AX62">
            <v>90750</v>
          </cell>
          <cell r="BD62">
            <v>0</v>
          </cell>
          <cell r="BF62">
            <v>80000</v>
          </cell>
          <cell r="BG62">
            <v>3057684</v>
          </cell>
          <cell r="BH62">
            <v>8666621</v>
          </cell>
          <cell r="BI62">
            <v>9597171</v>
          </cell>
          <cell r="BJ62">
            <v>21401476</v>
          </cell>
          <cell r="BQ62">
            <v>1440747</v>
          </cell>
          <cell r="BW62">
            <v>36000</v>
          </cell>
          <cell r="CC62">
            <v>50000</v>
          </cell>
          <cell r="CE62">
            <v>773105</v>
          </cell>
          <cell r="CF62">
            <v>402333</v>
          </cell>
          <cell r="CG62">
            <v>3309</v>
          </cell>
          <cell r="CH62">
            <v>348000</v>
          </cell>
          <cell r="CI62">
            <v>1526747</v>
          </cell>
          <cell r="CO62">
            <v>675078</v>
          </cell>
          <cell r="CU62">
            <v>7000</v>
          </cell>
          <cell r="DA62">
            <v>2160000</v>
          </cell>
          <cell r="DC62">
            <v>387053</v>
          </cell>
          <cell r="DD62">
            <v>1895025</v>
          </cell>
          <cell r="DE62">
            <v>560000</v>
          </cell>
          <cell r="DF62">
            <v>0</v>
          </cell>
        </row>
        <row r="63">
          <cell r="T63">
            <v>0</v>
          </cell>
          <cell r="Z63">
            <v>0</v>
          </cell>
          <cell r="AF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R63">
            <v>40000</v>
          </cell>
          <cell r="AX63">
            <v>0</v>
          </cell>
          <cell r="BD63">
            <v>0</v>
          </cell>
          <cell r="BF63">
            <v>0</v>
          </cell>
          <cell r="BG63">
            <v>0</v>
          </cell>
          <cell r="BH63">
            <v>40000</v>
          </cell>
          <cell r="BI63">
            <v>0</v>
          </cell>
          <cell r="BJ63">
            <v>40000</v>
          </cell>
          <cell r="BQ63">
            <v>0</v>
          </cell>
          <cell r="BW63">
            <v>0</v>
          </cell>
          <cell r="CC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O63">
            <v>85000</v>
          </cell>
          <cell r="CU63">
            <v>0</v>
          </cell>
          <cell r="DA63">
            <v>0</v>
          </cell>
          <cell r="DC63">
            <v>0</v>
          </cell>
          <cell r="DD63">
            <v>0</v>
          </cell>
          <cell r="DE63">
            <v>85000</v>
          </cell>
          <cell r="DF63">
            <v>0</v>
          </cell>
        </row>
        <row r="64">
          <cell r="T64">
            <v>1540091</v>
          </cell>
          <cell r="Z64">
            <v>346720</v>
          </cell>
          <cell r="AF64">
            <v>0</v>
          </cell>
          <cell r="AH64">
            <v>262036</v>
          </cell>
          <cell r="AI64">
            <v>12500</v>
          </cell>
          <cell r="AJ64">
            <v>0</v>
          </cell>
          <cell r="AK64">
            <v>1612275</v>
          </cell>
          <cell r="AL64">
            <v>1886811</v>
          </cell>
          <cell r="AR64">
            <v>216163</v>
          </cell>
          <cell r="AX64">
            <v>0</v>
          </cell>
          <cell r="BD64">
            <v>0</v>
          </cell>
          <cell r="BF64">
            <v>0</v>
          </cell>
          <cell r="BG64">
            <v>0</v>
          </cell>
          <cell r="BH64">
            <v>215863</v>
          </cell>
          <cell r="BI64">
            <v>300</v>
          </cell>
          <cell r="BJ64">
            <v>216163</v>
          </cell>
          <cell r="BQ64">
            <v>223834</v>
          </cell>
          <cell r="BW64">
            <v>0</v>
          </cell>
          <cell r="CC64">
            <v>0</v>
          </cell>
          <cell r="CE64">
            <v>0</v>
          </cell>
          <cell r="CF64">
            <v>223834</v>
          </cell>
          <cell r="CG64">
            <v>0</v>
          </cell>
          <cell r="CH64">
            <v>0</v>
          </cell>
          <cell r="CI64">
            <v>223834</v>
          </cell>
          <cell r="CO64">
            <v>0</v>
          </cell>
          <cell r="CU64">
            <v>0</v>
          </cell>
          <cell r="DA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</row>
        <row r="65">
          <cell r="T65">
            <v>3410704</v>
          </cell>
          <cell r="Z65">
            <v>3727769</v>
          </cell>
          <cell r="AF65">
            <v>1604665</v>
          </cell>
          <cell r="AH65">
            <v>6994940</v>
          </cell>
          <cell r="AI65">
            <v>18000</v>
          </cell>
          <cell r="AJ65">
            <v>1712198</v>
          </cell>
          <cell r="AK65">
            <v>18000</v>
          </cell>
          <cell r="AL65">
            <v>8743138</v>
          </cell>
          <cell r="AR65">
            <v>1343870</v>
          </cell>
          <cell r="AX65">
            <v>1343040</v>
          </cell>
          <cell r="BD65">
            <v>463510</v>
          </cell>
          <cell r="BF65">
            <v>1343040</v>
          </cell>
          <cell r="BG65">
            <v>1789380</v>
          </cell>
          <cell r="BH65">
            <v>18000</v>
          </cell>
          <cell r="BI65">
            <v>0</v>
          </cell>
          <cell r="BJ65">
            <v>3150420</v>
          </cell>
          <cell r="BQ65">
            <v>4953800</v>
          </cell>
          <cell r="BW65">
            <v>9073450</v>
          </cell>
          <cell r="CC65">
            <v>5159350</v>
          </cell>
          <cell r="CE65">
            <v>878000</v>
          </cell>
          <cell r="CF65">
            <v>2564000</v>
          </cell>
          <cell r="CG65">
            <v>10600100</v>
          </cell>
          <cell r="CH65">
            <v>5144500</v>
          </cell>
          <cell r="CI65">
            <v>19186600</v>
          </cell>
          <cell r="CO65">
            <v>819325</v>
          </cell>
          <cell r="CU65">
            <v>7000</v>
          </cell>
          <cell r="DA65">
            <v>0</v>
          </cell>
          <cell r="DC65">
            <v>51505</v>
          </cell>
          <cell r="DD65">
            <v>25950</v>
          </cell>
          <cell r="DE65">
            <v>748870</v>
          </cell>
          <cell r="DF65">
            <v>0</v>
          </cell>
        </row>
        <row r="66">
          <cell r="T66">
            <v>2012000</v>
          </cell>
          <cell r="Z66">
            <v>0</v>
          </cell>
          <cell r="AF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2012000</v>
          </cell>
          <cell r="AL66">
            <v>2012000</v>
          </cell>
          <cell r="AR66">
            <v>9675655</v>
          </cell>
          <cell r="AX66">
            <v>0</v>
          </cell>
          <cell r="BD66">
            <v>234900</v>
          </cell>
          <cell r="BF66">
            <v>5985755</v>
          </cell>
          <cell r="BG66">
            <v>2824800</v>
          </cell>
          <cell r="BH66">
            <v>0</v>
          </cell>
          <cell r="BI66">
            <v>1100000</v>
          </cell>
          <cell r="BJ66">
            <v>9910555</v>
          </cell>
          <cell r="BQ66">
            <v>0</v>
          </cell>
          <cell r="BW66">
            <v>0</v>
          </cell>
          <cell r="CC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O66">
            <v>0</v>
          </cell>
          <cell r="CU66">
            <v>0</v>
          </cell>
          <cell r="DA66">
            <v>2991134</v>
          </cell>
          <cell r="DC66">
            <v>0</v>
          </cell>
          <cell r="DD66">
            <v>0</v>
          </cell>
          <cell r="DE66">
            <v>2991134</v>
          </cell>
          <cell r="DF66">
            <v>0</v>
          </cell>
        </row>
        <row r="67">
          <cell r="T67">
            <v>0</v>
          </cell>
          <cell r="Z67">
            <v>243553</v>
          </cell>
          <cell r="AF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243553</v>
          </cell>
          <cell r="AL67">
            <v>243553</v>
          </cell>
          <cell r="AR67">
            <v>986842</v>
          </cell>
          <cell r="AX67">
            <v>740514</v>
          </cell>
          <cell r="BD67">
            <v>0</v>
          </cell>
          <cell r="BF67">
            <v>0</v>
          </cell>
          <cell r="BG67">
            <v>121776</v>
          </cell>
          <cell r="BH67">
            <v>1605580</v>
          </cell>
          <cell r="BI67">
            <v>0</v>
          </cell>
          <cell r="BJ67">
            <v>1727356</v>
          </cell>
          <cell r="BQ67">
            <v>0</v>
          </cell>
          <cell r="BW67">
            <v>0</v>
          </cell>
          <cell r="CC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O67">
            <v>0</v>
          </cell>
          <cell r="CU67">
            <v>49085</v>
          </cell>
          <cell r="DA67">
            <v>0</v>
          </cell>
          <cell r="DC67">
            <v>0</v>
          </cell>
          <cell r="DD67">
            <v>0</v>
          </cell>
          <cell r="DE67">
            <v>49085</v>
          </cell>
          <cell r="DF67">
            <v>0</v>
          </cell>
        </row>
        <row r="68">
          <cell r="T68">
            <v>9232802</v>
          </cell>
          <cell r="Z68">
            <v>2595760</v>
          </cell>
          <cell r="AF68">
            <v>0</v>
          </cell>
          <cell r="AH68">
            <v>1966223</v>
          </cell>
          <cell r="AI68">
            <v>1145487</v>
          </cell>
          <cell r="AJ68">
            <v>6731813</v>
          </cell>
          <cell r="AK68">
            <v>1985039</v>
          </cell>
          <cell r="AL68">
            <v>11828562</v>
          </cell>
          <cell r="AR68">
            <v>2508503</v>
          </cell>
          <cell r="AX68">
            <v>848100</v>
          </cell>
          <cell r="BD68">
            <v>85000</v>
          </cell>
          <cell r="BF68">
            <v>627950</v>
          </cell>
          <cell r="BG68">
            <v>683651</v>
          </cell>
          <cell r="BH68">
            <v>1766252</v>
          </cell>
          <cell r="BI68">
            <v>363750</v>
          </cell>
          <cell r="BJ68">
            <v>3441603</v>
          </cell>
          <cell r="BQ68">
            <v>7864949</v>
          </cell>
          <cell r="BW68">
            <v>3919794</v>
          </cell>
          <cell r="CC68">
            <v>80000</v>
          </cell>
          <cell r="CE68">
            <v>304990</v>
          </cell>
          <cell r="CF68">
            <v>1753250</v>
          </cell>
          <cell r="CG68">
            <v>2171454</v>
          </cell>
          <cell r="CH68">
            <v>7635049</v>
          </cell>
          <cell r="CI68">
            <v>11864743</v>
          </cell>
          <cell r="CO68">
            <v>4104449</v>
          </cell>
          <cell r="CU68">
            <v>3195100</v>
          </cell>
          <cell r="DA68">
            <v>80000</v>
          </cell>
          <cell r="DC68">
            <v>3293115</v>
          </cell>
          <cell r="DD68">
            <v>3118434</v>
          </cell>
          <cell r="DE68">
            <v>968000</v>
          </cell>
          <cell r="DF68">
            <v>0</v>
          </cell>
        </row>
        <row r="69">
          <cell r="T69">
            <v>0</v>
          </cell>
          <cell r="Z69">
            <v>0</v>
          </cell>
          <cell r="AF69">
            <v>2983264</v>
          </cell>
          <cell r="AH69">
            <v>2983264</v>
          </cell>
          <cell r="AI69">
            <v>0</v>
          </cell>
          <cell r="AJ69">
            <v>0</v>
          </cell>
          <cell r="AK69">
            <v>0</v>
          </cell>
          <cell r="AL69">
            <v>2983264</v>
          </cell>
          <cell r="AR69">
            <v>0</v>
          </cell>
          <cell r="AX69">
            <v>0</v>
          </cell>
          <cell r="BD69">
            <v>279000</v>
          </cell>
          <cell r="BF69">
            <v>139500</v>
          </cell>
          <cell r="BG69">
            <v>139500</v>
          </cell>
          <cell r="BH69">
            <v>0</v>
          </cell>
          <cell r="BI69">
            <v>0</v>
          </cell>
          <cell r="BJ69">
            <v>279000</v>
          </cell>
          <cell r="BQ69">
            <v>0</v>
          </cell>
          <cell r="BW69">
            <v>0</v>
          </cell>
          <cell r="CC69">
            <v>1108143</v>
          </cell>
          <cell r="CE69">
            <v>150000</v>
          </cell>
          <cell r="CF69">
            <v>150400</v>
          </cell>
          <cell r="CG69">
            <v>252000</v>
          </cell>
          <cell r="CH69">
            <v>555743</v>
          </cell>
          <cell r="CI69">
            <v>1108143</v>
          </cell>
          <cell r="CO69">
            <v>0</v>
          </cell>
          <cell r="CU69">
            <v>0</v>
          </cell>
          <cell r="DA69">
            <v>2987736</v>
          </cell>
          <cell r="DC69">
            <v>1779162</v>
          </cell>
          <cell r="DD69">
            <v>858574</v>
          </cell>
          <cell r="DE69">
            <v>350000</v>
          </cell>
          <cell r="DF69">
            <v>0</v>
          </cell>
        </row>
        <row r="70">
          <cell r="T70">
            <v>5597700</v>
          </cell>
          <cell r="Z70">
            <v>0</v>
          </cell>
          <cell r="AF70">
            <v>0</v>
          </cell>
          <cell r="AH70">
            <v>5597700</v>
          </cell>
          <cell r="AI70">
            <v>0</v>
          </cell>
          <cell r="AJ70">
            <v>0</v>
          </cell>
          <cell r="AK70">
            <v>0</v>
          </cell>
          <cell r="AL70">
            <v>5597700</v>
          </cell>
          <cell r="AR70">
            <v>5548300</v>
          </cell>
          <cell r="AX70">
            <v>300000</v>
          </cell>
          <cell r="BD70">
            <v>0</v>
          </cell>
          <cell r="BF70">
            <v>2669300</v>
          </cell>
          <cell r="BG70">
            <v>331000</v>
          </cell>
          <cell r="BH70">
            <v>1425850</v>
          </cell>
          <cell r="BI70">
            <v>1422150</v>
          </cell>
          <cell r="BJ70">
            <v>5848300</v>
          </cell>
          <cell r="BQ70">
            <v>966300</v>
          </cell>
          <cell r="BW70">
            <v>0</v>
          </cell>
          <cell r="CC70">
            <v>0</v>
          </cell>
          <cell r="CE70">
            <v>0</v>
          </cell>
          <cell r="CF70">
            <v>252550</v>
          </cell>
          <cell r="CG70">
            <v>31000</v>
          </cell>
          <cell r="CH70">
            <v>682750</v>
          </cell>
          <cell r="CI70">
            <v>966300</v>
          </cell>
          <cell r="CO70">
            <v>4529020</v>
          </cell>
          <cell r="CU70">
            <v>9156050</v>
          </cell>
          <cell r="DA70">
            <v>1200000</v>
          </cell>
          <cell r="DC70">
            <v>1720000</v>
          </cell>
          <cell r="DD70">
            <v>8901120</v>
          </cell>
          <cell r="DE70">
            <v>4263950</v>
          </cell>
          <cell r="DF70">
            <v>0</v>
          </cell>
        </row>
        <row r="71">
          <cell r="T71">
            <v>0</v>
          </cell>
          <cell r="Z71">
            <v>6192562</v>
          </cell>
          <cell r="AF71">
            <v>2420668</v>
          </cell>
          <cell r="AH71">
            <v>0</v>
          </cell>
          <cell r="AI71">
            <v>3686677</v>
          </cell>
          <cell r="AJ71">
            <v>1056324</v>
          </cell>
          <cell r="AK71">
            <v>3870229</v>
          </cell>
          <cell r="AL71">
            <v>8613230</v>
          </cell>
          <cell r="AR71">
            <v>0</v>
          </cell>
          <cell r="AX71">
            <v>1009350</v>
          </cell>
          <cell r="BD71">
            <v>1845415</v>
          </cell>
          <cell r="BF71">
            <v>0</v>
          </cell>
          <cell r="BG71">
            <v>2505415</v>
          </cell>
          <cell r="BH71">
            <v>349350</v>
          </cell>
          <cell r="BI71">
            <v>0</v>
          </cell>
          <cell r="BJ71">
            <v>2854765</v>
          </cell>
          <cell r="BQ71">
            <v>30527</v>
          </cell>
          <cell r="BW71">
            <v>1200000</v>
          </cell>
          <cell r="CC71">
            <v>869721</v>
          </cell>
          <cell r="CE71">
            <v>0</v>
          </cell>
          <cell r="CF71">
            <v>1200000</v>
          </cell>
          <cell r="CG71">
            <v>293777</v>
          </cell>
          <cell r="CH71">
            <v>606471</v>
          </cell>
          <cell r="CI71">
            <v>2100248</v>
          </cell>
          <cell r="CO71">
            <v>0</v>
          </cell>
          <cell r="CU71">
            <v>0</v>
          </cell>
          <cell r="DA71">
            <v>11201607</v>
          </cell>
          <cell r="DC71">
            <v>2931371</v>
          </cell>
          <cell r="DD71">
            <v>5361629</v>
          </cell>
          <cell r="DE71">
            <v>2908607</v>
          </cell>
          <cell r="DF71">
            <v>0</v>
          </cell>
        </row>
        <row r="72">
          <cell r="T72">
            <v>1535000</v>
          </cell>
          <cell r="Z72">
            <v>30700</v>
          </cell>
          <cell r="AF72">
            <v>361000</v>
          </cell>
          <cell r="AH72">
            <v>1489600</v>
          </cell>
          <cell r="AI72">
            <v>437100</v>
          </cell>
          <cell r="AJ72">
            <v>0</v>
          </cell>
          <cell r="AK72">
            <v>0</v>
          </cell>
          <cell r="AL72">
            <v>1926700</v>
          </cell>
          <cell r="AR72">
            <v>8826895</v>
          </cell>
          <cell r="AX72">
            <v>3186268</v>
          </cell>
          <cell r="BD72">
            <v>479000</v>
          </cell>
          <cell r="BF72">
            <v>455000</v>
          </cell>
          <cell r="BG72">
            <v>1444250</v>
          </cell>
          <cell r="BH72">
            <v>0</v>
          </cell>
          <cell r="BI72">
            <v>10592913</v>
          </cell>
          <cell r="BJ72">
            <v>12492163</v>
          </cell>
          <cell r="BQ72">
            <v>1111000</v>
          </cell>
          <cell r="BW72">
            <v>600000</v>
          </cell>
          <cell r="CC72">
            <v>1591810</v>
          </cell>
          <cell r="CE72">
            <v>1466810</v>
          </cell>
          <cell r="CF72">
            <v>1185000</v>
          </cell>
          <cell r="CG72">
            <v>650000</v>
          </cell>
          <cell r="CH72">
            <v>1000</v>
          </cell>
          <cell r="CI72">
            <v>3302810</v>
          </cell>
          <cell r="CO72">
            <v>867855</v>
          </cell>
          <cell r="CU72">
            <v>0</v>
          </cell>
          <cell r="DA72">
            <v>0</v>
          </cell>
          <cell r="DC72">
            <v>0</v>
          </cell>
          <cell r="DD72">
            <v>79105</v>
          </cell>
          <cell r="DE72">
            <v>788750</v>
          </cell>
          <cell r="DF72">
            <v>0</v>
          </cell>
        </row>
        <row r="73">
          <cell r="T73">
            <v>0</v>
          </cell>
          <cell r="Z73">
            <v>0</v>
          </cell>
          <cell r="AF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R73">
            <v>0</v>
          </cell>
          <cell r="AX73">
            <v>0</v>
          </cell>
          <cell r="BD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Q73">
            <v>1805770</v>
          </cell>
          <cell r="BW73">
            <v>0</v>
          </cell>
          <cell r="CC73">
            <v>0</v>
          </cell>
          <cell r="CE73">
            <v>695738</v>
          </cell>
          <cell r="CF73">
            <v>1110032</v>
          </cell>
          <cell r="CG73">
            <v>0</v>
          </cell>
          <cell r="CH73">
            <v>0</v>
          </cell>
          <cell r="CI73">
            <v>1805770</v>
          </cell>
          <cell r="CO73">
            <v>0</v>
          </cell>
          <cell r="CU73">
            <v>0</v>
          </cell>
          <cell r="DA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</row>
        <row r="74">
          <cell r="T74">
            <v>25510</v>
          </cell>
          <cell r="Z74">
            <v>5658950</v>
          </cell>
          <cell r="AF74">
            <v>0</v>
          </cell>
          <cell r="AH74">
            <v>44010</v>
          </cell>
          <cell r="AI74">
            <v>607100</v>
          </cell>
          <cell r="AJ74">
            <v>332700</v>
          </cell>
          <cell r="AK74">
            <v>4700650</v>
          </cell>
          <cell r="AL74">
            <v>5684460</v>
          </cell>
          <cell r="AR74">
            <v>82300</v>
          </cell>
          <cell r="AX74">
            <v>6194500</v>
          </cell>
          <cell r="BD74">
            <v>1789950</v>
          </cell>
          <cell r="BF74">
            <v>1266000</v>
          </cell>
          <cell r="BG74">
            <v>26550</v>
          </cell>
          <cell r="BH74">
            <v>4357300</v>
          </cell>
          <cell r="BI74">
            <v>2416900</v>
          </cell>
          <cell r="BJ74">
            <v>8066750</v>
          </cell>
          <cell r="BQ74">
            <v>22180</v>
          </cell>
          <cell r="BW74">
            <v>7509550</v>
          </cell>
          <cell r="CC74">
            <v>1585850</v>
          </cell>
          <cell r="CE74">
            <v>5988850</v>
          </cell>
          <cell r="CF74">
            <v>11550</v>
          </cell>
          <cell r="CG74">
            <v>2667000</v>
          </cell>
          <cell r="CH74">
            <v>450180</v>
          </cell>
          <cell r="CI74">
            <v>9117580</v>
          </cell>
          <cell r="CO74">
            <v>0</v>
          </cell>
          <cell r="CU74">
            <v>6000</v>
          </cell>
          <cell r="DA74">
            <v>0</v>
          </cell>
          <cell r="DC74">
            <v>6000</v>
          </cell>
          <cell r="DD74">
            <v>0</v>
          </cell>
          <cell r="DE74">
            <v>0</v>
          </cell>
          <cell r="DF74">
            <v>0</v>
          </cell>
        </row>
        <row r="75">
          <cell r="T75">
            <v>0</v>
          </cell>
          <cell r="Z75">
            <v>0</v>
          </cell>
          <cell r="AF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R75">
            <v>0</v>
          </cell>
          <cell r="AX75">
            <v>0</v>
          </cell>
          <cell r="BD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Q75">
            <v>0</v>
          </cell>
          <cell r="BW75">
            <v>160255</v>
          </cell>
          <cell r="CC75">
            <v>0</v>
          </cell>
          <cell r="CE75">
            <v>0</v>
          </cell>
          <cell r="CF75">
            <v>0</v>
          </cell>
          <cell r="CG75">
            <v>160255</v>
          </cell>
          <cell r="CH75">
            <v>0</v>
          </cell>
          <cell r="CI75">
            <v>160255</v>
          </cell>
          <cell r="CO75">
            <v>0</v>
          </cell>
          <cell r="CU75">
            <v>0</v>
          </cell>
          <cell r="DA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</row>
        <row r="76">
          <cell r="T76">
            <v>5645530</v>
          </cell>
          <cell r="Z76">
            <v>2109600</v>
          </cell>
          <cell r="AF76">
            <v>2316600</v>
          </cell>
          <cell r="AH76">
            <v>4470150</v>
          </cell>
          <cell r="AI76">
            <v>11380</v>
          </cell>
          <cell r="AJ76">
            <v>3000</v>
          </cell>
          <cell r="AK76">
            <v>5587200</v>
          </cell>
          <cell r="AL76">
            <v>10071730</v>
          </cell>
          <cell r="AR76">
            <v>2525780</v>
          </cell>
          <cell r="AX76">
            <v>2565500</v>
          </cell>
          <cell r="BD76">
            <v>756000</v>
          </cell>
          <cell r="BF76">
            <v>4676830</v>
          </cell>
          <cell r="BG76">
            <v>218450</v>
          </cell>
          <cell r="BH76">
            <v>363500</v>
          </cell>
          <cell r="BI76">
            <v>588500</v>
          </cell>
          <cell r="BJ76">
            <v>5847280</v>
          </cell>
          <cell r="BQ76">
            <v>4547331</v>
          </cell>
          <cell r="BW76">
            <v>4026750</v>
          </cell>
          <cell r="CC76">
            <v>3334450</v>
          </cell>
          <cell r="CE76">
            <v>1030000</v>
          </cell>
          <cell r="CF76">
            <v>7700</v>
          </cell>
          <cell r="CG76">
            <v>457081</v>
          </cell>
          <cell r="CH76">
            <v>10413750</v>
          </cell>
          <cell r="CI76">
            <v>11908531</v>
          </cell>
          <cell r="CO76">
            <v>5401616</v>
          </cell>
          <cell r="CU76">
            <v>172800</v>
          </cell>
          <cell r="DA76">
            <v>467600</v>
          </cell>
          <cell r="DC76">
            <v>5228166</v>
          </cell>
          <cell r="DD76">
            <v>755000</v>
          </cell>
          <cell r="DE76">
            <v>58850</v>
          </cell>
          <cell r="DF76">
            <v>0</v>
          </cell>
        </row>
        <row r="77">
          <cell r="T77">
            <v>1433000</v>
          </cell>
          <cell r="Z77">
            <v>33048807</v>
          </cell>
          <cell r="AF77">
            <v>2833598</v>
          </cell>
          <cell r="AH77">
            <v>2754474</v>
          </cell>
          <cell r="AI77">
            <v>7489636</v>
          </cell>
          <cell r="AJ77">
            <v>15196069</v>
          </cell>
          <cell r="AK77">
            <v>11875226</v>
          </cell>
          <cell r="AL77">
            <v>37315405</v>
          </cell>
          <cell r="AR77">
            <v>2636080</v>
          </cell>
          <cell r="AX77">
            <v>25660414</v>
          </cell>
          <cell r="BD77">
            <v>126024</v>
          </cell>
          <cell r="BF77">
            <v>7015347</v>
          </cell>
          <cell r="BG77">
            <v>14883274</v>
          </cell>
          <cell r="BH77">
            <v>6387120</v>
          </cell>
          <cell r="BI77">
            <v>136777</v>
          </cell>
          <cell r="BJ77">
            <v>28422518</v>
          </cell>
          <cell r="BQ77">
            <v>4197815</v>
          </cell>
          <cell r="BW77">
            <v>11929066</v>
          </cell>
          <cell r="CC77">
            <v>5965243</v>
          </cell>
          <cell r="CE77">
            <v>8223441</v>
          </cell>
          <cell r="CF77">
            <v>4216583</v>
          </cell>
          <cell r="CG77">
            <v>8874500</v>
          </cell>
          <cell r="CH77">
            <v>777600</v>
          </cell>
          <cell r="CI77">
            <v>22092124</v>
          </cell>
          <cell r="CO77">
            <v>74500</v>
          </cell>
          <cell r="CU77">
            <v>5116250</v>
          </cell>
          <cell r="DA77">
            <v>12569417</v>
          </cell>
          <cell r="DC77">
            <v>8246409</v>
          </cell>
          <cell r="DD77">
            <v>2453459</v>
          </cell>
          <cell r="DE77">
            <v>7060299</v>
          </cell>
          <cell r="DF77">
            <v>0</v>
          </cell>
        </row>
        <row r="78">
          <cell r="T78">
            <v>1227264</v>
          </cell>
          <cell r="Z78">
            <v>0</v>
          </cell>
          <cell r="AF78">
            <v>0</v>
          </cell>
          <cell r="AH78">
            <v>0</v>
          </cell>
          <cell r="AI78">
            <v>85000</v>
          </cell>
          <cell r="AJ78">
            <v>0</v>
          </cell>
          <cell r="AK78">
            <v>1142264</v>
          </cell>
          <cell r="AL78">
            <v>1227264</v>
          </cell>
          <cell r="AR78">
            <v>1300000</v>
          </cell>
          <cell r="AX78">
            <v>3508475</v>
          </cell>
          <cell r="BD78">
            <v>0</v>
          </cell>
          <cell r="BF78">
            <v>896792</v>
          </cell>
          <cell r="BG78">
            <v>2993845</v>
          </cell>
          <cell r="BH78">
            <v>917838</v>
          </cell>
          <cell r="BI78">
            <v>0</v>
          </cell>
          <cell r="BJ78">
            <v>4808475</v>
          </cell>
          <cell r="BQ78">
            <v>150000</v>
          </cell>
          <cell r="BW78">
            <v>1571700</v>
          </cell>
          <cell r="CC78">
            <v>0</v>
          </cell>
          <cell r="CE78">
            <v>701700</v>
          </cell>
          <cell r="CF78">
            <v>870000</v>
          </cell>
          <cell r="CG78">
            <v>150000</v>
          </cell>
          <cell r="CH78">
            <v>0</v>
          </cell>
          <cell r="CI78">
            <v>1721700</v>
          </cell>
          <cell r="CO78">
            <v>0</v>
          </cell>
          <cell r="CU78">
            <v>0</v>
          </cell>
          <cell r="DA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</row>
        <row r="79">
          <cell r="T79">
            <v>6645200</v>
          </cell>
          <cell r="Z79">
            <v>0</v>
          </cell>
          <cell r="AF79">
            <v>0</v>
          </cell>
          <cell r="AH79">
            <v>400000</v>
          </cell>
          <cell r="AI79">
            <v>0</v>
          </cell>
          <cell r="AJ79">
            <v>4435200</v>
          </cell>
          <cell r="AK79">
            <v>1810000</v>
          </cell>
          <cell r="AL79">
            <v>6645200</v>
          </cell>
          <cell r="AR79">
            <v>567000</v>
          </cell>
          <cell r="AX79">
            <v>1532845</v>
          </cell>
          <cell r="BD79">
            <v>300000</v>
          </cell>
          <cell r="BF79">
            <v>2069845</v>
          </cell>
          <cell r="BG79">
            <v>300000</v>
          </cell>
          <cell r="BH79">
            <v>30000</v>
          </cell>
          <cell r="BI79">
            <v>0</v>
          </cell>
          <cell r="BJ79">
            <v>2399845</v>
          </cell>
          <cell r="BQ79">
            <v>30000</v>
          </cell>
          <cell r="BW79">
            <v>0</v>
          </cell>
          <cell r="CC79">
            <v>1732986</v>
          </cell>
          <cell r="CE79">
            <v>0</v>
          </cell>
          <cell r="CF79">
            <v>400000</v>
          </cell>
          <cell r="CG79">
            <v>1162986</v>
          </cell>
          <cell r="CH79">
            <v>200000</v>
          </cell>
          <cell r="CI79">
            <v>1762986</v>
          </cell>
          <cell r="CO79">
            <v>32000</v>
          </cell>
          <cell r="CU79">
            <v>0</v>
          </cell>
          <cell r="DA79">
            <v>871906</v>
          </cell>
          <cell r="DC79">
            <v>0</v>
          </cell>
          <cell r="DD79">
            <v>0</v>
          </cell>
          <cell r="DE79">
            <v>903906</v>
          </cell>
          <cell r="DF79">
            <v>0</v>
          </cell>
        </row>
        <row r="80">
          <cell r="T80">
            <v>20000</v>
          </cell>
          <cell r="Z80">
            <v>660631</v>
          </cell>
          <cell r="AF80">
            <v>0</v>
          </cell>
          <cell r="AH80">
            <v>0</v>
          </cell>
          <cell r="AI80">
            <v>327631</v>
          </cell>
          <cell r="AJ80">
            <v>0</v>
          </cell>
          <cell r="AK80">
            <v>353000</v>
          </cell>
          <cell r="AL80">
            <v>680631</v>
          </cell>
          <cell r="AR80">
            <v>20000</v>
          </cell>
          <cell r="AX80">
            <v>669500</v>
          </cell>
          <cell r="BD80">
            <v>0</v>
          </cell>
          <cell r="BF80">
            <v>0</v>
          </cell>
          <cell r="BG80">
            <v>0</v>
          </cell>
          <cell r="BH80">
            <v>669500</v>
          </cell>
          <cell r="BI80">
            <v>20000</v>
          </cell>
          <cell r="BJ80">
            <v>689500</v>
          </cell>
          <cell r="BQ80">
            <v>20000</v>
          </cell>
          <cell r="BW80">
            <v>4426531</v>
          </cell>
          <cell r="CC80">
            <v>2405696</v>
          </cell>
          <cell r="CE80">
            <v>1503662</v>
          </cell>
          <cell r="CF80">
            <v>3045158</v>
          </cell>
          <cell r="CG80">
            <v>796413</v>
          </cell>
          <cell r="CH80">
            <v>1506994</v>
          </cell>
          <cell r="CI80">
            <v>6852227</v>
          </cell>
          <cell r="CO80">
            <v>0</v>
          </cell>
          <cell r="CU80">
            <v>0</v>
          </cell>
          <cell r="DA80">
            <v>257000</v>
          </cell>
          <cell r="DC80">
            <v>0</v>
          </cell>
          <cell r="DD80">
            <v>257000</v>
          </cell>
          <cell r="DE80">
            <v>0</v>
          </cell>
          <cell r="DF80">
            <v>0</v>
          </cell>
        </row>
        <row r="81">
          <cell r="T81">
            <v>2921039</v>
          </cell>
          <cell r="Z81">
            <v>0</v>
          </cell>
          <cell r="AF81">
            <v>0</v>
          </cell>
          <cell r="AH81">
            <v>0</v>
          </cell>
          <cell r="AI81">
            <v>0</v>
          </cell>
          <cell r="AJ81">
            <v>2542703</v>
          </cell>
          <cell r="AK81">
            <v>378336</v>
          </cell>
          <cell r="AL81">
            <v>2921039</v>
          </cell>
          <cell r="AR81">
            <v>319451</v>
          </cell>
          <cell r="AX81">
            <v>0</v>
          </cell>
          <cell r="BD81">
            <v>0</v>
          </cell>
          <cell r="BF81">
            <v>0</v>
          </cell>
          <cell r="BG81">
            <v>0</v>
          </cell>
          <cell r="BH81">
            <v>309451</v>
          </cell>
          <cell r="BI81">
            <v>10000</v>
          </cell>
          <cell r="BJ81">
            <v>319451</v>
          </cell>
          <cell r="BQ81">
            <v>973389</v>
          </cell>
          <cell r="BW81">
            <v>48730</v>
          </cell>
          <cell r="CC81">
            <v>0</v>
          </cell>
          <cell r="CE81">
            <v>258190</v>
          </cell>
          <cell r="CF81">
            <v>0</v>
          </cell>
          <cell r="CG81">
            <v>0</v>
          </cell>
          <cell r="CH81">
            <v>763929</v>
          </cell>
          <cell r="CI81">
            <v>1022119</v>
          </cell>
          <cell r="CO81">
            <v>3109882</v>
          </cell>
          <cell r="CU81">
            <v>4400</v>
          </cell>
          <cell r="DA81">
            <v>0</v>
          </cell>
          <cell r="DC81">
            <v>4400</v>
          </cell>
          <cell r="DD81">
            <v>1297140</v>
          </cell>
          <cell r="DE81">
            <v>1812742</v>
          </cell>
          <cell r="DF81">
            <v>0</v>
          </cell>
        </row>
        <row r="82">
          <cell r="T82">
            <v>0</v>
          </cell>
          <cell r="Z82">
            <v>0</v>
          </cell>
          <cell r="AF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R82">
            <v>0</v>
          </cell>
          <cell r="AX82">
            <v>0</v>
          </cell>
          <cell r="BD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Q82">
            <v>0</v>
          </cell>
          <cell r="BW82">
            <v>0</v>
          </cell>
          <cell r="CC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O82">
            <v>0</v>
          </cell>
          <cell r="CU82">
            <v>0</v>
          </cell>
          <cell r="DA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</row>
        <row r="83">
          <cell r="T83">
            <v>10999</v>
          </cell>
          <cell r="Z83">
            <v>137300</v>
          </cell>
          <cell r="AF83">
            <v>0</v>
          </cell>
          <cell r="AH83">
            <v>10999</v>
          </cell>
          <cell r="AI83">
            <v>0</v>
          </cell>
          <cell r="AJ83">
            <v>0</v>
          </cell>
          <cell r="AK83">
            <v>137300</v>
          </cell>
          <cell r="AL83">
            <v>148299</v>
          </cell>
          <cell r="AR83">
            <v>0</v>
          </cell>
          <cell r="AX83">
            <v>0</v>
          </cell>
          <cell r="BD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Q83">
            <v>12850</v>
          </cell>
          <cell r="BW83">
            <v>0</v>
          </cell>
          <cell r="CC83">
            <v>0</v>
          </cell>
          <cell r="CE83">
            <v>0</v>
          </cell>
          <cell r="CF83">
            <v>12850</v>
          </cell>
          <cell r="CG83">
            <v>0</v>
          </cell>
          <cell r="CH83">
            <v>0</v>
          </cell>
          <cell r="CI83">
            <v>12850</v>
          </cell>
          <cell r="CO83">
            <v>0</v>
          </cell>
          <cell r="CU83">
            <v>0</v>
          </cell>
          <cell r="DA83">
            <v>155950</v>
          </cell>
          <cell r="DC83">
            <v>0</v>
          </cell>
          <cell r="DD83">
            <v>0</v>
          </cell>
          <cell r="DE83">
            <v>155950</v>
          </cell>
          <cell r="DF83">
            <v>0</v>
          </cell>
        </row>
        <row r="84">
          <cell r="T84">
            <v>1014050</v>
          </cell>
          <cell r="Z84">
            <v>0</v>
          </cell>
          <cell r="AF84">
            <v>0</v>
          </cell>
          <cell r="AH84">
            <v>355450</v>
          </cell>
          <cell r="AI84">
            <v>658600</v>
          </cell>
          <cell r="AJ84">
            <v>0</v>
          </cell>
          <cell r="AK84">
            <v>0</v>
          </cell>
          <cell r="AL84">
            <v>1014050</v>
          </cell>
          <cell r="AR84">
            <v>18618859</v>
          </cell>
          <cell r="AX84">
            <v>280000</v>
          </cell>
          <cell r="BD84">
            <v>0</v>
          </cell>
          <cell r="BF84">
            <v>6194948</v>
          </cell>
          <cell r="BG84">
            <v>4846444</v>
          </cell>
          <cell r="BH84">
            <v>7819967</v>
          </cell>
          <cell r="BI84">
            <v>37500</v>
          </cell>
          <cell r="BJ84">
            <v>18898859</v>
          </cell>
          <cell r="BQ84">
            <v>286000</v>
          </cell>
          <cell r="BW84">
            <v>37750</v>
          </cell>
          <cell r="CC84">
            <v>0</v>
          </cell>
          <cell r="CE84">
            <v>96000</v>
          </cell>
          <cell r="CF84">
            <v>15000</v>
          </cell>
          <cell r="CG84">
            <v>89000</v>
          </cell>
          <cell r="CH84">
            <v>123750</v>
          </cell>
          <cell r="CI84">
            <v>323750</v>
          </cell>
          <cell r="CO84">
            <v>171010</v>
          </cell>
          <cell r="CU84">
            <v>59950</v>
          </cell>
          <cell r="DA84">
            <v>0</v>
          </cell>
          <cell r="DC84">
            <v>91600</v>
          </cell>
          <cell r="DD84">
            <v>1160</v>
          </cell>
          <cell r="DE84">
            <v>138200</v>
          </cell>
          <cell r="DF84">
            <v>0</v>
          </cell>
        </row>
        <row r="85">
          <cell r="T85">
            <v>2328517</v>
          </cell>
          <cell r="Z85">
            <v>288300</v>
          </cell>
          <cell r="AF85">
            <v>0</v>
          </cell>
          <cell r="AH85">
            <v>2215867</v>
          </cell>
          <cell r="AI85">
            <v>52650</v>
          </cell>
          <cell r="AJ85">
            <v>100000</v>
          </cell>
          <cell r="AK85">
            <v>248300</v>
          </cell>
          <cell r="AL85">
            <v>2616817</v>
          </cell>
          <cell r="AR85">
            <v>4735329</v>
          </cell>
          <cell r="AX85">
            <v>1133421</v>
          </cell>
          <cell r="BD85">
            <v>0</v>
          </cell>
          <cell r="BF85">
            <v>0</v>
          </cell>
          <cell r="BG85">
            <v>2102000</v>
          </cell>
          <cell r="BH85">
            <v>1030318</v>
          </cell>
          <cell r="BI85">
            <v>2736432</v>
          </cell>
          <cell r="BJ85">
            <v>5868750</v>
          </cell>
          <cell r="BQ85">
            <v>180250</v>
          </cell>
          <cell r="BW85">
            <v>0</v>
          </cell>
          <cell r="CC85">
            <v>43500</v>
          </cell>
          <cell r="CE85">
            <v>9200</v>
          </cell>
          <cell r="CF85">
            <v>0</v>
          </cell>
          <cell r="CG85">
            <v>171050</v>
          </cell>
          <cell r="CH85">
            <v>43500</v>
          </cell>
          <cell r="CI85">
            <v>223750</v>
          </cell>
          <cell r="CO85">
            <v>80550</v>
          </cell>
          <cell r="CU85">
            <v>65000</v>
          </cell>
          <cell r="DA85">
            <v>0</v>
          </cell>
          <cell r="DC85">
            <v>48550</v>
          </cell>
          <cell r="DD85">
            <v>97000</v>
          </cell>
          <cell r="DE85">
            <v>0</v>
          </cell>
          <cell r="DF85">
            <v>0</v>
          </cell>
        </row>
        <row r="86">
          <cell r="T86">
            <v>10000</v>
          </cell>
          <cell r="Z86">
            <v>0</v>
          </cell>
          <cell r="AF86">
            <v>0</v>
          </cell>
          <cell r="AH86">
            <v>0</v>
          </cell>
          <cell r="AI86">
            <v>0</v>
          </cell>
          <cell r="AJ86">
            <v>10000</v>
          </cell>
          <cell r="AK86">
            <v>0</v>
          </cell>
          <cell r="AL86">
            <v>10000</v>
          </cell>
          <cell r="AR86">
            <v>10000</v>
          </cell>
          <cell r="AX86">
            <v>0</v>
          </cell>
          <cell r="BD86">
            <v>0</v>
          </cell>
          <cell r="BF86">
            <v>0</v>
          </cell>
          <cell r="BG86">
            <v>10000</v>
          </cell>
          <cell r="BH86">
            <v>0</v>
          </cell>
          <cell r="BI86">
            <v>0</v>
          </cell>
          <cell r="BJ86">
            <v>10000</v>
          </cell>
          <cell r="BQ86">
            <v>0</v>
          </cell>
          <cell r="BW86">
            <v>0</v>
          </cell>
          <cell r="CC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O86">
            <v>0</v>
          </cell>
          <cell r="CU86">
            <v>0</v>
          </cell>
          <cell r="DA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</row>
        <row r="87">
          <cell r="T87">
            <v>9789652</v>
          </cell>
          <cell r="Z87">
            <v>2065937</v>
          </cell>
          <cell r="AF87">
            <v>0</v>
          </cell>
          <cell r="AH87">
            <v>3665154</v>
          </cell>
          <cell r="AI87">
            <v>3178637</v>
          </cell>
          <cell r="AJ87">
            <v>3604261</v>
          </cell>
          <cell r="AK87">
            <v>1407537</v>
          </cell>
          <cell r="AL87">
            <v>11855589</v>
          </cell>
          <cell r="AR87">
            <v>3234616</v>
          </cell>
          <cell r="AX87">
            <v>7512157</v>
          </cell>
          <cell r="BD87">
            <v>0</v>
          </cell>
          <cell r="BF87">
            <v>3508139</v>
          </cell>
          <cell r="BG87">
            <v>2454367</v>
          </cell>
          <cell r="BH87">
            <v>1717729</v>
          </cell>
          <cell r="BI87">
            <v>3066538</v>
          </cell>
          <cell r="BJ87">
            <v>10746773</v>
          </cell>
          <cell r="BQ87">
            <v>3087925</v>
          </cell>
          <cell r="BW87">
            <v>15685141</v>
          </cell>
          <cell r="CC87">
            <v>0</v>
          </cell>
          <cell r="CE87">
            <v>3456117</v>
          </cell>
          <cell r="CF87">
            <v>6368885</v>
          </cell>
          <cell r="CG87">
            <v>5209945</v>
          </cell>
          <cell r="CH87">
            <v>3738119</v>
          </cell>
          <cell r="CI87">
            <v>18773066</v>
          </cell>
          <cell r="CO87">
            <v>20800</v>
          </cell>
          <cell r="CU87">
            <v>4343574</v>
          </cell>
          <cell r="DA87">
            <v>40000</v>
          </cell>
          <cell r="DC87">
            <v>0</v>
          </cell>
          <cell r="DD87">
            <v>50000</v>
          </cell>
          <cell r="DE87">
            <v>4354374</v>
          </cell>
          <cell r="DF87">
            <v>0</v>
          </cell>
        </row>
        <row r="88">
          <cell r="T88">
            <v>63200</v>
          </cell>
          <cell r="Z88">
            <v>380650</v>
          </cell>
          <cell r="AF88">
            <v>0</v>
          </cell>
          <cell r="AH88">
            <v>0</v>
          </cell>
          <cell r="AI88">
            <v>443850</v>
          </cell>
          <cell r="AJ88">
            <v>0</v>
          </cell>
          <cell r="AK88">
            <v>0</v>
          </cell>
          <cell r="AL88">
            <v>443850</v>
          </cell>
          <cell r="AR88">
            <v>163250</v>
          </cell>
          <cell r="AX88">
            <v>6552950</v>
          </cell>
          <cell r="BD88">
            <v>0</v>
          </cell>
          <cell r="BF88">
            <v>5350</v>
          </cell>
          <cell r="BG88">
            <v>163250</v>
          </cell>
          <cell r="BH88">
            <v>0</v>
          </cell>
          <cell r="BI88">
            <v>6547600</v>
          </cell>
          <cell r="BJ88">
            <v>6716200</v>
          </cell>
          <cell r="BQ88">
            <v>0</v>
          </cell>
          <cell r="BW88">
            <v>745200</v>
          </cell>
          <cell r="CC88">
            <v>0</v>
          </cell>
          <cell r="CE88">
            <v>429400</v>
          </cell>
          <cell r="CF88">
            <v>20000</v>
          </cell>
          <cell r="CG88">
            <v>295800</v>
          </cell>
          <cell r="CH88">
            <v>0</v>
          </cell>
          <cell r="CI88">
            <v>745200</v>
          </cell>
          <cell r="CO88">
            <v>0</v>
          </cell>
          <cell r="CU88">
            <v>0</v>
          </cell>
          <cell r="DA88">
            <v>262550</v>
          </cell>
          <cell r="DC88">
            <v>0</v>
          </cell>
          <cell r="DD88">
            <v>262550</v>
          </cell>
          <cell r="DE88">
            <v>0</v>
          </cell>
          <cell r="DF88">
            <v>0</v>
          </cell>
        </row>
        <row r="89">
          <cell r="T89">
            <v>0</v>
          </cell>
          <cell r="Z89">
            <v>2850557</v>
          </cell>
          <cell r="AF89">
            <v>0</v>
          </cell>
          <cell r="AH89">
            <v>0</v>
          </cell>
          <cell r="AI89">
            <v>2850557</v>
          </cell>
          <cell r="AJ89">
            <v>0</v>
          </cell>
          <cell r="AK89">
            <v>0</v>
          </cell>
          <cell r="AL89">
            <v>2850557</v>
          </cell>
          <cell r="AR89">
            <v>0</v>
          </cell>
          <cell r="AX89">
            <v>13790423</v>
          </cell>
          <cell r="BD89">
            <v>0</v>
          </cell>
          <cell r="BF89">
            <v>1114481</v>
          </cell>
          <cell r="BG89">
            <v>389699</v>
          </cell>
          <cell r="BH89">
            <v>7717627</v>
          </cell>
          <cell r="BI89">
            <v>4568616</v>
          </cell>
          <cell r="BJ89">
            <v>13790423</v>
          </cell>
          <cell r="BQ89">
            <v>2718480</v>
          </cell>
          <cell r="BW89">
            <v>12259521</v>
          </cell>
          <cell r="CC89">
            <v>7540249</v>
          </cell>
          <cell r="CE89">
            <v>7834640</v>
          </cell>
          <cell r="CF89">
            <v>10158561</v>
          </cell>
          <cell r="CG89">
            <v>4525049</v>
          </cell>
          <cell r="CH89">
            <v>0</v>
          </cell>
          <cell r="CI89">
            <v>22518250</v>
          </cell>
          <cell r="CO89">
            <v>0</v>
          </cell>
          <cell r="CU89">
            <v>0</v>
          </cell>
          <cell r="DA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</row>
        <row r="90">
          <cell r="T90">
            <v>43350</v>
          </cell>
          <cell r="Z90">
            <v>600000</v>
          </cell>
          <cell r="AF90">
            <v>0</v>
          </cell>
          <cell r="AH90">
            <v>631350</v>
          </cell>
          <cell r="AI90">
            <v>0</v>
          </cell>
          <cell r="AJ90">
            <v>12000</v>
          </cell>
          <cell r="AK90">
            <v>0</v>
          </cell>
          <cell r="AL90">
            <v>643350</v>
          </cell>
          <cell r="AR90">
            <v>21000</v>
          </cell>
          <cell r="AX90">
            <v>1525341</v>
          </cell>
          <cell r="BD90">
            <v>0</v>
          </cell>
          <cell r="BF90">
            <v>0</v>
          </cell>
          <cell r="BG90">
            <v>0</v>
          </cell>
          <cell r="BH90">
            <v>1546341</v>
          </cell>
          <cell r="BI90">
            <v>0</v>
          </cell>
          <cell r="BJ90">
            <v>1546341</v>
          </cell>
          <cell r="BQ90">
            <v>37000</v>
          </cell>
          <cell r="BW90">
            <v>12228535</v>
          </cell>
          <cell r="CC90">
            <v>0</v>
          </cell>
          <cell r="CE90">
            <v>2600000</v>
          </cell>
          <cell r="CF90">
            <v>5273635</v>
          </cell>
          <cell r="CG90">
            <v>4391900</v>
          </cell>
          <cell r="CH90">
            <v>0</v>
          </cell>
          <cell r="CI90">
            <v>12265535</v>
          </cell>
          <cell r="CO90">
            <v>400</v>
          </cell>
          <cell r="CU90">
            <v>3259715</v>
          </cell>
          <cell r="DA90">
            <v>280994</v>
          </cell>
          <cell r="DC90">
            <v>0</v>
          </cell>
          <cell r="DD90">
            <v>952400</v>
          </cell>
          <cell r="DE90">
            <v>2588709</v>
          </cell>
          <cell r="DF90">
            <v>0</v>
          </cell>
        </row>
        <row r="91">
          <cell r="T91">
            <v>0</v>
          </cell>
          <cell r="Z91">
            <v>1071376</v>
          </cell>
          <cell r="AF91">
            <v>0</v>
          </cell>
          <cell r="AH91">
            <v>0</v>
          </cell>
          <cell r="AI91">
            <v>763408</v>
          </cell>
          <cell r="AJ91">
            <v>0</v>
          </cell>
          <cell r="AK91">
            <v>307968</v>
          </cell>
          <cell r="AL91">
            <v>1071376</v>
          </cell>
          <cell r="AR91">
            <v>0</v>
          </cell>
          <cell r="AX91">
            <v>0</v>
          </cell>
          <cell r="BD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Q91">
            <v>0</v>
          </cell>
          <cell r="BW91">
            <v>247660</v>
          </cell>
          <cell r="CC91">
            <v>0</v>
          </cell>
          <cell r="CE91">
            <v>0</v>
          </cell>
          <cell r="CF91">
            <v>247660</v>
          </cell>
          <cell r="CG91">
            <v>0</v>
          </cell>
          <cell r="CH91">
            <v>0</v>
          </cell>
          <cell r="CI91">
            <v>247660</v>
          </cell>
          <cell r="CO91">
            <v>0</v>
          </cell>
          <cell r="CU91">
            <v>1679592</v>
          </cell>
          <cell r="DA91">
            <v>0</v>
          </cell>
          <cell r="DC91">
            <v>1271740</v>
          </cell>
          <cell r="DD91">
            <v>407852</v>
          </cell>
          <cell r="DE91">
            <v>0</v>
          </cell>
          <cell r="DF91">
            <v>0</v>
          </cell>
        </row>
        <row r="92">
          <cell r="T92">
            <v>2588652</v>
          </cell>
          <cell r="Z92">
            <v>0</v>
          </cell>
          <cell r="AF92">
            <v>0</v>
          </cell>
          <cell r="AH92">
            <v>863652</v>
          </cell>
          <cell r="AI92">
            <v>730000</v>
          </cell>
          <cell r="AJ92">
            <v>0</v>
          </cell>
          <cell r="AK92">
            <v>995000</v>
          </cell>
          <cell r="AL92">
            <v>2588652</v>
          </cell>
          <cell r="AR92">
            <v>1846558</v>
          </cell>
          <cell r="AX92">
            <v>0</v>
          </cell>
          <cell r="BD92">
            <v>0</v>
          </cell>
          <cell r="BF92">
            <v>921058</v>
          </cell>
          <cell r="BG92">
            <v>925500</v>
          </cell>
          <cell r="BH92">
            <v>0</v>
          </cell>
          <cell r="BI92">
            <v>0</v>
          </cell>
          <cell r="BJ92">
            <v>1846558</v>
          </cell>
          <cell r="BQ92">
            <v>900000</v>
          </cell>
          <cell r="BW92">
            <v>0</v>
          </cell>
          <cell r="CC92">
            <v>0</v>
          </cell>
          <cell r="CE92">
            <v>500000</v>
          </cell>
          <cell r="CF92">
            <v>0</v>
          </cell>
          <cell r="CG92">
            <v>400000</v>
          </cell>
          <cell r="CH92">
            <v>0</v>
          </cell>
          <cell r="CI92">
            <v>900000</v>
          </cell>
          <cell r="CO92">
            <v>2281175</v>
          </cell>
          <cell r="CU92">
            <v>0</v>
          </cell>
          <cell r="DA92">
            <v>0</v>
          </cell>
          <cell r="DC92">
            <v>0</v>
          </cell>
          <cell r="DD92">
            <v>213648</v>
          </cell>
          <cell r="DE92">
            <v>2067527</v>
          </cell>
          <cell r="DF92">
            <v>0</v>
          </cell>
        </row>
        <row r="93">
          <cell r="D93">
            <v>167488684</v>
          </cell>
          <cell r="E93">
            <v>4917174</v>
          </cell>
          <cell r="G93">
            <v>190893959</v>
          </cell>
          <cell r="H93">
            <v>17808637</v>
          </cell>
          <cell r="I93">
            <v>4145100</v>
          </cell>
          <cell r="K93">
            <v>153758109</v>
          </cell>
          <cell r="L93">
            <v>43439801</v>
          </cell>
          <cell r="M93">
            <v>12012401</v>
          </cell>
          <cell r="T93">
            <v>92753263</v>
          </cell>
          <cell r="Z93">
            <v>94009812</v>
          </cell>
          <cell r="AF93">
            <v>18819331</v>
          </cell>
          <cell r="AR93">
            <v>106402017</v>
          </cell>
          <cell r="AX93">
            <v>131685470</v>
          </cell>
          <cell r="BD93">
            <v>21372034</v>
          </cell>
          <cell r="BQ93">
            <v>42955054</v>
          </cell>
          <cell r="BW93">
            <v>112604454</v>
          </cell>
          <cell r="CC93">
            <v>39815659</v>
          </cell>
          <cell r="CO93">
            <v>23543063</v>
          </cell>
          <cell r="CU93">
            <v>37389299</v>
          </cell>
          <cell r="DA93">
            <v>49660812</v>
          </cell>
        </row>
        <row r="143">
          <cell r="D143">
            <v>25992472</v>
          </cell>
          <cell r="E143">
            <v>192365</v>
          </cell>
          <cell r="G143">
            <v>40876801</v>
          </cell>
          <cell r="H143">
            <v>269480</v>
          </cell>
          <cell r="L143">
            <v>1476912</v>
          </cell>
        </row>
      </sheetData>
      <sheetData sheetId="48"/>
      <sheetData sheetId="49">
        <row r="5">
          <cell r="B5">
            <v>5617184</v>
          </cell>
          <cell r="D5">
            <v>5617184</v>
          </cell>
        </row>
        <row r="6">
          <cell r="B6">
            <v>16944713</v>
          </cell>
          <cell r="D6">
            <v>16944713</v>
          </cell>
        </row>
        <row r="7">
          <cell r="B7">
            <v>46842964</v>
          </cell>
          <cell r="D7">
            <v>46842964</v>
          </cell>
        </row>
        <row r="8">
          <cell r="B8">
            <v>43805000</v>
          </cell>
          <cell r="D8">
            <v>43805000</v>
          </cell>
        </row>
        <row r="9">
          <cell r="B9">
            <v>60151197</v>
          </cell>
          <cell r="D9">
            <v>60151197</v>
          </cell>
        </row>
        <row r="10">
          <cell r="B10">
            <v>88476937</v>
          </cell>
          <cell r="C10">
            <v>13226517</v>
          </cell>
          <cell r="D10">
            <v>101703454</v>
          </cell>
        </row>
        <row r="11">
          <cell r="B11">
            <v>145209800</v>
          </cell>
          <cell r="C11">
            <v>20473178</v>
          </cell>
          <cell r="D11">
            <v>165682978</v>
          </cell>
        </row>
        <row r="12">
          <cell r="B12">
            <v>88003106</v>
          </cell>
          <cell r="C12">
            <v>38678392</v>
          </cell>
          <cell r="D12">
            <v>126681498</v>
          </cell>
        </row>
        <row r="13">
          <cell r="B13">
            <v>70272798</v>
          </cell>
          <cell r="C13">
            <v>18181481</v>
          </cell>
          <cell r="D13">
            <v>88454279</v>
          </cell>
        </row>
        <row r="14">
          <cell r="B14">
            <v>142976486</v>
          </cell>
          <cell r="C14">
            <v>22267890</v>
          </cell>
          <cell r="D14">
            <v>165244376</v>
          </cell>
        </row>
        <row r="15">
          <cell r="B15">
            <v>189205502</v>
          </cell>
          <cell r="C15">
            <v>22151629</v>
          </cell>
          <cell r="D15">
            <v>211357131</v>
          </cell>
        </row>
        <row r="16">
          <cell r="B16">
            <v>177876883</v>
          </cell>
          <cell r="C16">
            <v>28904667</v>
          </cell>
          <cell r="D16">
            <v>206781550</v>
          </cell>
        </row>
        <row r="17">
          <cell r="B17">
            <v>137724562</v>
          </cell>
          <cell r="C17">
            <v>25811705</v>
          </cell>
          <cell r="D17">
            <v>163536267</v>
          </cell>
        </row>
        <row r="18">
          <cell r="B18">
            <v>202908557</v>
          </cell>
          <cell r="C18">
            <v>50810329</v>
          </cell>
          <cell r="D18">
            <v>253718886</v>
          </cell>
        </row>
        <row r="27">
          <cell r="D27">
            <v>3217847322</v>
          </cell>
        </row>
      </sheetData>
      <sheetData sheetId="50"/>
      <sheetData sheetId="51"/>
      <sheetData sheetId="52"/>
      <sheetData sheetId="53"/>
      <sheetData sheetId="54">
        <row r="5">
          <cell r="G5">
            <v>4335880</v>
          </cell>
          <cell r="M5">
            <v>4316530</v>
          </cell>
          <cell r="S5">
            <v>744150</v>
          </cell>
          <cell r="U5">
            <v>0</v>
          </cell>
          <cell r="V5">
            <v>0</v>
          </cell>
          <cell r="W5">
            <v>430667</v>
          </cell>
          <cell r="X5">
            <v>0</v>
          </cell>
        </row>
        <row r="6">
          <cell r="G6">
            <v>738000</v>
          </cell>
          <cell r="M6">
            <v>8505774</v>
          </cell>
          <cell r="S6">
            <v>1953500</v>
          </cell>
          <cell r="U6">
            <v>0</v>
          </cell>
          <cell r="V6">
            <v>27223</v>
          </cell>
          <cell r="W6">
            <v>0</v>
          </cell>
          <cell r="X6">
            <v>0</v>
          </cell>
        </row>
        <row r="7">
          <cell r="G7">
            <v>50000</v>
          </cell>
          <cell r="M7">
            <v>0</v>
          </cell>
          <cell r="S7">
            <v>210000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G8">
            <v>11527799</v>
          </cell>
          <cell r="M8">
            <v>7113929</v>
          </cell>
          <cell r="S8">
            <v>579400</v>
          </cell>
          <cell r="U8">
            <v>0</v>
          </cell>
          <cell r="V8">
            <v>2485930</v>
          </cell>
          <cell r="W8">
            <v>1062050</v>
          </cell>
          <cell r="X8">
            <v>0</v>
          </cell>
        </row>
        <row r="9">
          <cell r="G9">
            <v>7254899</v>
          </cell>
          <cell r="M9">
            <v>1679308</v>
          </cell>
          <cell r="S9">
            <v>2325524</v>
          </cell>
          <cell r="U9">
            <v>0</v>
          </cell>
          <cell r="V9">
            <v>0</v>
          </cell>
          <cell r="W9">
            <v>790855</v>
          </cell>
          <cell r="X9">
            <v>0</v>
          </cell>
        </row>
        <row r="10">
          <cell r="G10">
            <v>2476800</v>
          </cell>
          <cell r="M10">
            <v>1952850</v>
          </cell>
          <cell r="S10">
            <v>1635000</v>
          </cell>
          <cell r="U10">
            <v>0</v>
          </cell>
          <cell r="V10">
            <v>0</v>
          </cell>
          <cell r="W10">
            <v>181850</v>
          </cell>
          <cell r="X10">
            <v>0</v>
          </cell>
        </row>
        <row r="11">
          <cell r="G11">
            <v>4872300</v>
          </cell>
          <cell r="M11">
            <v>12239050</v>
          </cell>
          <cell r="S11">
            <v>829000</v>
          </cell>
          <cell r="U11">
            <v>2047</v>
          </cell>
          <cell r="V11">
            <v>52850</v>
          </cell>
          <cell r="W11">
            <v>25950</v>
          </cell>
          <cell r="X11">
            <v>0</v>
          </cell>
        </row>
        <row r="12">
          <cell r="G12">
            <v>5000</v>
          </cell>
          <cell r="M12">
            <v>10000</v>
          </cell>
          <cell r="S12">
            <v>0</v>
          </cell>
          <cell r="U12">
            <v>0</v>
          </cell>
          <cell r="V12">
            <v>6569</v>
          </cell>
          <cell r="W12">
            <v>0</v>
          </cell>
          <cell r="X12">
            <v>0</v>
          </cell>
        </row>
        <row r="13">
          <cell r="G13">
            <v>388310</v>
          </cell>
          <cell r="M13">
            <v>11557000</v>
          </cell>
          <cell r="S13">
            <v>1521950</v>
          </cell>
          <cell r="U13">
            <v>10000</v>
          </cell>
          <cell r="V13">
            <v>19000</v>
          </cell>
          <cell r="W13">
            <v>505150</v>
          </cell>
          <cell r="X13">
            <v>0</v>
          </cell>
        </row>
        <row r="14">
          <cell r="G14">
            <v>0</v>
          </cell>
          <cell r="M14">
            <v>0</v>
          </cell>
          <cell r="S14">
            <v>121400</v>
          </cell>
          <cell r="U14">
            <v>0</v>
          </cell>
          <cell r="V14">
            <v>0</v>
          </cell>
          <cell r="W14">
            <v>108000</v>
          </cell>
          <cell r="X14">
            <v>0</v>
          </cell>
        </row>
        <row r="15">
          <cell r="G15">
            <v>413923</v>
          </cell>
          <cell r="M15">
            <v>4447196</v>
          </cell>
          <cell r="S15">
            <v>0</v>
          </cell>
          <cell r="U15">
            <v>0</v>
          </cell>
          <cell r="V15">
            <v>0</v>
          </cell>
          <cell r="W15">
            <v>307434</v>
          </cell>
          <cell r="X15">
            <v>0</v>
          </cell>
        </row>
        <row r="16">
          <cell r="G16">
            <v>2196265</v>
          </cell>
          <cell r="M16">
            <v>2283078</v>
          </cell>
          <cell r="S16">
            <v>10741153</v>
          </cell>
          <cell r="U16">
            <v>5709822</v>
          </cell>
          <cell r="V16">
            <v>0</v>
          </cell>
          <cell r="W16">
            <v>300</v>
          </cell>
          <cell r="X16">
            <v>0</v>
          </cell>
        </row>
        <row r="17">
          <cell r="G17">
            <v>52000</v>
          </cell>
          <cell r="M17">
            <v>230883</v>
          </cell>
          <cell r="S17">
            <v>60500</v>
          </cell>
          <cell r="U17">
            <v>0</v>
          </cell>
          <cell r="V17">
            <v>39858</v>
          </cell>
          <cell r="W17">
            <v>0</v>
          </cell>
          <cell r="X17">
            <v>0</v>
          </cell>
        </row>
        <row r="18">
          <cell r="G18">
            <v>31612774</v>
          </cell>
          <cell r="M18">
            <v>33591318</v>
          </cell>
          <cell r="S18">
            <v>20322011</v>
          </cell>
          <cell r="U18">
            <v>3744812</v>
          </cell>
          <cell r="V18">
            <v>5255611</v>
          </cell>
          <cell r="W18">
            <v>4809926</v>
          </cell>
          <cell r="X18">
            <v>0</v>
          </cell>
        </row>
        <row r="19">
          <cell r="G19">
            <v>0</v>
          </cell>
          <cell r="M19">
            <v>80000</v>
          </cell>
          <cell r="S19">
            <v>80000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G20">
            <v>0</v>
          </cell>
          <cell r="M20">
            <v>113081</v>
          </cell>
          <cell r="S20">
            <v>1518801</v>
          </cell>
          <cell r="U20">
            <v>117200</v>
          </cell>
          <cell r="V20">
            <v>0</v>
          </cell>
          <cell r="W20">
            <v>0</v>
          </cell>
          <cell r="X20">
            <v>0</v>
          </cell>
        </row>
        <row r="21">
          <cell r="G21">
            <v>8035229</v>
          </cell>
          <cell r="M21">
            <v>21401476</v>
          </cell>
          <cell r="S21">
            <v>1526747</v>
          </cell>
          <cell r="U21">
            <v>387053</v>
          </cell>
          <cell r="V21">
            <v>1895025</v>
          </cell>
          <cell r="W21">
            <v>560000</v>
          </cell>
          <cell r="X21">
            <v>0</v>
          </cell>
        </row>
        <row r="22">
          <cell r="G22">
            <v>0</v>
          </cell>
          <cell r="M22">
            <v>40000</v>
          </cell>
          <cell r="S22">
            <v>0</v>
          </cell>
          <cell r="U22">
            <v>0</v>
          </cell>
          <cell r="V22">
            <v>0</v>
          </cell>
          <cell r="W22">
            <v>85000</v>
          </cell>
          <cell r="X22">
            <v>0</v>
          </cell>
        </row>
        <row r="23">
          <cell r="G23">
            <v>1886811</v>
          </cell>
          <cell r="M23">
            <v>216163</v>
          </cell>
          <cell r="S23">
            <v>223834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G24">
            <v>8743138</v>
          </cell>
          <cell r="M24">
            <v>3150420</v>
          </cell>
          <cell r="S24">
            <v>19186600</v>
          </cell>
          <cell r="U24">
            <v>51505</v>
          </cell>
          <cell r="V24">
            <v>25950</v>
          </cell>
          <cell r="W24">
            <v>748870</v>
          </cell>
          <cell r="X24">
            <v>0</v>
          </cell>
        </row>
        <row r="25">
          <cell r="G25">
            <v>2012000</v>
          </cell>
          <cell r="M25">
            <v>9910555</v>
          </cell>
          <cell r="S25">
            <v>0</v>
          </cell>
          <cell r="U25">
            <v>0</v>
          </cell>
          <cell r="V25">
            <v>0</v>
          </cell>
          <cell r="W25">
            <v>2991134</v>
          </cell>
          <cell r="X25">
            <v>0</v>
          </cell>
        </row>
        <row r="26">
          <cell r="G26">
            <v>243553</v>
          </cell>
          <cell r="M26">
            <v>1727356</v>
          </cell>
          <cell r="S26">
            <v>0</v>
          </cell>
          <cell r="U26">
            <v>0</v>
          </cell>
          <cell r="V26">
            <v>0</v>
          </cell>
          <cell r="W26">
            <v>49085</v>
          </cell>
          <cell r="X26">
            <v>0</v>
          </cell>
        </row>
        <row r="27">
          <cell r="G27">
            <v>11828562</v>
          </cell>
          <cell r="M27">
            <v>3441603</v>
          </cell>
          <cell r="S27">
            <v>11864743</v>
          </cell>
          <cell r="U27">
            <v>3293115</v>
          </cell>
          <cell r="V27">
            <v>3118434</v>
          </cell>
          <cell r="W27">
            <v>968000</v>
          </cell>
          <cell r="X27">
            <v>0</v>
          </cell>
        </row>
        <row r="28">
          <cell r="G28">
            <v>2983264</v>
          </cell>
          <cell r="M28">
            <v>279000</v>
          </cell>
          <cell r="S28">
            <v>1108143</v>
          </cell>
          <cell r="U28">
            <v>1779162</v>
          </cell>
          <cell r="V28">
            <v>858574</v>
          </cell>
          <cell r="W28">
            <v>350000</v>
          </cell>
          <cell r="X28">
            <v>0</v>
          </cell>
        </row>
        <row r="29">
          <cell r="G29">
            <v>5597700</v>
          </cell>
          <cell r="M29">
            <v>5848300</v>
          </cell>
          <cell r="S29">
            <v>966300</v>
          </cell>
          <cell r="U29">
            <v>1720000</v>
          </cell>
          <cell r="V29">
            <v>8901120</v>
          </cell>
          <cell r="W29">
            <v>4263950</v>
          </cell>
          <cell r="X29">
            <v>0</v>
          </cell>
        </row>
        <row r="30">
          <cell r="G30">
            <v>8613230</v>
          </cell>
          <cell r="M30">
            <v>2854765</v>
          </cell>
          <cell r="S30">
            <v>2100248</v>
          </cell>
          <cell r="U30">
            <v>2931371</v>
          </cell>
          <cell r="V30">
            <v>5361629</v>
          </cell>
          <cell r="W30">
            <v>2908607</v>
          </cell>
          <cell r="X30">
            <v>0</v>
          </cell>
        </row>
        <row r="31">
          <cell r="G31">
            <v>1926700</v>
          </cell>
          <cell r="M31">
            <v>12492163</v>
          </cell>
          <cell r="S31">
            <v>3302810</v>
          </cell>
          <cell r="U31">
            <v>0</v>
          </cell>
          <cell r="V31">
            <v>79105</v>
          </cell>
          <cell r="W31">
            <v>788750</v>
          </cell>
          <cell r="X31">
            <v>0</v>
          </cell>
        </row>
        <row r="32">
          <cell r="G32">
            <v>0</v>
          </cell>
          <cell r="M32">
            <v>0</v>
          </cell>
          <cell r="S32">
            <v>1805770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G33">
            <v>5684460</v>
          </cell>
          <cell r="M33">
            <v>8066750</v>
          </cell>
          <cell r="S33">
            <v>9117580</v>
          </cell>
          <cell r="U33">
            <v>6000</v>
          </cell>
          <cell r="V33">
            <v>0</v>
          </cell>
          <cell r="W33">
            <v>0</v>
          </cell>
          <cell r="X33">
            <v>0</v>
          </cell>
        </row>
        <row r="34">
          <cell r="G34">
            <v>0</v>
          </cell>
          <cell r="M34">
            <v>0</v>
          </cell>
          <cell r="S34">
            <v>160255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G35">
            <v>10071730</v>
          </cell>
          <cell r="M35">
            <v>5847280</v>
          </cell>
          <cell r="S35">
            <v>11908531</v>
          </cell>
          <cell r="U35">
            <v>5228166</v>
          </cell>
          <cell r="V35">
            <v>755000</v>
          </cell>
          <cell r="W35">
            <v>58850</v>
          </cell>
          <cell r="X35">
            <v>0</v>
          </cell>
        </row>
        <row r="36">
          <cell r="G36">
            <v>37315405</v>
          </cell>
          <cell r="M36">
            <v>28422518</v>
          </cell>
          <cell r="S36">
            <v>22092124</v>
          </cell>
          <cell r="U36">
            <v>8246409</v>
          </cell>
          <cell r="V36">
            <v>2453459</v>
          </cell>
          <cell r="W36">
            <v>7060299</v>
          </cell>
          <cell r="X36">
            <v>0</v>
          </cell>
        </row>
        <row r="37">
          <cell r="G37">
            <v>1227264</v>
          </cell>
          <cell r="M37">
            <v>4808475</v>
          </cell>
          <cell r="S37">
            <v>1721700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G38">
            <v>6645200</v>
          </cell>
          <cell r="M38">
            <v>2399845</v>
          </cell>
          <cell r="S38">
            <v>1762986</v>
          </cell>
          <cell r="U38">
            <v>0</v>
          </cell>
          <cell r="V38">
            <v>0</v>
          </cell>
          <cell r="W38">
            <v>903906</v>
          </cell>
          <cell r="X38">
            <v>0</v>
          </cell>
        </row>
        <row r="39">
          <cell r="G39">
            <v>680631</v>
          </cell>
          <cell r="M39">
            <v>689500</v>
          </cell>
          <cell r="S39">
            <v>6852227</v>
          </cell>
          <cell r="U39">
            <v>0</v>
          </cell>
          <cell r="V39">
            <v>257000</v>
          </cell>
          <cell r="W39">
            <v>0</v>
          </cell>
          <cell r="X39">
            <v>0</v>
          </cell>
        </row>
        <row r="40">
          <cell r="G40">
            <v>2921039</v>
          </cell>
          <cell r="M40">
            <v>319451</v>
          </cell>
          <cell r="S40">
            <v>1022119</v>
          </cell>
          <cell r="U40">
            <v>4400</v>
          </cell>
          <cell r="V40">
            <v>1297140</v>
          </cell>
          <cell r="W40">
            <v>1812742</v>
          </cell>
          <cell r="X40">
            <v>0</v>
          </cell>
        </row>
        <row r="41">
          <cell r="G41">
            <v>0</v>
          </cell>
          <cell r="M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G42">
            <v>148299</v>
          </cell>
          <cell r="M42">
            <v>0</v>
          </cell>
          <cell r="S42">
            <v>12850</v>
          </cell>
          <cell r="U42">
            <v>0</v>
          </cell>
          <cell r="V42">
            <v>0</v>
          </cell>
          <cell r="W42">
            <v>155950</v>
          </cell>
          <cell r="X42">
            <v>0</v>
          </cell>
        </row>
        <row r="43">
          <cell r="G43">
            <v>1014050</v>
          </cell>
          <cell r="M43">
            <v>18898859</v>
          </cell>
          <cell r="S43">
            <v>323750</v>
          </cell>
          <cell r="U43">
            <v>91600</v>
          </cell>
          <cell r="V43">
            <v>1160</v>
          </cell>
          <cell r="W43">
            <v>138200</v>
          </cell>
          <cell r="X43">
            <v>0</v>
          </cell>
        </row>
        <row r="44">
          <cell r="G44">
            <v>2616817</v>
          </cell>
          <cell r="M44">
            <v>5868750</v>
          </cell>
          <cell r="S44">
            <v>223750</v>
          </cell>
          <cell r="U44">
            <v>48550</v>
          </cell>
          <cell r="V44">
            <v>97000</v>
          </cell>
          <cell r="W44">
            <v>0</v>
          </cell>
          <cell r="X44">
            <v>0</v>
          </cell>
        </row>
        <row r="45">
          <cell r="G45">
            <v>10000</v>
          </cell>
          <cell r="M45">
            <v>10000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</row>
        <row r="46">
          <cell r="G46">
            <v>11855589</v>
          </cell>
          <cell r="M46">
            <v>10746773</v>
          </cell>
          <cell r="S46">
            <v>18773066</v>
          </cell>
          <cell r="U46">
            <v>0</v>
          </cell>
          <cell r="V46">
            <v>50000</v>
          </cell>
          <cell r="W46">
            <v>4354374</v>
          </cell>
          <cell r="X46">
            <v>0</v>
          </cell>
        </row>
        <row r="47">
          <cell r="G47">
            <v>443850</v>
          </cell>
          <cell r="M47">
            <v>6716200</v>
          </cell>
          <cell r="S47">
            <v>745200</v>
          </cell>
          <cell r="U47">
            <v>0</v>
          </cell>
          <cell r="V47">
            <v>262550</v>
          </cell>
          <cell r="W47">
            <v>0</v>
          </cell>
          <cell r="X47">
            <v>0</v>
          </cell>
        </row>
        <row r="48">
          <cell r="G48">
            <v>2850557</v>
          </cell>
          <cell r="M48">
            <v>13790423</v>
          </cell>
          <cell r="S48">
            <v>22518250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G49">
            <v>643350</v>
          </cell>
          <cell r="M49">
            <v>1546341</v>
          </cell>
          <cell r="S49">
            <v>12265535</v>
          </cell>
          <cell r="U49">
            <v>0</v>
          </cell>
          <cell r="V49">
            <v>952400</v>
          </cell>
          <cell r="W49">
            <v>2588709</v>
          </cell>
          <cell r="X49">
            <v>0</v>
          </cell>
        </row>
        <row r="50">
          <cell r="G50">
            <v>1071376</v>
          </cell>
          <cell r="M50">
            <v>0</v>
          </cell>
          <cell r="S50">
            <v>247660</v>
          </cell>
          <cell r="U50">
            <v>1271740</v>
          </cell>
          <cell r="V50">
            <v>407852</v>
          </cell>
          <cell r="W50">
            <v>0</v>
          </cell>
          <cell r="X50">
            <v>0</v>
          </cell>
        </row>
        <row r="51">
          <cell r="G51">
            <v>2588652</v>
          </cell>
          <cell r="M51">
            <v>1846558</v>
          </cell>
          <cell r="S51">
            <v>900000</v>
          </cell>
          <cell r="U51">
            <v>0</v>
          </cell>
          <cell r="V51">
            <v>213648</v>
          </cell>
          <cell r="W51">
            <v>2067527</v>
          </cell>
          <cell r="X51">
            <v>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51">
          <cell r="B51">
            <v>5617184</v>
          </cell>
          <cell r="C51">
            <v>16944713</v>
          </cell>
          <cell r="D51">
            <v>46842964</v>
          </cell>
          <cell r="E51">
            <v>43805000</v>
          </cell>
          <cell r="F51">
            <v>60151197</v>
          </cell>
          <cell r="G51">
            <v>88476937</v>
          </cell>
          <cell r="H51">
            <v>145209800</v>
          </cell>
          <cell r="I51">
            <v>88003106</v>
          </cell>
          <cell r="J51">
            <v>70272798</v>
          </cell>
          <cell r="K51">
            <v>142976486</v>
          </cell>
          <cell r="L51">
            <v>189205502</v>
          </cell>
          <cell r="M51">
            <v>177876883</v>
          </cell>
          <cell r="N51">
            <v>137724562</v>
          </cell>
          <cell r="O51">
            <v>202908557</v>
          </cell>
          <cell r="P51">
            <v>172405858</v>
          </cell>
          <cell r="Q51">
            <v>212847696</v>
          </cell>
          <cell r="R51">
            <v>209210311</v>
          </cell>
          <cell r="S51">
            <v>205582406</v>
          </cell>
          <cell r="T51">
            <v>259459521</v>
          </cell>
          <cell r="U51">
            <v>195375167</v>
          </cell>
          <cell r="Z51">
            <v>110593174</v>
          </cell>
        </row>
      </sheetData>
      <sheetData sheetId="64">
        <row r="51">
          <cell r="C51">
            <v>212847696</v>
          </cell>
          <cell r="D51">
            <v>209210311</v>
          </cell>
          <cell r="E51">
            <v>205577406</v>
          </cell>
          <cell r="F51">
            <v>259449521</v>
          </cell>
          <cell r="G51">
            <v>195375167</v>
          </cell>
          <cell r="L51">
            <v>110586605</v>
          </cell>
        </row>
      </sheetData>
      <sheetData sheetId="65">
        <row r="42">
          <cell r="B42">
            <v>11217610</v>
          </cell>
          <cell r="C42">
            <v>17578096</v>
          </cell>
          <cell r="D42">
            <v>35922468</v>
          </cell>
          <cell r="E42">
            <v>16945414</v>
          </cell>
          <cell r="F42">
            <v>21368712</v>
          </cell>
          <cell r="G42">
            <v>20738639</v>
          </cell>
          <cell r="H42">
            <v>27321388</v>
          </cell>
          <cell r="I42">
            <v>23841393</v>
          </cell>
          <cell r="J42">
            <v>49798170</v>
          </cell>
          <cell r="K42">
            <v>24848979</v>
          </cell>
          <cell r="L42">
            <v>39846697</v>
          </cell>
          <cell r="M42">
            <v>43020953</v>
          </cell>
          <cell r="N42">
            <v>13349048</v>
          </cell>
          <cell r="O42">
            <v>21903605</v>
          </cell>
          <cell r="P42">
            <v>30324755</v>
          </cell>
          <cell r="Q42">
            <v>14751296</v>
          </cell>
        </row>
      </sheetData>
      <sheetData sheetId="66"/>
      <sheetData sheetId="67">
        <row r="5">
          <cell r="B5">
            <v>0</v>
          </cell>
        </row>
        <row r="8">
          <cell r="B8">
            <v>0</v>
          </cell>
        </row>
        <row r="11">
          <cell r="B11">
            <v>961155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7050</v>
          </cell>
        </row>
        <row r="18">
          <cell r="B18">
            <v>265000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1400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8550</v>
          </cell>
        </row>
        <row r="38">
          <cell r="B38">
            <v>0</v>
          </cell>
        </row>
        <row r="39">
          <cell r="B39">
            <v>15600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10000</v>
          </cell>
        </row>
        <row r="45">
          <cell r="B45">
            <v>0</v>
          </cell>
        </row>
        <row r="50">
          <cell r="B50">
            <v>0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60000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2385237</v>
          </cell>
        </row>
        <row r="69">
          <cell r="B69">
            <v>60700</v>
          </cell>
        </row>
        <row r="70">
          <cell r="B70">
            <v>0</v>
          </cell>
        </row>
        <row r="72">
          <cell r="B72">
            <v>89450</v>
          </cell>
        </row>
        <row r="73">
          <cell r="B73">
            <v>182050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102486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42813</v>
          </cell>
        </row>
        <row r="94">
          <cell r="B94">
            <v>16950</v>
          </cell>
        </row>
        <row r="95">
          <cell r="B95">
            <v>0</v>
          </cell>
        </row>
        <row r="96">
          <cell r="B96">
            <v>1557760</v>
          </cell>
        </row>
        <row r="104">
          <cell r="B104">
            <v>0</v>
          </cell>
        </row>
        <row r="107">
          <cell r="B107">
            <v>9200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5000</v>
          </cell>
        </row>
        <row r="115">
          <cell r="B115">
            <v>0</v>
          </cell>
        </row>
        <row r="116">
          <cell r="B116">
            <v>193500</v>
          </cell>
        </row>
        <row r="117">
          <cell r="B117">
            <v>71000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60000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2350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9788</v>
          </cell>
        </row>
        <row r="141">
          <cell r="B141">
            <v>75645</v>
          </cell>
        </row>
        <row r="144">
          <cell r="B144">
            <v>0</v>
          </cell>
        </row>
        <row r="149">
          <cell r="B149">
            <v>20000</v>
          </cell>
        </row>
        <row r="152">
          <cell r="B152">
            <v>0</v>
          </cell>
        </row>
        <row r="154">
          <cell r="B154">
            <v>0</v>
          </cell>
        </row>
        <row r="156">
          <cell r="B156">
            <v>28500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10000</v>
          </cell>
        </row>
        <row r="160">
          <cell r="B160">
            <v>4000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15000</v>
          </cell>
        </row>
        <row r="168">
          <cell r="B168">
            <v>1650</v>
          </cell>
        </row>
        <row r="169">
          <cell r="B169">
            <v>1001300</v>
          </cell>
        </row>
        <row r="171">
          <cell r="B171">
            <v>0</v>
          </cell>
        </row>
        <row r="172">
          <cell r="B172">
            <v>109751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136000</v>
          </cell>
        </row>
        <row r="185">
          <cell r="B185">
            <v>90000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658000</v>
          </cell>
        </row>
        <row r="203">
          <cell r="B203">
            <v>0</v>
          </cell>
        </row>
        <row r="206">
          <cell r="B206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20000</v>
          </cell>
        </row>
        <row r="215">
          <cell r="B215">
            <v>0</v>
          </cell>
        </row>
        <row r="216">
          <cell r="B216">
            <v>551100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28250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6900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80000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62285</v>
          </cell>
        </row>
        <row r="240">
          <cell r="B240">
            <v>0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3600</v>
          </cell>
        </row>
        <row r="258">
          <cell r="B258">
            <v>445100</v>
          </cell>
        </row>
        <row r="259">
          <cell r="B259">
            <v>99772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36000</v>
          </cell>
        </row>
        <row r="270">
          <cell r="B270">
            <v>0</v>
          </cell>
        </row>
        <row r="271">
          <cell r="B271">
            <v>13100</v>
          </cell>
        </row>
        <row r="274">
          <cell r="B274">
            <v>0</v>
          </cell>
        </row>
        <row r="276">
          <cell r="B276">
            <v>605280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38800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70865</v>
          </cell>
        </row>
        <row r="292">
          <cell r="B292">
            <v>3700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1000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6800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1500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10550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20000</v>
          </cell>
        </row>
        <row r="358">
          <cell r="B358">
            <v>5000</v>
          </cell>
        </row>
        <row r="359">
          <cell r="B359">
            <v>3790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7140</v>
          </cell>
        </row>
        <row r="366">
          <cell r="B366">
            <v>0</v>
          </cell>
        </row>
        <row r="367">
          <cell r="B367">
            <v>262800</v>
          </cell>
        </row>
        <row r="369">
          <cell r="B369">
            <v>70000</v>
          </cell>
        </row>
        <row r="370">
          <cell r="B370">
            <v>258362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59850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115200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158385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144350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52250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6600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17660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16000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1000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43300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26100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1000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16250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9900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32000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40250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2195200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65200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4000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16250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16250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2340550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9200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961155</v>
          </cell>
        </row>
        <row r="1200">
          <cell r="B1200">
            <v>0</v>
          </cell>
        </row>
        <row r="1201">
          <cell r="B1201">
            <v>143550</v>
          </cell>
        </row>
        <row r="1202">
          <cell r="B1202">
            <v>0</v>
          </cell>
        </row>
        <row r="1203">
          <cell r="B1203">
            <v>5000</v>
          </cell>
        </row>
        <row r="1204">
          <cell r="B1204">
            <v>20000</v>
          </cell>
        </row>
        <row r="1205">
          <cell r="B1205">
            <v>200550</v>
          </cell>
        </row>
        <row r="1206">
          <cell r="B1206">
            <v>887100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28250</v>
          </cell>
        </row>
        <row r="1210">
          <cell r="B1210">
            <v>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1400</v>
          </cell>
        </row>
        <row r="1214">
          <cell r="B1214">
            <v>73700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14200</v>
          </cell>
        </row>
        <row r="1220">
          <cell r="B1220">
            <v>2350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80000</v>
          </cell>
        </row>
        <row r="1224">
          <cell r="B1224">
            <v>0</v>
          </cell>
        </row>
        <row r="1225">
          <cell r="B1225">
            <v>26210</v>
          </cell>
        </row>
        <row r="1226">
          <cell r="B1226">
            <v>1500</v>
          </cell>
        </row>
        <row r="1227">
          <cell r="B1227">
            <v>15600</v>
          </cell>
        </row>
        <row r="1228">
          <cell r="B1228">
            <v>0</v>
          </cell>
        </row>
        <row r="1229">
          <cell r="B1229">
            <v>72073</v>
          </cell>
        </row>
        <row r="1230">
          <cell r="B1230">
            <v>85645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100550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88500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475100</v>
          </cell>
        </row>
        <row r="1249">
          <cell r="B1249">
            <v>108772</v>
          </cell>
        </row>
        <row r="1250">
          <cell r="B1250">
            <v>116790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2408377</v>
          </cell>
        </row>
        <row r="1257">
          <cell r="B1257">
            <v>66350</v>
          </cell>
        </row>
        <row r="1258">
          <cell r="B1258">
            <v>1300100</v>
          </cell>
        </row>
        <row r="1259">
          <cell r="B1259">
            <v>0</v>
          </cell>
        </row>
        <row r="1260">
          <cell r="B1260">
            <v>159450</v>
          </cell>
        </row>
        <row r="1261">
          <cell r="B1261">
            <v>563263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605280</v>
          </cell>
        </row>
        <row r="1267">
          <cell r="B1267">
            <v>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136000</v>
          </cell>
        </row>
        <row r="1273">
          <cell r="B1273">
            <v>0</v>
          </cell>
        </row>
        <row r="1274">
          <cell r="B1274">
            <v>149850</v>
          </cell>
        </row>
        <row r="1275">
          <cell r="B1275">
            <v>0</v>
          </cell>
        </row>
        <row r="1276">
          <cell r="B1276">
            <v>0</v>
          </cell>
        </row>
        <row r="1277">
          <cell r="B1277">
            <v>366186</v>
          </cell>
        </row>
        <row r="1278">
          <cell r="B1278">
            <v>0</v>
          </cell>
        </row>
        <row r="1279">
          <cell r="B1279">
            <v>0</v>
          </cell>
        </row>
        <row r="1280">
          <cell r="B1280">
            <v>0</v>
          </cell>
        </row>
        <row r="1281">
          <cell r="B1281">
            <v>113678</v>
          </cell>
        </row>
        <row r="1282">
          <cell r="B1282">
            <v>179035</v>
          </cell>
        </row>
        <row r="1283">
          <cell r="B1283">
            <v>0</v>
          </cell>
        </row>
        <row r="1284">
          <cell r="B1284">
            <v>2232010</v>
          </cell>
        </row>
        <row r="1285">
          <cell r="B1285">
            <v>0</v>
          </cell>
        </row>
        <row r="1286">
          <cell r="B1286">
            <v>14140924</v>
          </cell>
        </row>
      </sheetData>
      <sheetData sheetId="68">
        <row r="5">
          <cell r="B5">
            <v>15000</v>
          </cell>
        </row>
        <row r="8">
          <cell r="B8">
            <v>0</v>
          </cell>
        </row>
        <row r="11">
          <cell r="B11">
            <v>500861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215900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14400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0</v>
          </cell>
        </row>
        <row r="50">
          <cell r="B50">
            <v>754522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127260</v>
          </cell>
        </row>
        <row r="69">
          <cell r="B69">
            <v>10550</v>
          </cell>
        </row>
        <row r="70">
          <cell r="B70">
            <v>140400</v>
          </cell>
        </row>
        <row r="72">
          <cell r="B72">
            <v>0</v>
          </cell>
        </row>
        <row r="73">
          <cell r="B73">
            <v>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18500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31500</v>
          </cell>
        </row>
        <row r="90">
          <cell r="B90">
            <v>0</v>
          </cell>
        </row>
        <row r="91">
          <cell r="B91">
            <v>18500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400971</v>
          </cell>
        </row>
        <row r="95">
          <cell r="B95">
            <v>0</v>
          </cell>
        </row>
        <row r="96">
          <cell r="B96">
            <v>18500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399200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10553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40000</v>
          </cell>
        </row>
        <row r="125">
          <cell r="B125">
            <v>16000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66176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4">
          <cell r="B144">
            <v>0</v>
          </cell>
        </row>
        <row r="149">
          <cell r="B149">
            <v>97923</v>
          </cell>
        </row>
        <row r="152">
          <cell r="B152">
            <v>26000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130350</v>
          </cell>
        </row>
        <row r="161">
          <cell r="B161">
            <v>3000</v>
          </cell>
        </row>
        <row r="164">
          <cell r="B164">
            <v>282440</v>
          </cell>
        </row>
        <row r="166">
          <cell r="B166">
            <v>0</v>
          </cell>
        </row>
        <row r="167">
          <cell r="B167">
            <v>69337</v>
          </cell>
        </row>
        <row r="168">
          <cell r="B168">
            <v>26000</v>
          </cell>
        </row>
        <row r="169">
          <cell r="B169">
            <v>729500</v>
          </cell>
        </row>
        <row r="171">
          <cell r="B171">
            <v>0</v>
          </cell>
        </row>
        <row r="172">
          <cell r="B172">
            <v>56050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245900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53800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1486700</v>
          </cell>
        </row>
        <row r="195">
          <cell r="B195">
            <v>975501</v>
          </cell>
        </row>
        <row r="203">
          <cell r="B203">
            <v>5000</v>
          </cell>
        </row>
        <row r="206">
          <cell r="B206">
            <v>0</v>
          </cell>
        </row>
        <row r="209">
          <cell r="B209">
            <v>1216850</v>
          </cell>
        </row>
        <row r="210">
          <cell r="B210">
            <v>0</v>
          </cell>
        </row>
        <row r="211">
          <cell r="B211">
            <v>960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106500</v>
          </cell>
        </row>
        <row r="215">
          <cell r="B215">
            <v>36000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15000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2495716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121400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1818700</v>
          </cell>
        </row>
        <row r="259">
          <cell r="B259">
            <v>37850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2020000</v>
          </cell>
        </row>
        <row r="267">
          <cell r="B267">
            <v>23107</v>
          </cell>
        </row>
        <row r="268">
          <cell r="B268">
            <v>188200</v>
          </cell>
        </row>
        <row r="270">
          <cell r="B270">
            <v>0</v>
          </cell>
        </row>
        <row r="271">
          <cell r="B271">
            <v>276372</v>
          </cell>
        </row>
        <row r="274">
          <cell r="B274">
            <v>0</v>
          </cell>
        </row>
        <row r="276">
          <cell r="B276">
            <v>0</v>
          </cell>
        </row>
        <row r="277">
          <cell r="B277">
            <v>8000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70985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1709071</v>
          </cell>
        </row>
        <row r="302">
          <cell r="B302">
            <v>0</v>
          </cell>
        </row>
        <row r="305">
          <cell r="B305">
            <v>0</v>
          </cell>
        </row>
        <row r="308">
          <cell r="B308">
            <v>31000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113438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10862</v>
          </cell>
        </row>
        <row r="322">
          <cell r="B322">
            <v>100313</v>
          </cell>
        </row>
        <row r="323">
          <cell r="B323">
            <v>12500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750000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230000</v>
          </cell>
        </row>
        <row r="339">
          <cell r="B339">
            <v>135005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3600</v>
          </cell>
        </row>
        <row r="357">
          <cell r="B357">
            <v>150000</v>
          </cell>
        </row>
        <row r="358">
          <cell r="B358">
            <v>12000</v>
          </cell>
        </row>
        <row r="359">
          <cell r="B359">
            <v>2000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2530000</v>
          </cell>
        </row>
        <row r="366">
          <cell r="B366">
            <v>53854</v>
          </cell>
        </row>
        <row r="367">
          <cell r="B367">
            <v>416100</v>
          </cell>
        </row>
        <row r="369">
          <cell r="B369">
            <v>0</v>
          </cell>
        </row>
        <row r="370">
          <cell r="B370">
            <v>191350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54400</v>
          </cell>
        </row>
        <row r="383">
          <cell r="B383">
            <v>0</v>
          </cell>
        </row>
        <row r="384">
          <cell r="B384">
            <v>38379</v>
          </cell>
        </row>
        <row r="385">
          <cell r="B385">
            <v>0</v>
          </cell>
        </row>
        <row r="386">
          <cell r="B386">
            <v>176500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16000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32500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29044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52250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32500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56250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27650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9000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38000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407350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33000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52250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12000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427350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2147911</v>
          </cell>
        </row>
        <row r="1200">
          <cell r="B1200">
            <v>0</v>
          </cell>
        </row>
        <row r="1201">
          <cell r="B1201">
            <v>129860</v>
          </cell>
        </row>
        <row r="1202">
          <cell r="B1202">
            <v>0</v>
          </cell>
        </row>
        <row r="1203">
          <cell r="B1203">
            <v>123991</v>
          </cell>
        </row>
        <row r="1204">
          <cell r="B1204">
            <v>115500</v>
          </cell>
        </row>
        <row r="1205">
          <cell r="B1205">
            <v>36000</v>
          </cell>
        </row>
        <row r="1206">
          <cell r="B1206">
            <v>215900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29400</v>
          </cell>
        </row>
        <row r="1210">
          <cell r="B1210">
            <v>0</v>
          </cell>
        </row>
        <row r="1211">
          <cell r="B1211">
            <v>10862</v>
          </cell>
        </row>
        <row r="1212">
          <cell r="B1212">
            <v>0</v>
          </cell>
        </row>
        <row r="1213">
          <cell r="B1213">
            <v>140313</v>
          </cell>
        </row>
        <row r="1214">
          <cell r="B1214">
            <v>28500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13200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0</v>
          </cell>
        </row>
        <row r="1224">
          <cell r="B1224">
            <v>0</v>
          </cell>
        </row>
        <row r="1225">
          <cell r="B1225">
            <v>0</v>
          </cell>
        </row>
        <row r="1226">
          <cell r="B1226">
            <v>750000</v>
          </cell>
        </row>
        <row r="1227">
          <cell r="B1227">
            <v>66176</v>
          </cell>
        </row>
        <row r="1228">
          <cell r="B1228">
            <v>0</v>
          </cell>
        </row>
        <row r="1229">
          <cell r="B1229">
            <v>230000</v>
          </cell>
        </row>
        <row r="1230">
          <cell r="B1230">
            <v>2630721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922445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147400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1968700</v>
          </cell>
        </row>
        <row r="1249">
          <cell r="B1249">
            <v>180200</v>
          </cell>
        </row>
        <row r="1250">
          <cell r="B1250">
            <v>135000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282440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4798847</v>
          </cell>
        </row>
        <row r="1257">
          <cell r="B1257">
            <v>113511</v>
          </cell>
        </row>
        <row r="1258">
          <cell r="B1258">
            <v>1474200</v>
          </cell>
        </row>
        <row r="1259">
          <cell r="B1259">
            <v>0</v>
          </cell>
        </row>
        <row r="1260">
          <cell r="B1260">
            <v>0</v>
          </cell>
        </row>
        <row r="1261">
          <cell r="B1261">
            <v>523772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8000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318800</v>
          </cell>
        </row>
        <row r="1273">
          <cell r="B1273">
            <v>0</v>
          </cell>
        </row>
        <row r="1274">
          <cell r="B1274">
            <v>0</v>
          </cell>
        </row>
        <row r="1275">
          <cell r="B1275">
            <v>38379</v>
          </cell>
        </row>
        <row r="1276">
          <cell r="B1276">
            <v>0</v>
          </cell>
        </row>
        <row r="1277">
          <cell r="B1277">
            <v>537094</v>
          </cell>
        </row>
        <row r="1278">
          <cell r="B1278">
            <v>0</v>
          </cell>
        </row>
        <row r="1279">
          <cell r="B1279">
            <v>18500</v>
          </cell>
        </row>
        <row r="1280">
          <cell r="B1280">
            <v>0</v>
          </cell>
        </row>
        <row r="1281">
          <cell r="B1281">
            <v>70985</v>
          </cell>
        </row>
        <row r="1282">
          <cell r="B1282">
            <v>400971</v>
          </cell>
        </row>
        <row r="1283">
          <cell r="B1283">
            <v>1486700</v>
          </cell>
        </row>
        <row r="1284">
          <cell r="B1284">
            <v>2739072</v>
          </cell>
        </row>
        <row r="1285">
          <cell r="B1285">
            <v>0</v>
          </cell>
        </row>
        <row r="1287">
          <cell r="B1287">
            <v>23264300</v>
          </cell>
        </row>
      </sheetData>
      <sheetData sheetId="69">
        <row r="5">
          <cell r="B5">
            <v>0</v>
          </cell>
        </row>
        <row r="8">
          <cell r="B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39400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13200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10000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13200</v>
          </cell>
        </row>
        <row r="50">
          <cell r="B50">
            <v>0</v>
          </cell>
        </row>
        <row r="53">
          <cell r="B53">
            <v>4800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97750</v>
          </cell>
        </row>
        <row r="67">
          <cell r="B67">
            <v>0</v>
          </cell>
        </row>
        <row r="68">
          <cell r="B68">
            <v>2231300</v>
          </cell>
        </row>
        <row r="69">
          <cell r="B69">
            <v>16000</v>
          </cell>
        </row>
        <row r="70">
          <cell r="B70">
            <v>0</v>
          </cell>
        </row>
        <row r="72">
          <cell r="B72">
            <v>0</v>
          </cell>
        </row>
        <row r="73">
          <cell r="B73">
            <v>16000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80300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10800</v>
          </cell>
        </row>
        <row r="90">
          <cell r="B90">
            <v>0</v>
          </cell>
        </row>
        <row r="91">
          <cell r="B91">
            <v>204000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66500</v>
          </cell>
        </row>
        <row r="96">
          <cell r="B96">
            <v>10000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20000</v>
          </cell>
        </row>
        <row r="116">
          <cell r="B116">
            <v>0</v>
          </cell>
        </row>
        <row r="117">
          <cell r="B117">
            <v>169700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24000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112435</v>
          </cell>
        </row>
        <row r="137">
          <cell r="B137">
            <v>0</v>
          </cell>
        </row>
        <row r="138">
          <cell r="B138">
            <v>16544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100</v>
          </cell>
        </row>
        <row r="144">
          <cell r="B144">
            <v>0</v>
          </cell>
        </row>
        <row r="149">
          <cell r="B149">
            <v>98650</v>
          </cell>
        </row>
        <row r="152">
          <cell r="B152">
            <v>75400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2768400</v>
          </cell>
        </row>
        <row r="168">
          <cell r="B168">
            <v>0</v>
          </cell>
        </row>
        <row r="169">
          <cell r="B169">
            <v>621700</v>
          </cell>
        </row>
        <row r="171">
          <cell r="B171">
            <v>7500</v>
          </cell>
        </row>
        <row r="172">
          <cell r="B172">
            <v>200003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247424</v>
          </cell>
        </row>
        <row r="194">
          <cell r="B194">
            <v>0</v>
          </cell>
        </row>
        <row r="195">
          <cell r="B195">
            <v>0</v>
          </cell>
        </row>
        <row r="203">
          <cell r="B203">
            <v>0</v>
          </cell>
        </row>
        <row r="206">
          <cell r="B206">
            <v>3460</v>
          </cell>
        </row>
        <row r="209">
          <cell r="B209">
            <v>11000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5000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29158</v>
          </cell>
        </row>
        <row r="238">
          <cell r="B238">
            <v>0</v>
          </cell>
        </row>
        <row r="239">
          <cell r="B239">
            <v>4299459</v>
          </cell>
        </row>
        <row r="240">
          <cell r="B240">
            <v>5000</v>
          </cell>
        </row>
        <row r="243">
          <cell r="B243">
            <v>13200</v>
          </cell>
        </row>
        <row r="248">
          <cell r="B248">
            <v>0</v>
          </cell>
        </row>
        <row r="251">
          <cell r="B251">
            <v>0</v>
          </cell>
        </row>
        <row r="253">
          <cell r="B253">
            <v>3000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2000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4723850</v>
          </cell>
        </row>
        <row r="267">
          <cell r="B267">
            <v>0</v>
          </cell>
        </row>
        <row r="268">
          <cell r="B268">
            <v>36850</v>
          </cell>
        </row>
        <row r="270">
          <cell r="B270">
            <v>1970</v>
          </cell>
        </row>
        <row r="271">
          <cell r="B271">
            <v>0</v>
          </cell>
        </row>
        <row r="274">
          <cell r="B274">
            <v>24000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36218</v>
          </cell>
        </row>
        <row r="286">
          <cell r="B286">
            <v>10000</v>
          </cell>
        </row>
        <row r="287">
          <cell r="B287">
            <v>348100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8506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300000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20000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58000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43082</v>
          </cell>
        </row>
        <row r="333">
          <cell r="B333">
            <v>0</v>
          </cell>
        </row>
        <row r="334">
          <cell r="B334">
            <v>3000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6919250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2500</v>
          </cell>
        </row>
        <row r="352">
          <cell r="B352">
            <v>0</v>
          </cell>
        </row>
        <row r="354">
          <cell r="B354">
            <v>60000</v>
          </cell>
        </row>
        <row r="355">
          <cell r="B355">
            <v>0</v>
          </cell>
        </row>
        <row r="356">
          <cell r="B356">
            <v>8500</v>
          </cell>
        </row>
        <row r="357">
          <cell r="B357">
            <v>2014600</v>
          </cell>
        </row>
        <row r="358">
          <cell r="B358">
            <v>0</v>
          </cell>
        </row>
        <row r="359">
          <cell r="B359">
            <v>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2595000</v>
          </cell>
        </row>
        <row r="366">
          <cell r="B366">
            <v>36705</v>
          </cell>
        </row>
        <row r="367">
          <cell r="B367">
            <v>350000</v>
          </cell>
        </row>
        <row r="369">
          <cell r="B369">
            <v>0</v>
          </cell>
        </row>
        <row r="370">
          <cell r="B370">
            <v>16005</v>
          </cell>
        </row>
        <row r="373">
          <cell r="B373">
            <v>37936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11000</v>
          </cell>
        </row>
        <row r="378">
          <cell r="B378">
            <v>20000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709150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2500</v>
          </cell>
        </row>
        <row r="387">
          <cell r="B387">
            <v>13500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217600</v>
          </cell>
        </row>
        <row r="393">
          <cell r="B393">
            <v>38700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160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200000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23450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21700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48750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32500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40000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5000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270464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16250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10000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300000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72500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25000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14000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30000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56000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60000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770464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3460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11000</v>
          </cell>
        </row>
        <row r="1200">
          <cell r="B1200">
            <v>0</v>
          </cell>
        </row>
        <row r="1201">
          <cell r="B1201">
            <v>44700</v>
          </cell>
        </row>
        <row r="1202">
          <cell r="B1202">
            <v>0</v>
          </cell>
        </row>
        <row r="1203">
          <cell r="B1203">
            <v>0</v>
          </cell>
        </row>
        <row r="1204">
          <cell r="B1204">
            <v>30000</v>
          </cell>
        </row>
        <row r="1205">
          <cell r="B1205">
            <v>0</v>
          </cell>
        </row>
        <row r="1206">
          <cell r="B1206">
            <v>209100</v>
          </cell>
        </row>
        <row r="1207">
          <cell r="B1207">
            <v>0</v>
          </cell>
        </row>
        <row r="1208">
          <cell r="B1208">
            <v>160</v>
          </cell>
        </row>
        <row r="1209">
          <cell r="B1209">
            <v>13200</v>
          </cell>
        </row>
        <row r="1210">
          <cell r="B1210">
            <v>44000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0</v>
          </cell>
        </row>
        <row r="1214">
          <cell r="B1214">
            <v>363000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21700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43082</v>
          </cell>
        </row>
        <row r="1224">
          <cell r="B1224">
            <v>0</v>
          </cell>
        </row>
        <row r="1225">
          <cell r="B1225">
            <v>125435</v>
          </cell>
        </row>
        <row r="1226">
          <cell r="B1226">
            <v>0</v>
          </cell>
        </row>
        <row r="1227">
          <cell r="B1227">
            <v>45702</v>
          </cell>
        </row>
        <row r="1228">
          <cell r="B1228">
            <v>0</v>
          </cell>
        </row>
        <row r="1229">
          <cell r="B1229">
            <v>11218709</v>
          </cell>
        </row>
        <row r="1230">
          <cell r="B1230">
            <v>5100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26400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98650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82700</v>
          </cell>
        </row>
        <row r="1242">
          <cell r="B1242">
            <v>0</v>
          </cell>
        </row>
        <row r="1243">
          <cell r="B1243">
            <v>3000</v>
          </cell>
        </row>
        <row r="1244">
          <cell r="B1244">
            <v>0</v>
          </cell>
        </row>
        <row r="1245">
          <cell r="B1245">
            <v>60000</v>
          </cell>
        </row>
        <row r="1246">
          <cell r="B1246">
            <v>0</v>
          </cell>
        </row>
        <row r="1247">
          <cell r="B1247">
            <v>8500</v>
          </cell>
        </row>
        <row r="1248">
          <cell r="B1248">
            <v>2014600</v>
          </cell>
        </row>
        <row r="1249">
          <cell r="B1249">
            <v>2000</v>
          </cell>
        </row>
        <row r="1250">
          <cell r="B1250">
            <v>126750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97750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12351050</v>
          </cell>
        </row>
        <row r="1257">
          <cell r="B1257">
            <v>52705</v>
          </cell>
        </row>
        <row r="1258">
          <cell r="B1258">
            <v>1068550</v>
          </cell>
        </row>
        <row r="1259">
          <cell r="B1259">
            <v>0</v>
          </cell>
        </row>
        <row r="1260">
          <cell r="B1260">
            <v>9470</v>
          </cell>
        </row>
        <row r="1261">
          <cell r="B1261">
            <v>232008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61936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0</v>
          </cell>
        </row>
        <row r="1268">
          <cell r="B1268">
            <v>11000</v>
          </cell>
        </row>
        <row r="1269">
          <cell r="B1269">
            <v>20000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0</v>
          </cell>
        </row>
        <row r="1273">
          <cell r="B1273">
            <v>0</v>
          </cell>
        </row>
        <row r="1274">
          <cell r="B1274">
            <v>789450</v>
          </cell>
        </row>
        <row r="1275">
          <cell r="B1275">
            <v>36218</v>
          </cell>
        </row>
        <row r="1276">
          <cell r="B1276">
            <v>10000</v>
          </cell>
        </row>
        <row r="1277">
          <cell r="B1277">
            <v>569900</v>
          </cell>
        </row>
        <row r="1278">
          <cell r="B1278">
            <v>13500</v>
          </cell>
        </row>
        <row r="1279">
          <cell r="B1279">
            <v>204000</v>
          </cell>
        </row>
        <row r="1280">
          <cell r="B1280">
            <v>0</v>
          </cell>
        </row>
        <row r="1281">
          <cell r="B1281">
            <v>8506</v>
          </cell>
        </row>
        <row r="1282">
          <cell r="B1282">
            <v>247424</v>
          </cell>
        </row>
        <row r="1283">
          <cell r="B1283">
            <v>284100</v>
          </cell>
        </row>
        <row r="1284">
          <cell r="B1284">
            <v>109700</v>
          </cell>
        </row>
        <row r="1285">
          <cell r="B1285">
            <v>0</v>
          </cell>
        </row>
        <row r="1286">
          <cell r="B1286">
            <v>31548679</v>
          </cell>
        </row>
      </sheetData>
      <sheetData sheetId="70">
        <row r="5">
          <cell r="B5">
            <v>3500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167200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55346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210000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4617781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19205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30000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356500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22000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3300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38064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20000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50000</v>
          </cell>
        </row>
        <row r="85">
          <cell r="B85">
            <v>0</v>
          </cell>
        </row>
        <row r="86">
          <cell r="B86">
            <v>116500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30005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38276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12506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106500</v>
          </cell>
        </row>
        <row r="116">
          <cell r="B116">
            <v>0</v>
          </cell>
        </row>
        <row r="117">
          <cell r="B117">
            <v>426950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20000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55000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29466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8500</v>
          </cell>
        </row>
        <row r="160">
          <cell r="B160">
            <v>0</v>
          </cell>
        </row>
        <row r="161">
          <cell r="B161">
            <v>100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40100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241329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15000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35346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108155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50000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3182830</v>
          </cell>
        </row>
        <row r="240">
          <cell r="B240">
            <v>147300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61000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865221</v>
          </cell>
        </row>
        <row r="267">
          <cell r="B267">
            <v>16500</v>
          </cell>
        </row>
        <row r="268">
          <cell r="B268">
            <v>928050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5000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19500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59200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94991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23750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283000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35500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18900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35500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9000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80000</v>
          </cell>
        </row>
        <row r="586">
          <cell r="B586">
            <v>15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236167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17750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13200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17750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6000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123700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95200</v>
          </cell>
        </row>
        <row r="692">
          <cell r="B692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6">
          <cell r="B1016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19">
          <cell r="B1019">
            <v>0</v>
          </cell>
        </row>
        <row r="1020">
          <cell r="B1020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5">
          <cell r="B1025">
            <v>0</v>
          </cell>
        </row>
        <row r="1026">
          <cell r="B1026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5">
          <cell r="B1035">
            <v>0</v>
          </cell>
        </row>
        <row r="1036">
          <cell r="B1036">
            <v>0</v>
          </cell>
        </row>
        <row r="1037">
          <cell r="B1037">
            <v>0</v>
          </cell>
        </row>
        <row r="1038">
          <cell r="B1038">
            <v>0</v>
          </cell>
        </row>
        <row r="1039">
          <cell r="B1039">
            <v>0</v>
          </cell>
        </row>
        <row r="1040">
          <cell r="B1040">
            <v>0</v>
          </cell>
        </row>
        <row r="1041">
          <cell r="B1041">
            <v>0</v>
          </cell>
        </row>
        <row r="1042">
          <cell r="B1042">
            <v>0</v>
          </cell>
        </row>
        <row r="1043">
          <cell r="B1043">
            <v>0</v>
          </cell>
        </row>
        <row r="1044">
          <cell r="B1044">
            <v>0</v>
          </cell>
        </row>
        <row r="1045">
          <cell r="B1045">
            <v>0</v>
          </cell>
        </row>
        <row r="1046">
          <cell r="B1046">
            <v>0</v>
          </cell>
        </row>
        <row r="1047">
          <cell r="B1047">
            <v>0</v>
          </cell>
        </row>
        <row r="1048">
          <cell r="B1048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42000</v>
          </cell>
        </row>
        <row r="1055">
          <cell r="B1055">
            <v>0</v>
          </cell>
        </row>
        <row r="1056">
          <cell r="B1056">
            <v>0</v>
          </cell>
        </row>
        <row r="1057">
          <cell r="B1057">
            <v>0</v>
          </cell>
        </row>
        <row r="1058">
          <cell r="B1058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3">
          <cell r="B1063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6">
          <cell r="B1066">
            <v>0</v>
          </cell>
        </row>
        <row r="1067">
          <cell r="B1067">
            <v>0</v>
          </cell>
        </row>
        <row r="1068">
          <cell r="B1068">
            <v>0</v>
          </cell>
        </row>
        <row r="1069">
          <cell r="B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4">
          <cell r="B1074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7">
          <cell r="B1077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2085788</v>
          </cell>
        </row>
        <row r="1089">
          <cell r="B1089">
            <v>0</v>
          </cell>
        </row>
        <row r="1096">
          <cell r="B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</row>
        <row r="1140">
          <cell r="B1140">
            <v>0</v>
          </cell>
        </row>
        <row r="1141">
          <cell r="B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2">
          <cell r="B1162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287">
          <cell r="B1287">
            <v>15476041</v>
          </cell>
        </row>
      </sheetData>
      <sheetData sheetId="71"/>
      <sheetData sheetId="72"/>
      <sheetData sheetId="73"/>
      <sheetData sheetId="74">
        <row r="397">
          <cell r="B397">
            <v>25992472</v>
          </cell>
        </row>
        <row r="794">
          <cell r="B794">
            <v>192365</v>
          </cell>
        </row>
      </sheetData>
      <sheetData sheetId="75">
        <row r="397">
          <cell r="C397">
            <v>40876801</v>
          </cell>
        </row>
        <row r="794">
          <cell r="C794">
            <v>269480</v>
          </cell>
        </row>
        <row r="1182">
          <cell r="C1182">
            <v>0</v>
          </cell>
        </row>
      </sheetData>
      <sheetData sheetId="76">
        <row r="396">
          <cell r="B396">
            <v>42613738</v>
          </cell>
        </row>
        <row r="793">
          <cell r="B793">
            <v>1476912</v>
          </cell>
        </row>
        <row r="1190">
          <cell r="B1190">
            <v>0</v>
          </cell>
        </row>
      </sheetData>
      <sheetData sheetId="77">
        <row r="97">
          <cell r="B97">
            <v>13226517</v>
          </cell>
          <cell r="C97">
            <v>20473178</v>
          </cell>
          <cell r="D97">
            <v>38678392</v>
          </cell>
          <cell r="E97">
            <v>18181481</v>
          </cell>
          <cell r="F97">
            <v>22267890</v>
          </cell>
          <cell r="G97">
            <v>22151629</v>
          </cell>
          <cell r="H97">
            <v>28904667</v>
          </cell>
          <cell r="I97">
            <v>25811705</v>
          </cell>
          <cell r="J97">
            <v>50810329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87AAF-1CAA-4D4A-AFE6-C2AB5FC4298E}">
  <sheetPr>
    <pageSetUpPr fitToPage="1"/>
  </sheetPr>
  <dimension ref="A5:O26"/>
  <sheetViews>
    <sheetView tabSelected="1" workbookViewId="0">
      <selection activeCell="D32" sqref="D32"/>
    </sheetView>
  </sheetViews>
  <sheetFormatPr defaultColWidth="9.33203125" defaultRowHeight="14.4" x14ac:dyDescent="0.3"/>
  <cols>
    <col min="1" max="1" width="3.33203125" customWidth="1"/>
  </cols>
  <sheetData>
    <row r="5" spans="1:15" s="25" customFormat="1" ht="45" x14ac:dyDescent="0.75">
      <c r="A5" s="190" t="s">
        <v>12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s="25" customFormat="1" ht="44.4" x14ac:dyDescent="0.7"/>
    <row r="7" spans="1:15" s="25" customFormat="1" ht="44.4" x14ac:dyDescent="0.7">
      <c r="A7" s="191" t="s">
        <v>13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</row>
    <row r="17" spans="2:14" x14ac:dyDescent="0.3">
      <c r="B17" s="26"/>
      <c r="C17" s="27"/>
      <c r="D17" s="27"/>
      <c r="E17" s="27"/>
      <c r="F17" s="27"/>
      <c r="G17" s="28"/>
      <c r="I17" s="29" t="s">
        <v>14</v>
      </c>
      <c r="J17" s="27"/>
      <c r="K17" s="27"/>
      <c r="L17" s="27"/>
      <c r="M17" s="27"/>
      <c r="N17" s="28"/>
    </row>
    <row r="18" spans="2:14" x14ac:dyDescent="0.3">
      <c r="B18" s="30"/>
      <c r="G18" s="31"/>
      <c r="H18" s="32"/>
      <c r="N18" s="31"/>
    </row>
    <row r="19" spans="2:14" x14ac:dyDescent="0.3">
      <c r="B19" s="30"/>
      <c r="G19" s="31"/>
      <c r="I19" s="30"/>
      <c r="N19" s="31"/>
    </row>
    <row r="20" spans="2:14" x14ac:dyDescent="0.3">
      <c r="B20" s="30"/>
      <c r="G20" s="31"/>
      <c r="I20" s="30"/>
      <c r="N20" s="31"/>
    </row>
    <row r="21" spans="2:14" x14ac:dyDescent="0.3">
      <c r="B21" s="30"/>
      <c r="G21" s="31"/>
      <c r="I21" s="30"/>
      <c r="N21" s="31"/>
    </row>
    <row r="22" spans="2:14" x14ac:dyDescent="0.3">
      <c r="B22" s="30"/>
      <c r="G22" s="31"/>
      <c r="I22" s="30"/>
      <c r="N22" s="31"/>
    </row>
    <row r="23" spans="2:14" x14ac:dyDescent="0.3">
      <c r="B23" s="30"/>
      <c r="G23" s="31"/>
      <c r="I23" s="30"/>
      <c r="N23" s="31"/>
    </row>
    <row r="24" spans="2:14" x14ac:dyDescent="0.3">
      <c r="B24" s="30"/>
      <c r="G24" s="31"/>
      <c r="I24" s="30"/>
      <c r="N24" s="31"/>
    </row>
    <row r="25" spans="2:14" x14ac:dyDescent="0.3">
      <c r="B25" s="30"/>
      <c r="G25" s="31"/>
      <c r="I25" s="30"/>
      <c r="N25" s="31"/>
    </row>
    <row r="26" spans="2:14" x14ac:dyDescent="0.3">
      <c r="B26" s="33"/>
      <c r="C26" s="34"/>
      <c r="D26" s="34"/>
      <c r="E26" s="34"/>
      <c r="F26" s="34"/>
      <c r="G26" s="35"/>
      <c r="I26" s="33"/>
      <c r="J26" s="34"/>
      <c r="K26" s="34"/>
      <c r="L26" s="34"/>
      <c r="M26" s="34"/>
      <c r="N26" s="35"/>
    </row>
  </sheetData>
  <mergeCells count="2">
    <mergeCell ref="A5:O5"/>
    <mergeCell ref="A7:O7"/>
  </mergeCells>
  <pageMargins left="0.7" right="0.7" top="0.75" bottom="0.75" header="0.3" footer="0.3"/>
  <pageSetup scale="91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BA19D-23AC-4FA1-AC60-92ACF0A62F4E}">
  <sheetPr>
    <pageSetUpPr fitToPage="1"/>
  </sheetPr>
  <dimension ref="A1:CC71"/>
  <sheetViews>
    <sheetView workbookViewId="0">
      <selection activeCell="G11" sqref="G11"/>
    </sheetView>
  </sheetViews>
  <sheetFormatPr defaultRowHeight="14.4" x14ac:dyDescent="0.3"/>
  <cols>
    <col min="1" max="1" width="14.6640625" customWidth="1"/>
    <col min="2" max="2" width="1.44140625" customWidth="1"/>
    <col min="3" max="3" width="12.88671875" style="89" customWidth="1"/>
    <col min="4" max="4" width="2.5546875" style="89" customWidth="1"/>
    <col min="5" max="5" width="12.109375" style="89" customWidth="1"/>
    <col min="6" max="7" width="10.109375" style="89" bestFit="1" customWidth="1"/>
    <col min="8" max="8" width="11.109375" style="89" bestFit="1" customWidth="1"/>
    <col min="9" max="9" width="2.6640625" style="89" customWidth="1"/>
    <col min="10" max="10" width="10.88671875" style="89" customWidth="1"/>
    <col min="11" max="12" width="10.109375" style="89" bestFit="1" customWidth="1"/>
    <col min="13" max="13" width="11.109375" style="89" bestFit="1" customWidth="1"/>
    <col min="14" max="14" width="2.33203125" style="89" customWidth="1"/>
    <col min="15" max="16" width="11.109375" style="89" bestFit="1" customWidth="1"/>
    <col min="17" max="17" width="10.109375" style="89" customWidth="1"/>
    <col min="18" max="18" width="11.44140625" style="89" customWidth="1"/>
    <col min="19" max="19" width="1.77734375" customWidth="1"/>
    <col min="20" max="20" width="10.6640625" style="89" customWidth="1"/>
    <col min="21" max="21" width="11.109375" style="89" bestFit="1" customWidth="1"/>
    <col min="22" max="22" width="10.109375" style="89" customWidth="1"/>
    <col min="23" max="23" width="14.44140625" style="89" customWidth="1"/>
    <col min="24" max="24" width="2.5546875" customWidth="1"/>
    <col min="25" max="25" width="10.6640625" style="89" customWidth="1"/>
    <col min="26" max="26" width="11.109375" style="89" bestFit="1" customWidth="1"/>
    <col min="27" max="27" width="10.109375" style="89" customWidth="1"/>
    <col min="28" max="28" width="11.44140625" style="89" customWidth="1"/>
  </cols>
  <sheetData>
    <row r="1" spans="1:28" s="113" customFormat="1" ht="17.399999999999999" x14ac:dyDescent="0.3">
      <c r="A1" s="36" t="s">
        <v>207</v>
      </c>
      <c r="B1" s="36"/>
      <c r="C1" s="36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T1" s="157"/>
      <c r="U1" s="157"/>
      <c r="V1" s="157"/>
      <c r="W1" s="157"/>
      <c r="Y1" s="157"/>
      <c r="Z1" s="157"/>
      <c r="AA1" s="157"/>
      <c r="AB1" s="157"/>
    </row>
    <row r="2" spans="1:28" s="113" customFormat="1" ht="17.399999999999999" x14ac:dyDescent="0.3">
      <c r="A2" s="223" t="s">
        <v>2</v>
      </c>
      <c r="B2" s="36"/>
      <c r="C2" s="36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T2" s="157"/>
      <c r="U2" s="157"/>
      <c r="V2" s="157"/>
      <c r="W2" s="157"/>
      <c r="Y2" s="157"/>
      <c r="Z2" s="157"/>
      <c r="AA2" s="157"/>
      <c r="AB2" s="157"/>
    </row>
    <row r="3" spans="1:28" s="62" customFormat="1" ht="15.6" x14ac:dyDescent="0.3">
      <c r="B3" s="39"/>
      <c r="C3" s="63" t="s">
        <v>7</v>
      </c>
      <c r="D3" s="39"/>
      <c r="E3" s="195">
        <v>2020</v>
      </c>
      <c r="F3" s="195"/>
      <c r="G3" s="195"/>
      <c r="H3" s="195"/>
      <c r="I3" s="39"/>
      <c r="J3" s="195">
        <v>2021</v>
      </c>
      <c r="K3" s="195"/>
      <c r="L3" s="195"/>
      <c r="M3" s="195"/>
      <c r="N3" s="39"/>
      <c r="O3" s="195">
        <v>2022</v>
      </c>
      <c r="P3" s="195"/>
      <c r="Q3" s="195"/>
      <c r="R3" s="195"/>
      <c r="T3" s="195">
        <v>2023</v>
      </c>
      <c r="U3" s="195"/>
      <c r="V3" s="195"/>
      <c r="W3" s="195"/>
      <c r="Y3" s="195" t="s">
        <v>11</v>
      </c>
      <c r="Z3" s="195"/>
      <c r="AA3" s="195"/>
      <c r="AB3" s="195"/>
    </row>
    <row r="4" spans="1:28" s="62" customFormat="1" ht="15.6" x14ac:dyDescent="0.3">
      <c r="A4" s="114" t="s">
        <v>82</v>
      </c>
      <c r="B4" s="11"/>
      <c r="C4" s="8" t="s">
        <v>209</v>
      </c>
      <c r="D4" s="39"/>
      <c r="E4" s="63" t="s">
        <v>16</v>
      </c>
      <c r="F4" s="63" t="s">
        <v>17</v>
      </c>
      <c r="G4" s="63" t="s">
        <v>18</v>
      </c>
      <c r="H4" s="63" t="s">
        <v>6</v>
      </c>
      <c r="I4" s="39"/>
      <c r="J4" s="63" t="s">
        <v>16</v>
      </c>
      <c r="K4" s="63" t="s">
        <v>17</v>
      </c>
      <c r="L4" s="63" t="s">
        <v>18</v>
      </c>
      <c r="M4" s="63" t="s">
        <v>6</v>
      </c>
      <c r="N4" s="39"/>
      <c r="O4" s="63" t="s">
        <v>16</v>
      </c>
      <c r="P4" s="63" t="s">
        <v>17</v>
      </c>
      <c r="Q4" s="63" t="s">
        <v>18</v>
      </c>
      <c r="R4" s="63" t="s">
        <v>6</v>
      </c>
      <c r="T4" s="63" t="s">
        <v>16</v>
      </c>
      <c r="U4" s="63" t="s">
        <v>17</v>
      </c>
      <c r="V4" s="63" t="s">
        <v>18</v>
      </c>
      <c r="W4" s="63" t="s">
        <v>6</v>
      </c>
      <c r="Y4" s="63" t="s">
        <v>16</v>
      </c>
      <c r="Z4" s="63" t="s">
        <v>17</v>
      </c>
      <c r="AA4" s="63" t="s">
        <v>18</v>
      </c>
      <c r="AB4" s="63" t="s">
        <v>6</v>
      </c>
    </row>
    <row r="5" spans="1:28" x14ac:dyDescent="0.3">
      <c r="A5" s="12" t="s">
        <v>210</v>
      </c>
      <c r="B5" s="15"/>
      <c r="C5" s="158">
        <v>58827906</v>
      </c>
      <c r="D5" s="159"/>
      <c r="E5" s="99">
        <f>+[1]Totals!K3</f>
        <v>18461335</v>
      </c>
      <c r="F5" s="97">
        <f>+[1]Totals!L3</f>
        <v>898300</v>
      </c>
      <c r="G5" s="97">
        <f>+[1]Totals!M3</f>
        <v>403840</v>
      </c>
      <c r="H5" s="100">
        <f>SUM(E5:G5)</f>
        <v>19763475</v>
      </c>
      <c r="I5" s="159"/>
      <c r="J5" s="99">
        <f>+[1]Totals!T3</f>
        <v>3879450</v>
      </c>
      <c r="K5" s="97">
        <f>+[1]Totals!Z3</f>
        <v>16298850</v>
      </c>
      <c r="L5" s="97">
        <f>+[1]Totals!AF3</f>
        <v>1299350</v>
      </c>
      <c r="M5" s="100">
        <f>SUM(J5:L5)</f>
        <v>21477650</v>
      </c>
      <c r="N5" s="159"/>
      <c r="O5" s="99">
        <f>+[1]Totals!AR3</f>
        <v>3095550</v>
      </c>
      <c r="P5" s="97">
        <f>+[1]Totals!AX3</f>
        <v>31005350</v>
      </c>
      <c r="Q5" s="97">
        <f>+[1]Totals!BD3</f>
        <v>997450</v>
      </c>
      <c r="R5" s="100">
        <f>SUM(O5:Q5)</f>
        <v>35098350</v>
      </c>
      <c r="T5" s="99">
        <f>+[1]Totals!BQ3</f>
        <v>4047750</v>
      </c>
      <c r="U5" s="97">
        <f>+[1]Totals!BW3</f>
        <v>24548856</v>
      </c>
      <c r="V5" s="97">
        <f>+[1]Totals!CC3</f>
        <v>10323205</v>
      </c>
      <c r="W5" s="100">
        <f>SUM(T5:V5)</f>
        <v>38919811</v>
      </c>
      <c r="Y5" s="99">
        <f>+[1]Totals!CO3</f>
        <v>0</v>
      </c>
      <c r="Z5" s="97">
        <f>+[1]Totals!CU3</f>
        <v>4355450</v>
      </c>
      <c r="AA5" s="97">
        <f>+[1]Totals!DA3</f>
        <v>2927816</v>
      </c>
      <c r="AB5" s="100">
        <f>SUM(Y5:AA5)</f>
        <v>7283266</v>
      </c>
    </row>
    <row r="6" spans="1:28" x14ac:dyDescent="0.3">
      <c r="A6" t="s">
        <v>211</v>
      </c>
      <c r="B6" s="89"/>
      <c r="C6" s="158">
        <v>887732715</v>
      </c>
      <c r="D6" s="160"/>
      <c r="E6" s="118">
        <f>+[1]Totals!K4</f>
        <v>78555585</v>
      </c>
      <c r="F6" s="101">
        <f>+[1]Totals!L4</f>
        <v>18265411</v>
      </c>
      <c r="G6" s="101">
        <f>+[1]Totals!M4</f>
        <v>8236461</v>
      </c>
      <c r="H6" s="102">
        <f t="shared" ref="H6:H13" si="0">SUM(E6:G6)</f>
        <v>105057457</v>
      </c>
      <c r="I6" s="160"/>
      <c r="J6" s="118">
        <f>+[1]Totals!T4</f>
        <v>61930066</v>
      </c>
      <c r="K6" s="101">
        <f>+[1]Totals!Z4</f>
        <v>46251127</v>
      </c>
      <c r="L6" s="101">
        <f>+[1]Totals!AF4</f>
        <v>9964239</v>
      </c>
      <c r="M6" s="102">
        <f t="shared" ref="M6:M13" si="1">SUM(J6:L6)</f>
        <v>118145432</v>
      </c>
      <c r="N6" s="160"/>
      <c r="O6" s="118">
        <f>+[1]Totals!AR4</f>
        <v>49345828</v>
      </c>
      <c r="P6" s="101">
        <f>+[1]Totals!AX4</f>
        <v>68529115</v>
      </c>
      <c r="Q6" s="101">
        <f>+[1]Totals!BD4</f>
        <v>17880682</v>
      </c>
      <c r="R6" s="102">
        <f t="shared" ref="R6:R13" si="2">SUM(O6:Q6)</f>
        <v>135755625</v>
      </c>
      <c r="T6" s="118">
        <f>+[1]Totals!BQ4</f>
        <v>26473806</v>
      </c>
      <c r="U6" s="101">
        <f>+[1]Totals!BW4</f>
        <v>55959240</v>
      </c>
      <c r="V6" s="101">
        <f>+[1]Totals!CC4</f>
        <v>21470536</v>
      </c>
      <c r="W6" s="102">
        <f t="shared" ref="W6:W13" si="3">SUM(T6:V6)</f>
        <v>103903582</v>
      </c>
      <c r="Y6" s="118">
        <f>+[1]Totals!CO4</f>
        <v>13867130</v>
      </c>
      <c r="Z6" s="101">
        <f>+[1]Totals!CU4</f>
        <v>16606466</v>
      </c>
      <c r="AA6" s="101">
        <f>+[1]Totals!DA4</f>
        <v>40918630</v>
      </c>
      <c r="AB6" s="102">
        <f t="shared" ref="AB6:AB13" si="4">SUM(Y6:AA6)</f>
        <v>71392226</v>
      </c>
    </row>
    <row r="7" spans="1:28" x14ac:dyDescent="0.3">
      <c r="A7" t="s">
        <v>212</v>
      </c>
      <c r="B7" s="89"/>
      <c r="C7" s="161">
        <v>131245363</v>
      </c>
      <c r="D7" s="160"/>
      <c r="E7" s="118">
        <f>+[1]Totals!K5</f>
        <v>18162542</v>
      </c>
      <c r="F7" s="101">
        <f>+[1]Totals!L5</f>
        <v>491257</v>
      </c>
      <c r="G7" s="101">
        <f>+[1]Totals!M5</f>
        <v>0</v>
      </c>
      <c r="H7" s="102">
        <f t="shared" si="0"/>
        <v>18653799</v>
      </c>
      <c r="I7" s="160"/>
      <c r="J7" s="118">
        <f>+[1]Totals!T5</f>
        <v>11378391</v>
      </c>
      <c r="K7" s="101">
        <f>+[1]Totals!Z5</f>
        <v>2496598</v>
      </c>
      <c r="L7" s="101">
        <f>+[1]Totals!AF5</f>
        <v>2706017</v>
      </c>
      <c r="M7" s="102">
        <f t="shared" si="1"/>
        <v>16581006</v>
      </c>
      <c r="N7" s="160"/>
      <c r="O7" s="118">
        <f>+[1]Totals!AR5</f>
        <v>33219467</v>
      </c>
      <c r="P7" s="101">
        <f>+[1]Totals!AX5</f>
        <v>2512154</v>
      </c>
      <c r="Q7" s="101">
        <f>+[1]Totals!BD5</f>
        <v>505671</v>
      </c>
      <c r="R7" s="102">
        <f t="shared" si="2"/>
        <v>36237292</v>
      </c>
      <c r="T7" s="118">
        <f>+[1]Totals!BQ5</f>
        <v>6156930</v>
      </c>
      <c r="U7" s="101">
        <f>+[1]Totals!BW5</f>
        <v>5035980</v>
      </c>
      <c r="V7" s="101">
        <f>+[1]Totals!CC5</f>
        <v>200000</v>
      </c>
      <c r="W7" s="102">
        <f t="shared" si="3"/>
        <v>11392910</v>
      </c>
      <c r="Y7" s="118">
        <f>+[1]Totals!CO5</f>
        <v>3774432</v>
      </c>
      <c r="Z7" s="101">
        <f>+[1]Totals!CU5</f>
        <v>49085</v>
      </c>
      <c r="AA7" s="101">
        <f>+[1]Totals!DA5</f>
        <v>661764</v>
      </c>
      <c r="AB7" s="102">
        <f t="shared" si="4"/>
        <v>4485281</v>
      </c>
    </row>
    <row r="8" spans="1:28" x14ac:dyDescent="0.3">
      <c r="A8" t="s">
        <v>213</v>
      </c>
      <c r="B8" s="89"/>
      <c r="C8" s="161">
        <v>334972214</v>
      </c>
      <c r="D8" s="160"/>
      <c r="E8" s="118">
        <f>+[1]Totals!K6</f>
        <v>25688549</v>
      </c>
      <c r="F8" s="101">
        <f>+[1]Totals!L6</f>
        <v>13485698</v>
      </c>
      <c r="G8" s="101">
        <f>+[1]Totals!M6</f>
        <v>3327000</v>
      </c>
      <c r="H8" s="102">
        <f t="shared" si="0"/>
        <v>42501247</v>
      </c>
      <c r="I8" s="160"/>
      <c r="J8" s="118">
        <f>+[1]Totals!T6</f>
        <v>11760696</v>
      </c>
      <c r="K8" s="101">
        <f>+[1]Totals!Z6</f>
        <v>21776837</v>
      </c>
      <c r="L8" s="101">
        <f>+[1]Totals!AF6</f>
        <v>4849725</v>
      </c>
      <c r="M8" s="102">
        <f t="shared" si="1"/>
        <v>38387258</v>
      </c>
      <c r="N8" s="160"/>
      <c r="O8" s="118">
        <f>+[1]Totals!AR6</f>
        <v>14674832</v>
      </c>
      <c r="P8" s="101">
        <f>+[1]Totals!AX6</f>
        <v>21069059</v>
      </c>
      <c r="Q8" s="101">
        <f>+[1]Totals!BD6</f>
        <v>1807231</v>
      </c>
      <c r="R8" s="102">
        <f t="shared" si="2"/>
        <v>37551122</v>
      </c>
      <c r="T8" s="118">
        <f>+[1]Totals!BQ6</f>
        <v>3345078</v>
      </c>
      <c r="U8" s="101">
        <f>+[1]Totals!BW6</f>
        <v>26237738</v>
      </c>
      <c r="V8" s="101">
        <f>+[1]Totals!CC6</f>
        <v>7570418</v>
      </c>
      <c r="W8" s="102">
        <f t="shared" si="3"/>
        <v>37153234</v>
      </c>
      <c r="Y8" s="118">
        <f>+[1]Totals!CO6</f>
        <v>3775308</v>
      </c>
      <c r="Z8" s="101">
        <f>+[1]Totals!CU6</f>
        <v>13676286</v>
      </c>
      <c r="AA8" s="101">
        <f>+[1]Totals!DA6</f>
        <v>5072602</v>
      </c>
      <c r="AB8" s="102">
        <f t="shared" si="4"/>
        <v>22524196</v>
      </c>
    </row>
    <row r="9" spans="1:28" x14ac:dyDescent="0.3">
      <c r="A9" t="s">
        <v>214</v>
      </c>
      <c r="B9" s="89"/>
      <c r="C9" s="161">
        <v>18568276</v>
      </c>
      <c r="D9" s="160"/>
      <c r="E9" s="118">
        <f>+[1]Totals!K7</f>
        <v>0</v>
      </c>
      <c r="F9" s="101">
        <f>+[1]Totals!L7</f>
        <v>0</v>
      </c>
      <c r="G9" s="101">
        <f>+[1]Totals!M7</f>
        <v>0</v>
      </c>
      <c r="H9" s="102">
        <f t="shared" si="0"/>
        <v>0</v>
      </c>
      <c r="I9" s="160"/>
      <c r="J9" s="118">
        <f>+[1]Totals!T7</f>
        <v>0</v>
      </c>
      <c r="K9" s="101">
        <f>+[1]Totals!Z7</f>
        <v>0</v>
      </c>
      <c r="L9" s="101">
        <f>+[1]Totals!AF7</f>
        <v>0</v>
      </c>
      <c r="M9" s="102">
        <f t="shared" si="1"/>
        <v>0</v>
      </c>
      <c r="N9" s="160"/>
      <c r="O9" s="118">
        <f>+[1]Totals!AR7</f>
        <v>0</v>
      </c>
      <c r="P9" s="101">
        <f>+[1]Totals!AX7</f>
        <v>0</v>
      </c>
      <c r="Q9" s="101">
        <f>+[1]Totals!BD7</f>
        <v>0</v>
      </c>
      <c r="R9" s="102">
        <f t="shared" si="2"/>
        <v>0</v>
      </c>
      <c r="T9" s="118">
        <f>+[1]Totals!BQ7</f>
        <v>0</v>
      </c>
      <c r="U9" s="101">
        <f>+[1]Totals!BW7</f>
        <v>0</v>
      </c>
      <c r="V9" s="101">
        <f>+[1]Totals!CC7</f>
        <v>0</v>
      </c>
      <c r="W9" s="102">
        <f t="shared" si="3"/>
        <v>0</v>
      </c>
      <c r="Y9" s="118">
        <f>+[1]Totals!CO7</f>
        <v>0</v>
      </c>
      <c r="Z9" s="101">
        <f>+[1]Totals!CU7</f>
        <v>0</v>
      </c>
      <c r="AA9" s="101">
        <f>+[1]Totals!DA7</f>
        <v>0</v>
      </c>
      <c r="AB9" s="102">
        <f t="shared" si="4"/>
        <v>0</v>
      </c>
    </row>
    <row r="10" spans="1:28" x14ac:dyDescent="0.3">
      <c r="A10" t="s">
        <v>215</v>
      </c>
      <c r="B10" s="89"/>
      <c r="C10" s="161">
        <v>39727600</v>
      </c>
      <c r="D10" s="160"/>
      <c r="E10" s="118">
        <f>+[1]Totals!K8</f>
        <v>0</v>
      </c>
      <c r="F10" s="101">
        <f>+[1]Totals!L8</f>
        <v>0</v>
      </c>
      <c r="G10" s="101">
        <f>+[1]Totals!M8</f>
        <v>0</v>
      </c>
      <c r="H10" s="102">
        <f t="shared" si="0"/>
        <v>0</v>
      </c>
      <c r="I10" s="160"/>
      <c r="J10" s="118">
        <f>+[1]Totals!T8</f>
        <v>400000</v>
      </c>
      <c r="K10" s="101">
        <f>+[1]Totals!Z8</f>
        <v>0</v>
      </c>
      <c r="L10" s="101">
        <f>+[1]Totals!AF8</f>
        <v>0</v>
      </c>
      <c r="M10" s="102">
        <f t="shared" si="1"/>
        <v>400000</v>
      </c>
      <c r="N10" s="160"/>
      <c r="O10" s="118">
        <f>+[1]Totals!AR8</f>
        <v>0</v>
      </c>
      <c r="P10" s="101">
        <f>+[1]Totals!AX8</f>
        <v>0</v>
      </c>
      <c r="Q10" s="101">
        <f>+[1]Totals!BD8</f>
        <v>0</v>
      </c>
      <c r="R10" s="102">
        <f t="shared" si="2"/>
        <v>0</v>
      </c>
      <c r="T10" s="118">
        <f>+[1]Totals!BQ8</f>
        <v>1546301</v>
      </c>
      <c r="U10" s="101">
        <f>+[1]Totals!BW8</f>
        <v>0</v>
      </c>
      <c r="V10" s="101">
        <f>+[1]Totals!CC8</f>
        <v>0</v>
      </c>
      <c r="W10" s="102">
        <f t="shared" si="3"/>
        <v>1546301</v>
      </c>
      <c r="Y10" s="118">
        <f>+[1]Totals!CO8</f>
        <v>117200</v>
      </c>
      <c r="Z10" s="101">
        <f>+[1]Totals!CU8</f>
        <v>2059715</v>
      </c>
      <c r="AA10" s="101">
        <f>+[1]Totals!DA8</f>
        <v>0</v>
      </c>
      <c r="AB10" s="102">
        <f t="shared" si="4"/>
        <v>2176915</v>
      </c>
    </row>
    <row r="11" spans="1:28" x14ac:dyDescent="0.3">
      <c r="A11" t="s">
        <v>216</v>
      </c>
      <c r="B11" s="89"/>
      <c r="C11" s="161">
        <v>1980103</v>
      </c>
      <c r="D11" s="160"/>
      <c r="E11" s="118">
        <f>+[1]Totals!K9</f>
        <v>3935067</v>
      </c>
      <c r="F11" s="101">
        <f>+[1]Totals!L9</f>
        <v>94750</v>
      </c>
      <c r="G11" s="101">
        <f>+[1]Totals!M9</f>
        <v>0</v>
      </c>
      <c r="H11" s="102">
        <f t="shared" si="0"/>
        <v>4029817</v>
      </c>
      <c r="I11" s="160"/>
      <c r="J11" s="118">
        <f>+[1]Totals!T9</f>
        <v>1088760</v>
      </c>
      <c r="K11" s="101">
        <f>+[1]Totals!Z9</f>
        <v>1568150</v>
      </c>
      <c r="L11" s="101">
        <f>+[1]Totals!AF9</f>
        <v>0</v>
      </c>
      <c r="M11" s="102">
        <f t="shared" si="1"/>
        <v>2656910</v>
      </c>
      <c r="N11" s="160"/>
      <c r="O11" s="118">
        <f>+[1]Totals!AR9</f>
        <v>1962190</v>
      </c>
      <c r="P11" s="101">
        <f>+[1]Totals!AX9</f>
        <v>198714</v>
      </c>
      <c r="Q11" s="101">
        <f>+[1]Totals!BD9</f>
        <v>0</v>
      </c>
      <c r="R11" s="102">
        <f t="shared" si="2"/>
        <v>2160904</v>
      </c>
      <c r="T11" s="118">
        <f>+[1]Totals!BQ9</f>
        <v>746100</v>
      </c>
      <c r="U11" s="101">
        <f>+[1]Totals!BW9</f>
        <v>354150</v>
      </c>
      <c r="V11" s="101">
        <f>+[1]Totals!CC9</f>
        <v>0</v>
      </c>
      <c r="W11" s="102">
        <f t="shared" si="3"/>
        <v>1100250</v>
      </c>
      <c r="Y11" s="118">
        <f>+[1]Totals!CO9</f>
        <v>861365</v>
      </c>
      <c r="Z11" s="101">
        <f>+[1]Totals!CU9</f>
        <v>49447</v>
      </c>
      <c r="AA11" s="101">
        <f>+[1]Totals!DA9</f>
        <v>0</v>
      </c>
      <c r="AB11" s="102">
        <f t="shared" si="4"/>
        <v>910812</v>
      </c>
    </row>
    <row r="12" spans="1:28" x14ac:dyDescent="0.3">
      <c r="A12" t="s">
        <v>217</v>
      </c>
      <c r="B12" s="89"/>
      <c r="C12" s="161">
        <v>45650254</v>
      </c>
      <c r="D12" s="160"/>
      <c r="E12" s="118">
        <f>+[1]Totals!K11</f>
        <v>0</v>
      </c>
      <c r="F12" s="101">
        <f>+[1]Totals!L11</f>
        <v>0</v>
      </c>
      <c r="G12" s="101">
        <f>+[1]Totals!M11</f>
        <v>0</v>
      </c>
      <c r="H12" s="102">
        <f t="shared" si="0"/>
        <v>0</v>
      </c>
      <c r="I12" s="160"/>
      <c r="J12" s="118">
        <f>+[1]Totals!T11</f>
        <v>0</v>
      </c>
      <c r="K12" s="101">
        <f>+[1]Totals!Z11</f>
        <v>0</v>
      </c>
      <c r="L12" s="101">
        <f>+[1]Totals!AF11</f>
        <v>0</v>
      </c>
      <c r="M12" s="102">
        <f t="shared" si="1"/>
        <v>0</v>
      </c>
      <c r="N12" s="160"/>
      <c r="O12" s="118">
        <f>+[1]Totals!AR11</f>
        <v>0</v>
      </c>
      <c r="P12" s="101">
        <f>+[1]Totals!AX11</f>
        <v>0</v>
      </c>
      <c r="Q12" s="101">
        <f>+[1]Totals!BD11</f>
        <v>0</v>
      </c>
      <c r="R12" s="102">
        <f t="shared" si="2"/>
        <v>0</v>
      </c>
      <c r="T12" s="118">
        <f>+[1]Totals!BQ11</f>
        <v>0</v>
      </c>
      <c r="U12" s="101">
        <f>+[1]Totals!BW11</f>
        <v>0</v>
      </c>
      <c r="V12" s="101">
        <f>+[1]Totals!CC11</f>
        <v>0</v>
      </c>
      <c r="W12" s="102">
        <f t="shared" si="3"/>
        <v>0</v>
      </c>
      <c r="Y12" s="118">
        <f>+[1]Totals!CO11</f>
        <v>0</v>
      </c>
      <c r="Z12" s="101">
        <f>+[1]Totals!CU11</f>
        <v>0</v>
      </c>
      <c r="AA12" s="101">
        <f>+[1]Totals!DA11</f>
        <v>0</v>
      </c>
      <c r="AB12" s="102">
        <f t="shared" si="4"/>
        <v>0</v>
      </c>
    </row>
    <row r="13" spans="1:28" x14ac:dyDescent="0.3">
      <c r="A13" s="12" t="s">
        <v>218</v>
      </c>
      <c r="B13" s="15"/>
      <c r="C13" s="161">
        <v>109203754</v>
      </c>
      <c r="D13" s="160"/>
      <c r="E13" s="118">
        <f>+[1]Totals!K12</f>
        <v>8955031</v>
      </c>
      <c r="F13" s="101">
        <f>+[1]Totals!L12</f>
        <v>10204385</v>
      </c>
      <c r="G13" s="101">
        <f>+[1]Totals!M12</f>
        <v>45100</v>
      </c>
      <c r="H13" s="102">
        <f t="shared" si="0"/>
        <v>19204516</v>
      </c>
      <c r="I13" s="160"/>
      <c r="J13" s="118">
        <f>+[1]Totals!T12</f>
        <v>2315900</v>
      </c>
      <c r="K13" s="101">
        <f>+[1]Totals!Z12</f>
        <v>5618250</v>
      </c>
      <c r="L13" s="101">
        <f>+[1]Totals!AF12</f>
        <v>0</v>
      </c>
      <c r="M13" s="102">
        <f t="shared" si="1"/>
        <v>7934150</v>
      </c>
      <c r="N13" s="160"/>
      <c r="O13" s="118">
        <f>+[1]Totals!AR12</f>
        <v>4104150</v>
      </c>
      <c r="P13" s="101">
        <f>+[1]Totals!AX12</f>
        <v>8371078</v>
      </c>
      <c r="Q13" s="101">
        <f>+[1]Totals!BD12</f>
        <v>181000</v>
      </c>
      <c r="R13" s="102">
        <f t="shared" si="2"/>
        <v>12656228</v>
      </c>
      <c r="T13" s="118">
        <f>+[1]Totals!BQ12</f>
        <v>639089</v>
      </c>
      <c r="U13" s="101">
        <f>+[1]Totals!BW12</f>
        <v>468490</v>
      </c>
      <c r="V13" s="101">
        <f>+[1]Totals!CC12</f>
        <v>251500</v>
      </c>
      <c r="W13" s="102">
        <f t="shared" si="3"/>
        <v>1359079</v>
      </c>
      <c r="Y13" s="118">
        <f>+[1]Totals!CO12</f>
        <v>1147628</v>
      </c>
      <c r="Z13" s="101">
        <f>+[1]Totals!CU12</f>
        <v>592850</v>
      </c>
      <c r="AA13" s="101">
        <f>+[1]Totals!DA12</f>
        <v>80000</v>
      </c>
      <c r="AB13" s="102">
        <f t="shared" si="4"/>
        <v>1820478</v>
      </c>
    </row>
    <row r="14" spans="1:28" s="24" customFormat="1" ht="13.2" x14ac:dyDescent="0.25">
      <c r="A14" s="24" t="s">
        <v>6</v>
      </c>
      <c r="B14" s="44"/>
      <c r="C14" s="142">
        <f>SUM(C5:C13)</f>
        <v>1627908185</v>
      </c>
      <c r="D14" s="162"/>
      <c r="E14" s="106">
        <f>SUM(E5:E13)</f>
        <v>153758109</v>
      </c>
      <c r="F14" s="104">
        <f>SUM(F5:F13)</f>
        <v>43439801</v>
      </c>
      <c r="G14" s="104">
        <f>SUM(G5:G13)</f>
        <v>12012401</v>
      </c>
      <c r="H14" s="107">
        <f>SUM(H5:H13)</f>
        <v>209210311</v>
      </c>
      <c r="I14" s="162"/>
      <c r="J14" s="106">
        <f>SUM(J5:J13)</f>
        <v>92753263</v>
      </c>
      <c r="K14" s="104">
        <f>SUM(K5:K13)</f>
        <v>94009812</v>
      </c>
      <c r="L14" s="104">
        <f>SUM(L5:L13)</f>
        <v>18819331</v>
      </c>
      <c r="M14" s="107">
        <f>SUM(M5:M13)</f>
        <v>205582406</v>
      </c>
      <c r="N14" s="162"/>
      <c r="O14" s="106">
        <f>SUM(O5:O13)</f>
        <v>106402017</v>
      </c>
      <c r="P14" s="104">
        <f>SUM(P5:P13)</f>
        <v>131685470</v>
      </c>
      <c r="Q14" s="104">
        <f>SUM(Q5:Q13)</f>
        <v>21372034</v>
      </c>
      <c r="R14" s="107">
        <f>SUM(R5:R13)</f>
        <v>259459521</v>
      </c>
      <c r="T14" s="106">
        <f>SUM(T5:T13)</f>
        <v>42955054</v>
      </c>
      <c r="U14" s="104">
        <f>SUM(U5:U13)</f>
        <v>112604454</v>
      </c>
      <c r="V14" s="104">
        <f>SUM(V5:V13)</f>
        <v>39815659</v>
      </c>
      <c r="W14" s="107">
        <f>SUM(W5:W13)</f>
        <v>195375167</v>
      </c>
      <c r="Y14" s="106">
        <f>SUM(Y5:Y13)</f>
        <v>23543063</v>
      </c>
      <c r="Z14" s="104">
        <f>SUM(Z5:Z13)</f>
        <v>37389299</v>
      </c>
      <c r="AA14" s="104">
        <f>SUM(AA5:AA13)</f>
        <v>49660812</v>
      </c>
      <c r="AB14" s="107">
        <f>SUM(AB5:AB13)</f>
        <v>110593174</v>
      </c>
    </row>
    <row r="15" spans="1:28" x14ac:dyDescent="0.3">
      <c r="A15" s="24"/>
      <c r="B15" s="44"/>
      <c r="C15" s="61"/>
    </row>
    <row r="16" spans="1:28" ht="15.6" x14ac:dyDescent="0.3">
      <c r="A16" s="62" t="s">
        <v>219</v>
      </c>
      <c r="B16" s="44"/>
      <c r="C16" s="61"/>
    </row>
    <row r="17" spans="1:81" s="167" customFormat="1" x14ac:dyDescent="0.3">
      <c r="A17" s="163" t="s">
        <v>210</v>
      </c>
      <c r="B17" s="164"/>
      <c r="C17" s="165">
        <v>1723000</v>
      </c>
      <c r="D17" s="159"/>
      <c r="E17" s="99">
        <f>+[1]Totals!K18</f>
        <v>949400</v>
      </c>
      <c r="F17" s="97">
        <f>+[1]Totals!L18</f>
        <v>0</v>
      </c>
      <c r="G17" s="97">
        <f>+[1]Totals!M18</f>
        <v>0</v>
      </c>
      <c r="H17" s="100">
        <f>SUM(E17:G17)</f>
        <v>949400</v>
      </c>
      <c r="I17" s="159"/>
      <c r="J17" s="99">
        <f>+[1]Totals!T18</f>
        <v>0</v>
      </c>
      <c r="K17" s="97">
        <f>+[1]Totals!Z18</f>
        <v>0</v>
      </c>
      <c r="L17" s="97">
        <f>+[1]Totals!AF18</f>
        <v>0</v>
      </c>
      <c r="M17" s="100">
        <f>SUM(J17:L17)</f>
        <v>0</v>
      </c>
      <c r="N17" s="159"/>
      <c r="O17" s="99">
        <f>+[1]Totals!AR18</f>
        <v>0</v>
      </c>
      <c r="P17" s="97">
        <f>+[1]Totals!AX18</f>
        <v>0</v>
      </c>
      <c r="Q17" s="97">
        <f>+[1]Totals!BD18</f>
        <v>0</v>
      </c>
      <c r="R17" s="100">
        <f>SUM(O17:Q17)</f>
        <v>0</v>
      </c>
      <c r="S17" s="166"/>
      <c r="T17" s="99">
        <f>+[1]Totals!BQ18</f>
        <v>0</v>
      </c>
      <c r="U17" s="97">
        <f>+[1]Totals!BW18</f>
        <v>0</v>
      </c>
      <c r="V17" s="97">
        <f>+[1]Totals!CC18</f>
        <v>0</v>
      </c>
      <c r="W17" s="100">
        <f>SUM(T17:V17)</f>
        <v>0</v>
      </c>
      <c r="X17"/>
      <c r="Y17" s="99">
        <f>+[1]Totals!CO18</f>
        <v>0</v>
      </c>
      <c r="Z17" s="97">
        <f>+[1]Totals!CU18</f>
        <v>0</v>
      </c>
      <c r="AA17" s="97">
        <f>+[1]Totals!DA18</f>
        <v>0</v>
      </c>
      <c r="AB17" s="100">
        <f>SUM(Y17:AA17)</f>
        <v>0</v>
      </c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s="171" customFormat="1" x14ac:dyDescent="0.3">
      <c r="A18" s="168" t="s">
        <v>211</v>
      </c>
      <c r="B18" s="169"/>
      <c r="C18" s="161">
        <v>85615335</v>
      </c>
      <c r="D18" s="160"/>
      <c r="E18" s="118">
        <f>+[1]Totals!K19</f>
        <v>7402186</v>
      </c>
      <c r="F18" s="101">
        <f>+[1]Totals!L19</f>
        <v>0</v>
      </c>
      <c r="G18" s="101">
        <f>+[1]Totals!M19</f>
        <v>0</v>
      </c>
      <c r="H18" s="102">
        <f t="shared" ref="H18:H25" si="5">SUM(E18:G18)</f>
        <v>7402186</v>
      </c>
      <c r="I18" s="160"/>
      <c r="J18" s="118">
        <f>+[1]Totals!T19</f>
        <v>8596999</v>
      </c>
      <c r="K18" s="101">
        <f>+[1]Totals!Z19</f>
        <v>0</v>
      </c>
      <c r="L18" s="101">
        <f>+[1]Totals!AF19</f>
        <v>0</v>
      </c>
      <c r="M18" s="102">
        <f t="shared" ref="M18:M25" si="6">SUM(J18:L18)</f>
        <v>8596999</v>
      </c>
      <c r="N18" s="160"/>
      <c r="O18" s="118">
        <f>+[1]Totals!AR19</f>
        <v>13782643</v>
      </c>
      <c r="P18" s="101">
        <f>+[1]Totals!AX19</f>
        <v>0</v>
      </c>
      <c r="Q18" s="101">
        <f>+[1]Totals!BD19</f>
        <v>0</v>
      </c>
      <c r="R18" s="102">
        <f t="shared" ref="R18:R25" si="7">SUM(O18:Q18)</f>
        <v>13782643</v>
      </c>
      <c r="S18" s="170"/>
      <c r="T18" s="118">
        <f>+[1]Totals!BQ19</f>
        <v>25187829</v>
      </c>
      <c r="U18" s="101">
        <f>+[1]Totals!BW19</f>
        <v>0</v>
      </c>
      <c r="V18" s="101">
        <f>+[1]Totals!CC19</f>
        <v>60000</v>
      </c>
      <c r="W18" s="102">
        <f t="shared" ref="W18:W25" si="8">SUM(T18:V18)</f>
        <v>25247829</v>
      </c>
      <c r="X18"/>
      <c r="Y18" s="118">
        <f>+[1]Totals!CO19</f>
        <v>7294351</v>
      </c>
      <c r="Z18" s="101">
        <f>+[1]Totals!CU19</f>
        <v>0</v>
      </c>
      <c r="AA18" s="101">
        <f>+[1]Totals!DA19</f>
        <v>2085788</v>
      </c>
      <c r="AB18" s="102">
        <f t="shared" ref="AB18:AB25" si="9">SUM(Y18:AA18)</f>
        <v>9380139</v>
      </c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s="171" customFormat="1" x14ac:dyDescent="0.3">
      <c r="A19" s="170" t="s">
        <v>212</v>
      </c>
      <c r="B19" s="172"/>
      <c r="C19" s="161">
        <v>8960260</v>
      </c>
      <c r="D19" s="160"/>
      <c r="E19" s="118">
        <f>+[1]Totals!K20</f>
        <v>1295834</v>
      </c>
      <c r="F19" s="101">
        <f>+[1]Totals!L20</f>
        <v>1016700</v>
      </c>
      <c r="G19" s="101">
        <f>+[1]Totals!M20</f>
        <v>0</v>
      </c>
      <c r="H19" s="102">
        <f t="shared" si="5"/>
        <v>2312534</v>
      </c>
      <c r="I19" s="160"/>
      <c r="J19" s="118">
        <f>+[1]Totals!T20</f>
        <v>490213</v>
      </c>
      <c r="K19" s="101">
        <f>+[1]Totals!Z20</f>
        <v>2339550</v>
      </c>
      <c r="L19" s="101">
        <f>+[1]Totals!AF20</f>
        <v>0</v>
      </c>
      <c r="M19" s="102">
        <f t="shared" si="6"/>
        <v>2829763</v>
      </c>
      <c r="N19" s="160"/>
      <c r="O19" s="118">
        <f>+[1]Totals!AR20</f>
        <v>1729455</v>
      </c>
      <c r="P19" s="101">
        <f>+[1]Totals!AX20</f>
        <v>9000</v>
      </c>
      <c r="Q19" s="101">
        <f>+[1]Totals!BD20</f>
        <v>0</v>
      </c>
      <c r="R19" s="102">
        <f t="shared" si="7"/>
        <v>1738455</v>
      </c>
      <c r="S19" s="170"/>
      <c r="T19" s="118">
        <f>+[1]Totals!BQ20</f>
        <v>1990500</v>
      </c>
      <c r="U19" s="101">
        <f>+[1]Totals!BW20</f>
        <v>470464</v>
      </c>
      <c r="V19" s="101">
        <f>+[1]Totals!CC20</f>
        <v>0</v>
      </c>
      <c r="W19" s="102">
        <f t="shared" si="8"/>
        <v>2460964</v>
      </c>
      <c r="X19"/>
      <c r="Y19" s="118">
        <f>+[1]Totals!CO20</f>
        <v>400613</v>
      </c>
      <c r="Z19" s="101">
        <f>+[1]Totals!CU20</f>
        <v>236167</v>
      </c>
      <c r="AA19" s="101">
        <f>+[1]Totals!DA20</f>
        <v>0</v>
      </c>
      <c r="AB19" s="102">
        <f t="shared" si="9"/>
        <v>636780</v>
      </c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s="171" customFormat="1" x14ac:dyDescent="0.3">
      <c r="A20" s="170" t="s">
        <v>213</v>
      </c>
      <c r="B20" s="172"/>
      <c r="C20" s="161">
        <v>4122865</v>
      </c>
      <c r="D20" s="160"/>
      <c r="E20" s="118">
        <f>+[1]Totals!K21</f>
        <v>1421123</v>
      </c>
      <c r="F20" s="101">
        <f>+[1]Totals!L21</f>
        <v>0</v>
      </c>
      <c r="G20" s="101">
        <f>+[1]Totals!M21</f>
        <v>0</v>
      </c>
      <c r="H20" s="102">
        <f t="shared" si="5"/>
        <v>1421123</v>
      </c>
      <c r="I20" s="160"/>
      <c r="J20" s="118">
        <f>+[1]Totals!T21</f>
        <v>456000</v>
      </c>
      <c r="K20" s="101">
        <f>+[1]Totals!Z21</f>
        <v>0</v>
      </c>
      <c r="L20" s="101">
        <f>+[1]Totals!AF21</f>
        <v>0</v>
      </c>
      <c r="M20" s="102">
        <f t="shared" si="6"/>
        <v>456000</v>
      </c>
      <c r="N20" s="160"/>
      <c r="O20" s="118">
        <f>+[1]Totals!AR21</f>
        <v>440314</v>
      </c>
      <c r="P20" s="101">
        <f>+[1]Totals!AX21</f>
        <v>0</v>
      </c>
      <c r="Q20" s="101">
        <f>+[1]Totals!BD21</f>
        <v>0</v>
      </c>
      <c r="R20" s="102">
        <f t="shared" si="7"/>
        <v>440314</v>
      </c>
      <c r="S20" s="170"/>
      <c r="T20" s="118">
        <f>+[1]Totals!BQ21</f>
        <v>80300</v>
      </c>
      <c r="U20" s="101">
        <f>+[1]Totals!BW21</f>
        <v>0</v>
      </c>
      <c r="V20" s="101">
        <f>+[1]Totals!CC21</f>
        <v>0</v>
      </c>
      <c r="W20" s="102">
        <f t="shared" si="8"/>
        <v>80300</v>
      </c>
      <c r="X20"/>
      <c r="Y20" s="118">
        <f>+[1]Totals!CO21</f>
        <v>660200</v>
      </c>
      <c r="Z20" s="101">
        <f>+[1]Totals!CU21</f>
        <v>0</v>
      </c>
      <c r="AA20" s="101">
        <f>+[1]Totals!DA21</f>
        <v>0</v>
      </c>
      <c r="AB20" s="102">
        <f t="shared" si="9"/>
        <v>660200</v>
      </c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s="171" customFormat="1" x14ac:dyDescent="0.3">
      <c r="A21" s="170" t="s">
        <v>214</v>
      </c>
      <c r="B21" s="172"/>
      <c r="C21" s="161">
        <v>0</v>
      </c>
      <c r="D21" s="160"/>
      <c r="E21" s="118">
        <f>+[1]Totals!K22</f>
        <v>0</v>
      </c>
      <c r="F21" s="101">
        <f>+[1]Totals!L22</f>
        <v>0</v>
      </c>
      <c r="G21" s="101">
        <f>+[1]Totals!M22</f>
        <v>0</v>
      </c>
      <c r="H21" s="102">
        <f t="shared" si="5"/>
        <v>0</v>
      </c>
      <c r="I21" s="160"/>
      <c r="J21" s="118">
        <f>+[1]Totals!T22</f>
        <v>0</v>
      </c>
      <c r="K21" s="101">
        <f>+[1]Totals!Z22</f>
        <v>0</v>
      </c>
      <c r="L21" s="101">
        <f>+[1]Totals!AF22</f>
        <v>0</v>
      </c>
      <c r="M21" s="102">
        <f t="shared" si="6"/>
        <v>0</v>
      </c>
      <c r="N21" s="160"/>
      <c r="O21" s="118">
        <f>+[1]Totals!AR22</f>
        <v>0</v>
      </c>
      <c r="P21" s="101">
        <f>+[1]Totals!AX22</f>
        <v>0</v>
      </c>
      <c r="Q21" s="101">
        <f>+[1]Totals!BD22</f>
        <v>0</v>
      </c>
      <c r="R21" s="102">
        <f t="shared" si="7"/>
        <v>0</v>
      </c>
      <c r="S21" s="170"/>
      <c r="T21" s="118">
        <f>+[1]Totals!BQ22</f>
        <v>0</v>
      </c>
      <c r="U21" s="101">
        <f>+[1]Totals!BW22</f>
        <v>0</v>
      </c>
      <c r="V21" s="101">
        <f>+[1]Totals!CC22</f>
        <v>0</v>
      </c>
      <c r="W21" s="102">
        <f t="shared" si="8"/>
        <v>0</v>
      </c>
      <c r="X21"/>
      <c r="Y21" s="118">
        <f>+[1]Totals!CO22</f>
        <v>0</v>
      </c>
      <c r="Z21" s="101">
        <f>+[1]Totals!CU22</f>
        <v>0</v>
      </c>
      <c r="AA21" s="101">
        <f>+[1]Totals!DA22</f>
        <v>0</v>
      </c>
      <c r="AB21" s="102">
        <f t="shared" si="9"/>
        <v>0</v>
      </c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s="171" customFormat="1" x14ac:dyDescent="0.3">
      <c r="A22" s="170" t="s">
        <v>215</v>
      </c>
      <c r="B22" s="172"/>
      <c r="C22" s="161">
        <v>0</v>
      </c>
      <c r="D22" s="160"/>
      <c r="E22" s="118">
        <f>+[1]Totals!K23</f>
        <v>0</v>
      </c>
      <c r="F22" s="101">
        <f>+[1]Totals!L23</f>
        <v>0</v>
      </c>
      <c r="G22" s="101">
        <f>+[1]Totals!M23</f>
        <v>0</v>
      </c>
      <c r="H22" s="102">
        <f t="shared" si="5"/>
        <v>0</v>
      </c>
      <c r="I22" s="160"/>
      <c r="J22" s="118">
        <f>+[1]Totals!T23</f>
        <v>62285</v>
      </c>
      <c r="K22" s="101">
        <f>+[1]Totals!Z23</f>
        <v>0</v>
      </c>
      <c r="L22" s="101">
        <f>+[1]Totals!AF23</f>
        <v>0</v>
      </c>
      <c r="M22" s="102">
        <f t="shared" si="6"/>
        <v>62285</v>
      </c>
      <c r="N22" s="160"/>
      <c r="O22" s="118">
        <f>+[1]Totals!AR23</f>
        <v>2070313</v>
      </c>
      <c r="P22" s="101">
        <f>+[1]Totals!AX23</f>
        <v>0</v>
      </c>
      <c r="Q22" s="101">
        <f>+[1]Totals!BD23</f>
        <v>0</v>
      </c>
      <c r="R22" s="102">
        <f t="shared" si="7"/>
        <v>2070313</v>
      </c>
      <c r="S22" s="170"/>
      <c r="T22" s="118">
        <f>+[1]Totals!BQ23</f>
        <v>0</v>
      </c>
      <c r="U22" s="101">
        <f>+[1]Totals!BW23</f>
        <v>10000</v>
      </c>
      <c r="V22" s="101">
        <f>+[1]Totals!CC23</f>
        <v>0</v>
      </c>
      <c r="W22" s="102">
        <f t="shared" si="8"/>
        <v>10000</v>
      </c>
      <c r="X22"/>
      <c r="Y22" s="118">
        <f>+[1]Totals!CO23</f>
        <v>3107250</v>
      </c>
      <c r="Z22" s="101">
        <f>+[1]Totals!CU23</f>
        <v>0</v>
      </c>
      <c r="AA22" s="101">
        <f>+[1]Totals!DA23</f>
        <v>0</v>
      </c>
      <c r="AB22" s="102">
        <f t="shared" si="9"/>
        <v>3107250</v>
      </c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s="171" customFormat="1" x14ac:dyDescent="0.3">
      <c r="A23" s="170" t="s">
        <v>216</v>
      </c>
      <c r="B23" s="172"/>
      <c r="C23" s="161">
        <v>3140326</v>
      </c>
      <c r="D23" s="160"/>
      <c r="E23" s="118">
        <f>+[1]Totals!K24</f>
        <v>864149</v>
      </c>
      <c r="F23" s="101">
        <f>+[1]Totals!L24</f>
        <v>25150</v>
      </c>
      <c r="G23" s="101">
        <f>+[1]Totals!M24</f>
        <v>0</v>
      </c>
      <c r="H23" s="102">
        <f t="shared" si="5"/>
        <v>889299</v>
      </c>
      <c r="I23" s="160"/>
      <c r="J23" s="118">
        <f>+[1]Totals!T24</f>
        <v>458140</v>
      </c>
      <c r="K23" s="101">
        <f>+[1]Totals!Z24</f>
        <v>26250</v>
      </c>
      <c r="L23" s="101">
        <f>+[1]Totals!AF24</f>
        <v>0</v>
      </c>
      <c r="M23" s="102">
        <f t="shared" si="6"/>
        <v>484390</v>
      </c>
      <c r="N23" s="160"/>
      <c r="O23" s="118">
        <f>+[1]Totals!AR24</f>
        <v>402950</v>
      </c>
      <c r="P23" s="101">
        <f>+[1]Totals!AX24</f>
        <v>0</v>
      </c>
      <c r="Q23" s="101">
        <f>+[1]Totals!BD24</f>
        <v>0</v>
      </c>
      <c r="R23" s="102">
        <f t="shared" si="7"/>
        <v>402950</v>
      </c>
      <c r="S23" s="170"/>
      <c r="T23" s="118">
        <f>+[1]Totals!BQ24</f>
        <v>491095</v>
      </c>
      <c r="U23" s="101">
        <f>+[1]Totals!BW24</f>
        <v>160</v>
      </c>
      <c r="V23" s="101">
        <f>+[1]Totals!CC24</f>
        <v>0</v>
      </c>
      <c r="W23" s="102">
        <f t="shared" si="8"/>
        <v>491255</v>
      </c>
      <c r="X23"/>
      <c r="Y23" s="118">
        <f>+[1]Totals!CO24</f>
        <v>385960</v>
      </c>
      <c r="Z23" s="101">
        <f>+[1]Totals!CU24</f>
        <v>24915</v>
      </c>
      <c r="AA23" s="101">
        <f>+[1]Totals!DA24</f>
        <v>0</v>
      </c>
      <c r="AB23" s="102">
        <f t="shared" si="9"/>
        <v>410875</v>
      </c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s="171" customFormat="1" x14ac:dyDescent="0.3">
      <c r="A24" s="170" t="s">
        <v>220</v>
      </c>
      <c r="B24" s="172"/>
      <c r="C24" s="161">
        <v>0</v>
      </c>
      <c r="D24" s="160"/>
      <c r="E24" s="118">
        <f>+[1]Totals!K26</f>
        <v>0</v>
      </c>
      <c r="F24" s="101">
        <f>+[1]Totals!L26</f>
        <v>0</v>
      </c>
      <c r="G24" s="101">
        <f>+[1]Totals!M26</f>
        <v>0</v>
      </c>
      <c r="H24" s="102">
        <f t="shared" si="5"/>
        <v>0</v>
      </c>
      <c r="I24" s="160"/>
      <c r="J24" s="118">
        <f>+[1]Totals!T26</f>
        <v>0</v>
      </c>
      <c r="K24" s="101">
        <f>+[1]Totals!Z26</f>
        <v>0</v>
      </c>
      <c r="L24" s="101">
        <f>+[1]Totals!AF26</f>
        <v>0</v>
      </c>
      <c r="M24" s="102">
        <f t="shared" si="6"/>
        <v>0</v>
      </c>
      <c r="N24" s="160"/>
      <c r="O24" s="118">
        <f>+[1]Totals!AR26</f>
        <v>2200000</v>
      </c>
      <c r="P24" s="101">
        <f>+[1]Totals!AX26</f>
        <v>0</v>
      </c>
      <c r="Q24" s="101">
        <f>+[1]Totals!BD26</f>
        <v>0</v>
      </c>
      <c r="R24" s="102">
        <f t="shared" si="7"/>
        <v>2200000</v>
      </c>
      <c r="S24" s="170"/>
      <c r="T24" s="118">
        <f>+[1]Totals!BQ26</f>
        <v>0</v>
      </c>
      <c r="U24" s="101">
        <f>+[1]Totals!BW26</f>
        <v>0</v>
      </c>
      <c r="V24" s="101">
        <f>+[1]Totals!CC26</f>
        <v>0</v>
      </c>
      <c r="W24" s="102">
        <f t="shared" si="8"/>
        <v>0</v>
      </c>
      <c r="X24"/>
      <c r="Y24" s="118">
        <f>+[1]Totals!CO26</f>
        <v>0</v>
      </c>
      <c r="Z24" s="101">
        <f>+[1]Totals!CU26</f>
        <v>0</v>
      </c>
      <c r="AA24" s="101">
        <f>+[1]Totals!DA26</f>
        <v>0</v>
      </c>
      <c r="AB24" s="102">
        <f t="shared" si="9"/>
        <v>0</v>
      </c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s="171" customFormat="1" x14ac:dyDescent="0.3">
      <c r="A25" s="168" t="s">
        <v>218</v>
      </c>
      <c r="B25" s="169"/>
      <c r="C25" s="161">
        <v>204275120</v>
      </c>
      <c r="D25" s="160"/>
      <c r="E25" s="118">
        <f>+[1]Totals!K27</f>
        <v>30681046</v>
      </c>
      <c r="F25" s="101">
        <f>+[1]Totals!L27</f>
        <v>435062</v>
      </c>
      <c r="G25" s="101">
        <f>+[1]Totals!M27</f>
        <v>0</v>
      </c>
      <c r="H25" s="102">
        <f t="shared" si="5"/>
        <v>31116108</v>
      </c>
      <c r="I25" s="160"/>
      <c r="J25" s="118">
        <f>+[1]Totals!T27</f>
        <v>1318377</v>
      </c>
      <c r="K25" s="101">
        <f>+[1]Totals!Z27</f>
        <v>393110</v>
      </c>
      <c r="L25" s="101">
        <f>+[1]Totals!AF27</f>
        <v>0</v>
      </c>
      <c r="M25" s="102">
        <f t="shared" si="6"/>
        <v>1711487</v>
      </c>
      <c r="N25" s="160"/>
      <c r="O25" s="118">
        <f>+[1]Totals!AR27</f>
        <v>1586631</v>
      </c>
      <c r="P25" s="101">
        <f>+[1]Totals!AX27</f>
        <v>1030994</v>
      </c>
      <c r="Q25" s="101">
        <f>+[1]Totals!BD27</f>
        <v>12000</v>
      </c>
      <c r="R25" s="102">
        <f t="shared" si="7"/>
        <v>2629625</v>
      </c>
      <c r="S25" s="170"/>
      <c r="T25" s="118">
        <f>+[1]Totals!BQ27</f>
        <v>2463181</v>
      </c>
      <c r="U25" s="101">
        <f>+[1]Totals!BW27</f>
        <v>655150</v>
      </c>
      <c r="V25" s="101">
        <f>+[1]Totals!CC27</f>
        <v>140000</v>
      </c>
      <c r="W25" s="102">
        <f t="shared" si="8"/>
        <v>3258331</v>
      </c>
      <c r="X25"/>
      <c r="Y25" s="118">
        <f>+[1]Totals!CO27</f>
        <v>457847</v>
      </c>
      <c r="Z25" s="101">
        <f>+[1]Totals!CU27</f>
        <v>740950</v>
      </c>
      <c r="AA25" s="101">
        <f>+[1]Totals!DA27</f>
        <v>82000</v>
      </c>
      <c r="AB25" s="102">
        <f t="shared" si="9"/>
        <v>1280797</v>
      </c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s="176" customFormat="1" ht="13.2" x14ac:dyDescent="0.25">
      <c r="A26" s="173" t="s">
        <v>6</v>
      </c>
      <c r="B26" s="174"/>
      <c r="C26" s="142">
        <f>SUM(C17:C25)</f>
        <v>307836906</v>
      </c>
      <c r="D26" s="175"/>
      <c r="E26" s="104">
        <f>SUM(E17:E25)</f>
        <v>42613738</v>
      </c>
      <c r="F26" s="104">
        <f>SUM(F17:F25)</f>
        <v>1476912</v>
      </c>
      <c r="G26" s="104">
        <f>SUM(G17:G25)</f>
        <v>0</v>
      </c>
      <c r="H26" s="104">
        <f>SUM(H17:H25)</f>
        <v>44090650</v>
      </c>
      <c r="I26" s="174"/>
      <c r="J26" s="106">
        <f>SUM(J17:J25)</f>
        <v>11382014</v>
      </c>
      <c r="K26" s="104">
        <f>SUM(K17:K25)</f>
        <v>2758910</v>
      </c>
      <c r="L26" s="104">
        <f>SUM(L17:L25)</f>
        <v>0</v>
      </c>
      <c r="M26" s="107">
        <f>SUM(M17:M25)</f>
        <v>14140924</v>
      </c>
      <c r="N26" s="162"/>
      <c r="O26" s="106">
        <f>SUM(O17:O25)</f>
        <v>22212306</v>
      </c>
      <c r="P26" s="104">
        <f>SUM(P17:P25)</f>
        <v>1039994</v>
      </c>
      <c r="Q26" s="104">
        <f>SUM(Q17:Q25)</f>
        <v>12000</v>
      </c>
      <c r="R26" s="107">
        <f>SUM(R17:R25)</f>
        <v>23264300</v>
      </c>
      <c r="S26" s="173"/>
      <c r="T26" s="106">
        <f>SUM(T17:T25)</f>
        <v>30212905</v>
      </c>
      <c r="U26" s="104">
        <f>SUM(U17:U25)</f>
        <v>1135774</v>
      </c>
      <c r="V26" s="104">
        <f>SUM(V17:V25)</f>
        <v>200000</v>
      </c>
      <c r="W26" s="107">
        <f>SUM(W17:W25)</f>
        <v>31548679</v>
      </c>
      <c r="X26" s="24"/>
      <c r="Y26" s="106">
        <f>SUM(Y17:Y25)</f>
        <v>12306221</v>
      </c>
      <c r="Z26" s="104">
        <f>SUM(Z17:Z25)</f>
        <v>1002032</v>
      </c>
      <c r="AA26" s="104">
        <f>SUM(AA17:AA25)</f>
        <v>2167788</v>
      </c>
      <c r="AB26" s="107">
        <f>SUM(AB17:AB25)</f>
        <v>15476041</v>
      </c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</row>
    <row r="28" spans="1:81" ht="15.6" x14ac:dyDescent="0.3">
      <c r="A28" s="62" t="s">
        <v>208</v>
      </c>
    </row>
    <row r="29" spans="1:81" s="167" customFormat="1" x14ac:dyDescent="0.3">
      <c r="A29" s="163" t="s">
        <v>210</v>
      </c>
      <c r="B29" s="177"/>
      <c r="C29" s="133">
        <v>60550906</v>
      </c>
      <c r="D29" s="159"/>
      <c r="E29" s="99">
        <f t="shared" ref="E29:H37" si="10">+E5+E17</f>
        <v>19410735</v>
      </c>
      <c r="F29" s="97">
        <f t="shared" si="10"/>
        <v>898300</v>
      </c>
      <c r="G29" s="97">
        <f t="shared" si="10"/>
        <v>403840</v>
      </c>
      <c r="H29" s="100">
        <f t="shared" si="10"/>
        <v>20712875</v>
      </c>
      <c r="I29" s="159"/>
      <c r="J29" s="99">
        <f t="shared" ref="J29:M37" si="11">+J5+J17</f>
        <v>3879450</v>
      </c>
      <c r="K29" s="97">
        <f t="shared" si="11"/>
        <v>16298850</v>
      </c>
      <c r="L29" s="97">
        <f t="shared" si="11"/>
        <v>1299350</v>
      </c>
      <c r="M29" s="100">
        <f t="shared" si="11"/>
        <v>21477650</v>
      </c>
      <c r="N29" s="178"/>
      <c r="O29" s="179">
        <f t="shared" ref="O29:R37" si="12">+O5+O17</f>
        <v>3095550</v>
      </c>
      <c r="P29" s="179">
        <f t="shared" si="12"/>
        <v>31005350</v>
      </c>
      <c r="Q29" s="179">
        <f t="shared" si="12"/>
        <v>997450</v>
      </c>
      <c r="R29" s="179">
        <f t="shared" si="12"/>
        <v>35098350</v>
      </c>
      <c r="S29" s="180"/>
      <c r="T29" s="179">
        <f t="shared" ref="T29:W37" si="13">+T5+T17</f>
        <v>4047750</v>
      </c>
      <c r="U29" s="179">
        <f t="shared" si="13"/>
        <v>24548856</v>
      </c>
      <c r="V29" s="179">
        <f t="shared" si="13"/>
        <v>10323205</v>
      </c>
      <c r="W29" s="181">
        <f t="shared" si="13"/>
        <v>38919811</v>
      </c>
      <c r="X29"/>
      <c r="Y29" s="99">
        <f t="shared" ref="Y29:AB37" si="14">+Y5+Y17</f>
        <v>0</v>
      </c>
      <c r="Z29" s="97">
        <f t="shared" si="14"/>
        <v>4355450</v>
      </c>
      <c r="AA29" s="97">
        <f t="shared" si="14"/>
        <v>2927816</v>
      </c>
      <c r="AB29" s="100">
        <f t="shared" si="14"/>
        <v>7283266</v>
      </c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s="171" customFormat="1" x14ac:dyDescent="0.3">
      <c r="A30" s="168" t="s">
        <v>211</v>
      </c>
      <c r="B30" s="182"/>
      <c r="C30" s="134">
        <v>973348050</v>
      </c>
      <c r="D30" s="160"/>
      <c r="E30" s="118">
        <f t="shared" si="10"/>
        <v>85957771</v>
      </c>
      <c r="F30" s="101">
        <f t="shared" si="10"/>
        <v>18265411</v>
      </c>
      <c r="G30" s="101">
        <f t="shared" si="10"/>
        <v>8236461</v>
      </c>
      <c r="H30" s="102">
        <f t="shared" si="10"/>
        <v>112459643</v>
      </c>
      <c r="I30" s="160"/>
      <c r="J30" s="118">
        <f t="shared" si="11"/>
        <v>70527065</v>
      </c>
      <c r="K30" s="101">
        <f t="shared" si="11"/>
        <v>46251127</v>
      </c>
      <c r="L30" s="101">
        <f t="shared" si="11"/>
        <v>9964239</v>
      </c>
      <c r="M30" s="102">
        <f t="shared" si="11"/>
        <v>126742431</v>
      </c>
      <c r="N30" s="160"/>
      <c r="O30" s="99">
        <f t="shared" si="12"/>
        <v>63128471</v>
      </c>
      <c r="P30" s="97">
        <f t="shared" si="12"/>
        <v>68529115</v>
      </c>
      <c r="Q30" s="97">
        <f t="shared" si="12"/>
        <v>17880682</v>
      </c>
      <c r="R30" s="100">
        <f t="shared" si="12"/>
        <v>149538268</v>
      </c>
      <c r="S30" s="166"/>
      <c r="T30" s="99">
        <f t="shared" si="13"/>
        <v>51661635</v>
      </c>
      <c r="U30" s="97">
        <f t="shared" si="13"/>
        <v>55959240</v>
      </c>
      <c r="V30" s="97">
        <f t="shared" si="13"/>
        <v>21530536</v>
      </c>
      <c r="W30" s="100">
        <f t="shared" si="13"/>
        <v>129151411</v>
      </c>
      <c r="X30"/>
      <c r="Y30" s="118">
        <f t="shared" si="14"/>
        <v>21161481</v>
      </c>
      <c r="Z30" s="101">
        <f t="shared" si="14"/>
        <v>16606466</v>
      </c>
      <c r="AA30" s="101">
        <f t="shared" si="14"/>
        <v>43004418</v>
      </c>
      <c r="AB30" s="102">
        <f t="shared" si="14"/>
        <v>80772365</v>
      </c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s="171" customFormat="1" x14ac:dyDescent="0.3">
      <c r="A31" s="170" t="s">
        <v>212</v>
      </c>
      <c r="B31" s="182"/>
      <c r="C31" s="134">
        <v>140205623</v>
      </c>
      <c r="D31" s="160"/>
      <c r="E31" s="118">
        <f t="shared" si="10"/>
        <v>19458376</v>
      </c>
      <c r="F31" s="101">
        <f t="shared" si="10"/>
        <v>1507957</v>
      </c>
      <c r="G31" s="101">
        <f t="shared" si="10"/>
        <v>0</v>
      </c>
      <c r="H31" s="102">
        <f t="shared" si="10"/>
        <v>20966333</v>
      </c>
      <c r="I31" s="160"/>
      <c r="J31" s="118">
        <f t="shared" si="11"/>
        <v>11868604</v>
      </c>
      <c r="K31" s="101">
        <f t="shared" si="11"/>
        <v>4836148</v>
      </c>
      <c r="L31" s="101">
        <f t="shared" si="11"/>
        <v>2706017</v>
      </c>
      <c r="M31" s="102">
        <f t="shared" si="11"/>
        <v>19410769</v>
      </c>
      <c r="N31" s="160"/>
      <c r="O31" s="118">
        <f t="shared" si="12"/>
        <v>34948922</v>
      </c>
      <c r="P31" s="101">
        <f t="shared" si="12"/>
        <v>2521154</v>
      </c>
      <c r="Q31" s="101">
        <f t="shared" si="12"/>
        <v>505671</v>
      </c>
      <c r="R31" s="102">
        <f t="shared" si="12"/>
        <v>37975747</v>
      </c>
      <c r="S31" s="170"/>
      <c r="T31" s="118">
        <f t="shared" si="13"/>
        <v>8147430</v>
      </c>
      <c r="U31" s="101">
        <f t="shared" si="13"/>
        <v>5506444</v>
      </c>
      <c r="V31" s="101">
        <f t="shared" si="13"/>
        <v>200000</v>
      </c>
      <c r="W31" s="102">
        <f t="shared" si="13"/>
        <v>13853874</v>
      </c>
      <c r="X31"/>
      <c r="Y31" s="118">
        <f t="shared" si="14"/>
        <v>4175045</v>
      </c>
      <c r="Z31" s="101">
        <f t="shared" si="14"/>
        <v>285252</v>
      </c>
      <c r="AA31" s="101">
        <f t="shared" si="14"/>
        <v>661764</v>
      </c>
      <c r="AB31" s="102">
        <f t="shared" si="14"/>
        <v>5122061</v>
      </c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s="171" customFormat="1" x14ac:dyDescent="0.3">
      <c r="A32" s="170" t="s">
        <v>213</v>
      </c>
      <c r="B32" s="182"/>
      <c r="C32" s="134">
        <v>339095079</v>
      </c>
      <c r="D32" s="160"/>
      <c r="E32" s="118">
        <f t="shared" si="10"/>
        <v>27109672</v>
      </c>
      <c r="F32" s="101">
        <f t="shared" si="10"/>
        <v>13485698</v>
      </c>
      <c r="G32" s="101">
        <f t="shared" si="10"/>
        <v>3327000</v>
      </c>
      <c r="H32" s="102">
        <f t="shared" si="10"/>
        <v>43922370</v>
      </c>
      <c r="I32" s="160"/>
      <c r="J32" s="118">
        <f t="shared" si="11"/>
        <v>12216696</v>
      </c>
      <c r="K32" s="101">
        <f t="shared" si="11"/>
        <v>21776837</v>
      </c>
      <c r="L32" s="101">
        <f t="shared" si="11"/>
        <v>4849725</v>
      </c>
      <c r="M32" s="102">
        <f t="shared" si="11"/>
        <v>38843258</v>
      </c>
      <c r="N32" s="160"/>
      <c r="O32" s="118">
        <f t="shared" si="12"/>
        <v>15115146</v>
      </c>
      <c r="P32" s="101">
        <f t="shared" si="12"/>
        <v>21069059</v>
      </c>
      <c r="Q32" s="101">
        <f t="shared" si="12"/>
        <v>1807231</v>
      </c>
      <c r="R32" s="102">
        <f t="shared" si="12"/>
        <v>37991436</v>
      </c>
      <c r="S32" s="183"/>
      <c r="T32" s="118">
        <f t="shared" si="13"/>
        <v>3425378</v>
      </c>
      <c r="U32" s="101">
        <f t="shared" si="13"/>
        <v>26237738</v>
      </c>
      <c r="V32" s="101">
        <f t="shared" si="13"/>
        <v>7570418</v>
      </c>
      <c r="W32" s="102">
        <f t="shared" si="13"/>
        <v>37233534</v>
      </c>
      <c r="X32"/>
      <c r="Y32" s="118">
        <f t="shared" si="14"/>
        <v>4435508</v>
      </c>
      <c r="Z32" s="101">
        <f t="shared" si="14"/>
        <v>13676286</v>
      </c>
      <c r="AA32" s="101">
        <f t="shared" si="14"/>
        <v>5072602</v>
      </c>
      <c r="AB32" s="102">
        <f t="shared" si="14"/>
        <v>23184396</v>
      </c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</row>
    <row r="33" spans="1:81" s="171" customFormat="1" x14ac:dyDescent="0.3">
      <c r="A33" s="170" t="s">
        <v>214</v>
      </c>
      <c r="B33" s="182"/>
      <c r="C33" s="134">
        <v>18568276</v>
      </c>
      <c r="D33" s="160"/>
      <c r="E33" s="118">
        <f t="shared" si="10"/>
        <v>0</v>
      </c>
      <c r="F33" s="101">
        <f t="shared" si="10"/>
        <v>0</v>
      </c>
      <c r="G33" s="101">
        <f t="shared" si="10"/>
        <v>0</v>
      </c>
      <c r="H33" s="102">
        <f t="shared" si="10"/>
        <v>0</v>
      </c>
      <c r="I33" s="160"/>
      <c r="J33" s="118">
        <f t="shared" si="11"/>
        <v>0</v>
      </c>
      <c r="K33" s="101">
        <f t="shared" si="11"/>
        <v>0</v>
      </c>
      <c r="L33" s="101">
        <f t="shared" si="11"/>
        <v>0</v>
      </c>
      <c r="M33" s="102">
        <f t="shared" si="11"/>
        <v>0</v>
      </c>
      <c r="N33" s="160"/>
      <c r="O33" s="118">
        <f t="shared" si="12"/>
        <v>0</v>
      </c>
      <c r="P33" s="101">
        <f t="shared" si="12"/>
        <v>0</v>
      </c>
      <c r="Q33" s="101">
        <f t="shared" si="12"/>
        <v>0</v>
      </c>
      <c r="R33" s="102">
        <f t="shared" si="12"/>
        <v>0</v>
      </c>
      <c r="S33" s="170"/>
      <c r="T33" s="118">
        <f t="shared" si="13"/>
        <v>0</v>
      </c>
      <c r="U33" s="101">
        <f t="shared" si="13"/>
        <v>0</v>
      </c>
      <c r="V33" s="101">
        <f t="shared" si="13"/>
        <v>0</v>
      </c>
      <c r="W33" s="102">
        <f t="shared" si="13"/>
        <v>0</v>
      </c>
      <c r="X33"/>
      <c r="Y33" s="118">
        <f t="shared" si="14"/>
        <v>0</v>
      </c>
      <c r="Z33" s="101">
        <f t="shared" si="14"/>
        <v>0</v>
      </c>
      <c r="AA33" s="101">
        <f t="shared" si="14"/>
        <v>0</v>
      </c>
      <c r="AB33" s="102">
        <f t="shared" si="14"/>
        <v>0</v>
      </c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81" s="171" customFormat="1" x14ac:dyDescent="0.3">
      <c r="A34" s="170" t="s">
        <v>215</v>
      </c>
      <c r="B34" s="182"/>
      <c r="C34" s="134">
        <v>39727600</v>
      </c>
      <c r="D34" s="160"/>
      <c r="E34" s="118">
        <f t="shared" si="10"/>
        <v>0</v>
      </c>
      <c r="F34" s="101">
        <f t="shared" si="10"/>
        <v>0</v>
      </c>
      <c r="G34" s="101">
        <f t="shared" si="10"/>
        <v>0</v>
      </c>
      <c r="H34" s="102">
        <f t="shared" si="10"/>
        <v>0</v>
      </c>
      <c r="I34" s="160"/>
      <c r="J34" s="118">
        <f t="shared" si="11"/>
        <v>462285</v>
      </c>
      <c r="K34" s="101">
        <f t="shared" si="11"/>
        <v>0</v>
      </c>
      <c r="L34" s="101">
        <f t="shared" si="11"/>
        <v>0</v>
      </c>
      <c r="M34" s="102">
        <f t="shared" si="11"/>
        <v>462285</v>
      </c>
      <c r="N34" s="160"/>
      <c r="O34" s="118">
        <f t="shared" si="12"/>
        <v>2070313</v>
      </c>
      <c r="P34" s="101">
        <f t="shared" si="12"/>
        <v>0</v>
      </c>
      <c r="Q34" s="101">
        <f t="shared" si="12"/>
        <v>0</v>
      </c>
      <c r="R34" s="102">
        <f t="shared" si="12"/>
        <v>2070313</v>
      </c>
      <c r="S34" s="170"/>
      <c r="T34" s="118">
        <f t="shared" si="13"/>
        <v>1546301</v>
      </c>
      <c r="U34" s="101">
        <f t="shared" si="13"/>
        <v>10000</v>
      </c>
      <c r="V34" s="101">
        <f t="shared" si="13"/>
        <v>0</v>
      </c>
      <c r="W34" s="102">
        <f t="shared" si="13"/>
        <v>1556301</v>
      </c>
      <c r="X34"/>
      <c r="Y34" s="118">
        <f t="shared" si="14"/>
        <v>3224450</v>
      </c>
      <c r="Z34" s="101">
        <f t="shared" si="14"/>
        <v>2059715</v>
      </c>
      <c r="AA34" s="101">
        <f t="shared" si="14"/>
        <v>0</v>
      </c>
      <c r="AB34" s="102">
        <f t="shared" si="14"/>
        <v>5284165</v>
      </c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81" s="171" customFormat="1" x14ac:dyDescent="0.3">
      <c r="A35" s="170" t="s">
        <v>216</v>
      </c>
      <c r="B35" s="182"/>
      <c r="C35" s="134">
        <v>5120429</v>
      </c>
      <c r="D35" s="160"/>
      <c r="E35" s="118">
        <f t="shared" si="10"/>
        <v>4799216</v>
      </c>
      <c r="F35" s="101">
        <f t="shared" si="10"/>
        <v>119900</v>
      </c>
      <c r="G35" s="101">
        <f t="shared" si="10"/>
        <v>0</v>
      </c>
      <c r="H35" s="102">
        <f t="shared" si="10"/>
        <v>4919116</v>
      </c>
      <c r="I35" s="160"/>
      <c r="J35" s="118">
        <f t="shared" si="11"/>
        <v>1546900</v>
      </c>
      <c r="K35" s="101">
        <f t="shared" si="11"/>
        <v>1594400</v>
      </c>
      <c r="L35" s="101">
        <f t="shared" si="11"/>
        <v>0</v>
      </c>
      <c r="M35" s="102">
        <f t="shared" si="11"/>
        <v>3141300</v>
      </c>
      <c r="N35" s="160"/>
      <c r="O35" s="118">
        <f t="shared" si="12"/>
        <v>2365140</v>
      </c>
      <c r="P35" s="101">
        <f t="shared" si="12"/>
        <v>198714</v>
      </c>
      <c r="Q35" s="101">
        <f t="shared" si="12"/>
        <v>0</v>
      </c>
      <c r="R35" s="102">
        <f t="shared" si="12"/>
        <v>2563854</v>
      </c>
      <c r="S35" s="170"/>
      <c r="T35" s="118">
        <f t="shared" si="13"/>
        <v>1237195</v>
      </c>
      <c r="U35" s="101">
        <f t="shared" si="13"/>
        <v>354310</v>
      </c>
      <c r="V35" s="101">
        <f t="shared" si="13"/>
        <v>0</v>
      </c>
      <c r="W35" s="102">
        <f t="shared" si="13"/>
        <v>1591505</v>
      </c>
      <c r="X35"/>
      <c r="Y35" s="118">
        <f t="shared" si="14"/>
        <v>1247325</v>
      </c>
      <c r="Z35" s="101">
        <f t="shared" si="14"/>
        <v>74362</v>
      </c>
      <c r="AA35" s="101">
        <f t="shared" si="14"/>
        <v>0</v>
      </c>
      <c r="AB35" s="102">
        <f t="shared" si="14"/>
        <v>1321687</v>
      </c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81" s="171" customFormat="1" x14ac:dyDescent="0.3">
      <c r="A36" s="170" t="s">
        <v>220</v>
      </c>
      <c r="B36" s="182"/>
      <c r="C36" s="134">
        <v>45650254</v>
      </c>
      <c r="D36" s="160"/>
      <c r="E36" s="118">
        <f t="shared" si="10"/>
        <v>0</v>
      </c>
      <c r="F36" s="101">
        <f t="shared" si="10"/>
        <v>0</v>
      </c>
      <c r="G36" s="101">
        <f t="shared" si="10"/>
        <v>0</v>
      </c>
      <c r="H36" s="102">
        <f t="shared" si="10"/>
        <v>0</v>
      </c>
      <c r="I36" s="160"/>
      <c r="J36" s="118">
        <f t="shared" si="11"/>
        <v>0</v>
      </c>
      <c r="K36" s="101">
        <f t="shared" si="11"/>
        <v>0</v>
      </c>
      <c r="L36" s="101">
        <f t="shared" si="11"/>
        <v>0</v>
      </c>
      <c r="M36" s="102">
        <f t="shared" si="11"/>
        <v>0</v>
      </c>
      <c r="N36" s="160"/>
      <c r="O36" s="118">
        <f t="shared" si="12"/>
        <v>2200000</v>
      </c>
      <c r="P36" s="101">
        <f t="shared" si="12"/>
        <v>0</v>
      </c>
      <c r="Q36" s="101">
        <f t="shared" si="12"/>
        <v>0</v>
      </c>
      <c r="R36" s="102">
        <f t="shared" si="12"/>
        <v>2200000</v>
      </c>
      <c r="S36" s="170"/>
      <c r="T36" s="118">
        <f t="shared" si="13"/>
        <v>0</v>
      </c>
      <c r="U36" s="101">
        <f t="shared" si="13"/>
        <v>0</v>
      </c>
      <c r="V36" s="101">
        <f t="shared" si="13"/>
        <v>0</v>
      </c>
      <c r="W36" s="102">
        <f t="shared" si="13"/>
        <v>0</v>
      </c>
      <c r="X36"/>
      <c r="Y36" s="118">
        <f t="shared" si="14"/>
        <v>0</v>
      </c>
      <c r="Z36" s="101">
        <f t="shared" si="14"/>
        <v>0</v>
      </c>
      <c r="AA36" s="101">
        <f t="shared" si="14"/>
        <v>0</v>
      </c>
      <c r="AB36" s="102">
        <f t="shared" si="14"/>
        <v>0</v>
      </c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81" s="171" customFormat="1" x14ac:dyDescent="0.3">
      <c r="A37" s="168" t="s">
        <v>218</v>
      </c>
      <c r="B37" s="182"/>
      <c r="C37" s="134">
        <v>313478874</v>
      </c>
      <c r="D37" s="160"/>
      <c r="E37" s="118">
        <f t="shared" si="10"/>
        <v>39636077</v>
      </c>
      <c r="F37" s="101">
        <f t="shared" si="10"/>
        <v>10639447</v>
      </c>
      <c r="G37" s="101">
        <f t="shared" si="10"/>
        <v>45100</v>
      </c>
      <c r="H37" s="102">
        <f t="shared" si="10"/>
        <v>50320624</v>
      </c>
      <c r="I37" s="160"/>
      <c r="J37" s="118">
        <f t="shared" si="11"/>
        <v>3634277</v>
      </c>
      <c r="K37" s="101">
        <f t="shared" si="11"/>
        <v>6011360</v>
      </c>
      <c r="L37" s="101">
        <f t="shared" si="11"/>
        <v>0</v>
      </c>
      <c r="M37" s="102">
        <f t="shared" si="11"/>
        <v>9645637</v>
      </c>
      <c r="N37" s="160"/>
      <c r="O37" s="118">
        <f t="shared" si="12"/>
        <v>5690781</v>
      </c>
      <c r="P37" s="101">
        <f t="shared" si="12"/>
        <v>9402072</v>
      </c>
      <c r="Q37" s="101">
        <f t="shared" si="12"/>
        <v>193000</v>
      </c>
      <c r="R37" s="102">
        <f t="shared" si="12"/>
        <v>15285853</v>
      </c>
      <c r="S37" s="170"/>
      <c r="T37" s="118">
        <f t="shared" si="13"/>
        <v>3102270</v>
      </c>
      <c r="U37" s="101">
        <f t="shared" si="13"/>
        <v>1123640</v>
      </c>
      <c r="V37" s="101">
        <f t="shared" si="13"/>
        <v>391500</v>
      </c>
      <c r="W37" s="102">
        <f t="shared" si="13"/>
        <v>4617410</v>
      </c>
      <c r="X37"/>
      <c r="Y37" s="217">
        <f t="shared" si="14"/>
        <v>1605475</v>
      </c>
      <c r="Z37" s="218">
        <f t="shared" si="14"/>
        <v>1333800</v>
      </c>
      <c r="AA37" s="218">
        <f t="shared" si="14"/>
        <v>162000</v>
      </c>
      <c r="AB37" s="219">
        <f t="shared" si="14"/>
        <v>3101275</v>
      </c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</row>
    <row r="38" spans="1:81" s="176" customFormat="1" ht="13.2" x14ac:dyDescent="0.25">
      <c r="A38" s="173" t="s">
        <v>6</v>
      </c>
      <c r="B38" s="184"/>
      <c r="C38" s="185">
        <v>1935745091</v>
      </c>
      <c r="D38" s="162"/>
      <c r="E38" s="106">
        <f>SUM(E29:E37)</f>
        <v>196371847</v>
      </c>
      <c r="F38" s="104">
        <f>SUM(F29:F37)</f>
        <v>44916713</v>
      </c>
      <c r="G38" s="104">
        <f>SUM(G29:G37)</f>
        <v>12012401</v>
      </c>
      <c r="H38" s="107">
        <f>SUM(H29:H37)</f>
        <v>253300961</v>
      </c>
      <c r="I38" s="162"/>
      <c r="J38" s="106">
        <f>SUM(J29:J37)</f>
        <v>104135277</v>
      </c>
      <c r="K38" s="104">
        <f>SUM(K29:K37)</f>
        <v>96768722</v>
      </c>
      <c r="L38" s="104">
        <f>SUM(L29:L37)</f>
        <v>18819331</v>
      </c>
      <c r="M38" s="107">
        <f>SUM(M29:M37)</f>
        <v>219723330</v>
      </c>
      <c r="N38" s="162"/>
      <c r="O38" s="106">
        <f>SUM(O29:O37)</f>
        <v>128614323</v>
      </c>
      <c r="P38" s="104">
        <f>SUM(P29:P37)</f>
        <v>132725464</v>
      </c>
      <c r="Q38" s="104">
        <f>SUM(Q29:Q37)</f>
        <v>21384034</v>
      </c>
      <c r="R38" s="107">
        <f>SUM(R29:R37)</f>
        <v>282723821</v>
      </c>
      <c r="S38" s="173"/>
      <c r="T38" s="106">
        <f>SUM(T29:T37)</f>
        <v>73167959</v>
      </c>
      <c r="U38" s="104">
        <f>SUM(U29:U37)</f>
        <v>113740228</v>
      </c>
      <c r="V38" s="104">
        <f>SUM(V29:V37)</f>
        <v>40015659</v>
      </c>
      <c r="W38" s="107">
        <f>SUM(W29:W37)</f>
        <v>226923846</v>
      </c>
      <c r="X38" s="24"/>
      <c r="Y38" s="220">
        <f>SUM(Y29:Y37)</f>
        <v>35849284</v>
      </c>
      <c r="Z38" s="221">
        <f>SUM(Z29:Z37)</f>
        <v>38391331</v>
      </c>
      <c r="AA38" s="221">
        <f>SUM(AA29:AA37)</f>
        <v>51828600</v>
      </c>
      <c r="AB38" s="222">
        <f>SUM(AB29:AB37)</f>
        <v>126069215</v>
      </c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</row>
    <row r="42" spans="1:81" ht="17.399999999999999" x14ac:dyDescent="0.3">
      <c r="Y42" s="214" t="s">
        <v>221</v>
      </c>
      <c r="Z42" s="215"/>
      <c r="AA42" s="215"/>
      <c r="AB42" s="216"/>
    </row>
    <row r="43" spans="1:81" ht="15.6" x14ac:dyDescent="0.3">
      <c r="Y43" s="195" t="s">
        <v>11</v>
      </c>
      <c r="Z43" s="195"/>
      <c r="AA43" s="195"/>
      <c r="AB43" s="195"/>
    </row>
    <row r="44" spans="1:81" ht="15.6" x14ac:dyDescent="0.3">
      <c r="W44" s="155" t="s">
        <v>82</v>
      </c>
      <c r="Y44" s="63" t="s">
        <v>16</v>
      </c>
      <c r="Z44" s="63" t="s">
        <v>17</v>
      </c>
      <c r="AA44" s="63" t="s">
        <v>18</v>
      </c>
      <c r="AB44" s="63" t="s">
        <v>6</v>
      </c>
    </row>
    <row r="45" spans="1:81" s="24" customFormat="1" x14ac:dyDescent="0.3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T45" s="44"/>
      <c r="U45" s="44"/>
      <c r="V45" s="44"/>
      <c r="W45" s="186" t="s">
        <v>222</v>
      </c>
      <c r="X45"/>
      <c r="Y45" s="118">
        <v>213500</v>
      </c>
      <c r="Z45" s="101"/>
      <c r="AA45" s="101"/>
      <c r="AB45" s="102">
        <f>SUM(Y45:AA45)</f>
        <v>213500</v>
      </c>
    </row>
    <row r="46" spans="1:81" x14ac:dyDescent="0.3">
      <c r="W46" s="186" t="s">
        <v>223</v>
      </c>
      <c r="Y46" s="118">
        <v>22000</v>
      </c>
      <c r="Z46" s="101"/>
      <c r="AA46" s="101"/>
      <c r="AB46" s="102">
        <f>SUM(Y46:AA46)</f>
        <v>22000</v>
      </c>
    </row>
    <row r="47" spans="1:81" x14ac:dyDescent="0.3">
      <c r="W47" s="186" t="s">
        <v>224</v>
      </c>
      <c r="Y47" s="118">
        <v>94500</v>
      </c>
      <c r="Z47" s="101"/>
      <c r="AA47" s="101"/>
      <c r="AB47" s="102">
        <f>SUM(Y47:AA47)</f>
        <v>94500</v>
      </c>
    </row>
    <row r="48" spans="1:81" x14ac:dyDescent="0.3">
      <c r="W48" s="187" t="s">
        <v>225</v>
      </c>
      <c r="Y48" s="118">
        <v>817628</v>
      </c>
      <c r="Z48" s="101">
        <v>592850</v>
      </c>
      <c r="AA48" s="101">
        <v>80000</v>
      </c>
      <c r="AB48" s="102">
        <f>SUM(Y48:AA48)</f>
        <v>1490478</v>
      </c>
    </row>
    <row r="49" spans="3:28" x14ac:dyDescent="0.3">
      <c r="W49" s="188" t="s">
        <v>6</v>
      </c>
      <c r="X49" s="24"/>
      <c r="Y49" s="106">
        <f>SUM(Y45:Y48)</f>
        <v>1147628</v>
      </c>
      <c r="Z49" s="104">
        <f>SUM(Z45:Z48)</f>
        <v>592850</v>
      </c>
      <c r="AA49" s="104">
        <f>SUM(AA45:AA48)</f>
        <v>80000</v>
      </c>
      <c r="AB49" s="107">
        <f>SUM(Y49:AA49)</f>
        <v>1820478</v>
      </c>
    </row>
    <row r="50" spans="3:28" x14ac:dyDescent="0.3">
      <c r="W50" s="155" t="s">
        <v>219</v>
      </c>
      <c r="Y50" s="125"/>
      <c r="AB50" s="126"/>
    </row>
    <row r="51" spans="3:28" x14ac:dyDescent="0.3">
      <c r="W51" s="187" t="s">
        <v>226</v>
      </c>
      <c r="Y51" s="99">
        <v>105346</v>
      </c>
      <c r="Z51" s="97">
        <v>283000</v>
      </c>
      <c r="AA51" s="97"/>
      <c r="AB51" s="100">
        <f t="shared" ref="AB51:AB57" si="15">SUM(Y51:AA51)</f>
        <v>388346</v>
      </c>
    </row>
    <row r="52" spans="3:28" s="24" customFormat="1" x14ac:dyDescent="0.3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T52" s="44"/>
      <c r="U52" s="44"/>
      <c r="V52" s="44"/>
      <c r="W52" s="187" t="s">
        <v>222</v>
      </c>
      <c r="X52"/>
      <c r="Y52" s="118">
        <v>50000</v>
      </c>
      <c r="Z52" s="101">
        <v>40000</v>
      </c>
      <c r="AA52" s="101"/>
      <c r="AB52" s="102">
        <f t="shared" si="15"/>
        <v>90000</v>
      </c>
    </row>
    <row r="53" spans="3:28" x14ac:dyDescent="0.3">
      <c r="W53" s="187" t="s">
        <v>224</v>
      </c>
      <c r="Y53" s="118">
        <v>16500</v>
      </c>
      <c r="Z53" s="101"/>
      <c r="AA53" s="101"/>
      <c r="AB53" s="102">
        <f t="shared" si="15"/>
        <v>16500</v>
      </c>
    </row>
    <row r="54" spans="3:28" x14ac:dyDescent="0.3">
      <c r="W54" s="187" t="s">
        <v>227</v>
      </c>
      <c r="Y54" s="118">
        <v>8000</v>
      </c>
      <c r="Z54" s="101"/>
      <c r="AA54" s="101"/>
      <c r="AB54" s="102">
        <f t="shared" si="15"/>
        <v>8000</v>
      </c>
    </row>
    <row r="55" spans="3:28" x14ac:dyDescent="0.3">
      <c r="W55" s="187" t="s">
        <v>228</v>
      </c>
      <c r="Y55" s="118">
        <v>106500</v>
      </c>
      <c r="Z55" s="101">
        <v>9000</v>
      </c>
      <c r="AA55" s="101"/>
      <c r="AB55" s="102">
        <f t="shared" si="15"/>
        <v>115500</v>
      </c>
    </row>
    <row r="56" spans="3:28" x14ac:dyDescent="0.3">
      <c r="W56" s="187" t="s">
        <v>229</v>
      </c>
      <c r="Y56" s="118">
        <v>20000</v>
      </c>
      <c r="Z56" s="101"/>
      <c r="AA56" s="101"/>
      <c r="AB56" s="102">
        <f t="shared" si="15"/>
        <v>20000</v>
      </c>
    </row>
    <row r="57" spans="3:28" x14ac:dyDescent="0.3">
      <c r="W57" s="187" t="s">
        <v>225</v>
      </c>
      <c r="Y57" s="118">
        <v>151501</v>
      </c>
      <c r="Z57" s="101">
        <v>408950</v>
      </c>
      <c r="AA57" s="101">
        <v>82000</v>
      </c>
      <c r="AB57" s="102">
        <f t="shared" si="15"/>
        <v>642451</v>
      </c>
    </row>
    <row r="58" spans="3:28" x14ac:dyDescent="0.3">
      <c r="W58" s="188" t="s">
        <v>6</v>
      </c>
      <c r="X58" s="24"/>
      <c r="Y58" s="106">
        <f>SUM(Y51:Y57)</f>
        <v>457847</v>
      </c>
      <c r="Z58" s="106">
        <f t="shared" ref="Z58:AB58" si="16">SUM(Z51:Z57)</f>
        <v>740950</v>
      </c>
      <c r="AA58" s="106">
        <f t="shared" si="16"/>
        <v>82000</v>
      </c>
      <c r="AB58" s="142">
        <f t="shared" si="16"/>
        <v>1280797</v>
      </c>
    </row>
    <row r="59" spans="3:28" x14ac:dyDescent="0.3">
      <c r="W59" s="15"/>
      <c r="Y59" s="90"/>
      <c r="Z59" s="90"/>
      <c r="AA59" s="90"/>
      <c r="AB59" s="90"/>
    </row>
    <row r="60" spans="3:28" x14ac:dyDescent="0.3">
      <c r="W60" s="155" t="s">
        <v>6</v>
      </c>
      <c r="X60" s="24"/>
      <c r="Y60" s="189">
        <f>+Y58+Y49</f>
        <v>1605475</v>
      </c>
      <c r="Z60" s="189">
        <f>+Z58+Z49</f>
        <v>1333800</v>
      </c>
      <c r="AA60" s="189">
        <f>+AA58+AA49</f>
        <v>162000</v>
      </c>
      <c r="AB60" s="189">
        <f>SUM(Y60:AA60)</f>
        <v>3101275</v>
      </c>
    </row>
    <row r="61" spans="3:28" s="24" customFormat="1" ht="13.2" x14ac:dyDescent="0.25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T61" s="44"/>
      <c r="U61" s="44"/>
      <c r="V61" s="44"/>
    </row>
    <row r="63" spans="3:28" x14ac:dyDescent="0.3">
      <c r="Y63" s="90"/>
      <c r="Z63" s="90"/>
      <c r="AA63" s="90"/>
      <c r="AB63" s="90"/>
    </row>
    <row r="64" spans="3:28" x14ac:dyDescent="0.3">
      <c r="Y64" s="90"/>
      <c r="Z64" s="90"/>
      <c r="AA64" s="90"/>
      <c r="AB64" s="90"/>
    </row>
    <row r="65" spans="25:28" x14ac:dyDescent="0.3">
      <c r="Y65" s="90"/>
      <c r="Z65" s="90"/>
      <c r="AA65" s="90"/>
      <c r="AB65" s="90"/>
    </row>
    <row r="66" spans="25:28" x14ac:dyDescent="0.3">
      <c r="Y66" s="90"/>
      <c r="Z66" s="90"/>
      <c r="AA66" s="90"/>
      <c r="AB66" s="90"/>
    </row>
    <row r="67" spans="25:28" x14ac:dyDescent="0.3">
      <c r="Y67" s="90"/>
      <c r="Z67" s="90"/>
      <c r="AA67" s="90"/>
      <c r="AB67" s="90"/>
    </row>
    <row r="68" spans="25:28" x14ac:dyDescent="0.3">
      <c r="Y68" s="90"/>
      <c r="Z68" s="90"/>
      <c r="AA68" s="90"/>
      <c r="AB68" s="90"/>
    </row>
    <row r="69" spans="25:28" x14ac:dyDescent="0.3">
      <c r="Y69" s="90"/>
      <c r="Z69" s="90"/>
      <c r="AA69" s="90"/>
      <c r="AB69" s="90"/>
    </row>
    <row r="70" spans="25:28" x14ac:dyDescent="0.3">
      <c r="Y70" s="90"/>
      <c r="Z70" s="90"/>
      <c r="AA70" s="90"/>
      <c r="AB70" s="90"/>
    </row>
    <row r="71" spans="25:28" x14ac:dyDescent="0.3">
      <c r="Y71" s="90"/>
      <c r="Z71" s="90"/>
      <c r="AA71" s="90"/>
      <c r="AB71" s="90"/>
    </row>
  </sheetData>
  <mergeCells count="7">
    <mergeCell ref="Y43:AB43"/>
    <mergeCell ref="E3:H3"/>
    <mergeCell ref="J3:M3"/>
    <mergeCell ref="O3:R3"/>
    <mergeCell ref="T3:W3"/>
    <mergeCell ref="Y3:AB3"/>
    <mergeCell ref="Y42:AB42"/>
  </mergeCells>
  <pageMargins left="0.7" right="0.7" top="0.75" bottom="0.75" header="0.3" footer="0.3"/>
  <pageSetup scale="47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E761E-085D-4C71-A15A-28079C71412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975D-C9E7-4255-84DC-8B7F22FFD292}">
  <sheetPr>
    <pageSetUpPr fitToPage="1"/>
  </sheetPr>
  <dimension ref="A2:O60"/>
  <sheetViews>
    <sheetView workbookViewId="0">
      <selection activeCell="C8" sqref="C8"/>
    </sheetView>
  </sheetViews>
  <sheetFormatPr defaultColWidth="9.33203125" defaultRowHeight="13.2" x14ac:dyDescent="0.25"/>
  <cols>
    <col min="1" max="1" width="15.77734375" style="12" customWidth="1"/>
    <col min="2" max="2" width="14.5546875" style="12" customWidth="1"/>
    <col min="3" max="3" width="13.6640625" style="15" customWidth="1"/>
    <col min="4" max="4" width="13" style="15" customWidth="1"/>
    <col min="5" max="5" width="12.6640625" style="15" customWidth="1"/>
    <col min="6" max="6" width="11.44140625" style="15" customWidth="1"/>
    <col min="7" max="8" width="13.88671875" style="15" customWidth="1"/>
    <col min="9" max="9" width="15.6640625" style="12" customWidth="1"/>
    <col min="10" max="10" width="13.44140625" style="12" customWidth="1"/>
    <col min="11" max="11" width="12.44140625" style="15" customWidth="1"/>
    <col min="12" max="12" width="12.5546875" style="15" customWidth="1"/>
    <col min="13" max="15" width="12.44140625" style="12" customWidth="1"/>
    <col min="16" max="17" width="10.44140625" style="12" customWidth="1"/>
    <col min="18" max="16384" width="9.33203125" style="12"/>
  </cols>
  <sheetData>
    <row r="2" spans="1:15" s="1" customFormat="1" ht="18" thickBot="1" x14ac:dyDescent="0.35">
      <c r="A2" s="1" t="s">
        <v>0</v>
      </c>
      <c r="B2" s="2"/>
      <c r="C2" s="2"/>
      <c r="D2" s="2"/>
      <c r="I2" s="1" t="s">
        <v>1</v>
      </c>
      <c r="J2" s="2"/>
      <c r="K2" s="2"/>
      <c r="L2" s="2"/>
    </row>
    <row r="3" spans="1:15" s="1" customFormat="1" ht="15" customHeight="1" x14ac:dyDescent="0.3">
      <c r="A3" s="3" t="s">
        <v>2</v>
      </c>
      <c r="B3" s="4"/>
      <c r="C3" s="4"/>
      <c r="D3" s="4"/>
      <c r="E3" s="5"/>
      <c r="F3" s="5"/>
      <c r="G3" s="6"/>
      <c r="I3" s="3" t="s">
        <v>2</v>
      </c>
      <c r="J3" s="4"/>
      <c r="K3" s="4"/>
      <c r="L3" s="4"/>
      <c r="M3" s="5"/>
      <c r="N3" s="5"/>
      <c r="O3" s="6"/>
    </row>
    <row r="4" spans="1:15" ht="35.25" customHeight="1" x14ac:dyDescent="0.3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8" t="s">
        <v>8</v>
      </c>
      <c r="G4" s="10" t="s">
        <v>9</v>
      </c>
      <c r="H4" s="11"/>
      <c r="I4" s="7" t="s">
        <v>3</v>
      </c>
      <c r="J4" s="8" t="s">
        <v>4</v>
      </c>
      <c r="K4" s="8" t="s">
        <v>5</v>
      </c>
      <c r="L4" s="9" t="s">
        <v>6</v>
      </c>
      <c r="M4" s="9" t="s">
        <v>7</v>
      </c>
      <c r="N4" s="8" t="s">
        <v>8</v>
      </c>
      <c r="O4" s="10" t="s">
        <v>9</v>
      </c>
    </row>
    <row r="5" spans="1:15" x14ac:dyDescent="0.25">
      <c r="A5" s="13">
        <v>2004</v>
      </c>
      <c r="B5" s="14">
        <f>+'[1]Full SSA'!B51</f>
        <v>5617184</v>
      </c>
      <c r="D5" s="14">
        <f t="shared" ref="D5:D23" si="0">SUM(B5:C5)</f>
        <v>5617184</v>
      </c>
      <c r="E5" s="14">
        <f>+D5</f>
        <v>5617184</v>
      </c>
      <c r="F5" s="15" t="s">
        <v>10</v>
      </c>
      <c r="G5" s="16" t="s">
        <v>10</v>
      </c>
      <c r="I5" s="13">
        <v>2004</v>
      </c>
      <c r="J5" s="14">
        <f t="shared" ref="J5:J19" si="1">+B5</f>
        <v>5617184</v>
      </c>
      <c r="L5" s="14">
        <f t="shared" ref="L5:L23" si="2">SUM(J5:K5)</f>
        <v>5617184</v>
      </c>
      <c r="M5" s="14">
        <f>+L5</f>
        <v>5617184</v>
      </c>
      <c r="N5" s="15" t="s">
        <v>10</v>
      </c>
      <c r="O5" s="16" t="s">
        <v>10</v>
      </c>
    </row>
    <row r="6" spans="1:15" x14ac:dyDescent="0.25">
      <c r="A6" s="13">
        <v>2005</v>
      </c>
      <c r="B6" s="14">
        <f>+'[1]Full SSA'!C51</f>
        <v>16944713</v>
      </c>
      <c r="D6" s="14">
        <f t="shared" si="0"/>
        <v>16944713</v>
      </c>
      <c r="E6" s="14">
        <f t="shared" ref="E6:E25" si="3">+E5+D6</f>
        <v>22561897</v>
      </c>
      <c r="F6" s="15" t="s">
        <v>10</v>
      </c>
      <c r="G6" s="16" t="s">
        <v>10</v>
      </c>
      <c r="I6" s="13">
        <v>2005</v>
      </c>
      <c r="J6" s="14">
        <f t="shared" si="1"/>
        <v>16944713</v>
      </c>
      <c r="L6" s="14">
        <f t="shared" si="2"/>
        <v>16944713</v>
      </c>
      <c r="M6" s="14">
        <f t="shared" ref="M6:M25" si="4">+M5+L6</f>
        <v>22561897</v>
      </c>
      <c r="N6" s="15" t="s">
        <v>10</v>
      </c>
      <c r="O6" s="16" t="s">
        <v>10</v>
      </c>
    </row>
    <row r="7" spans="1:15" x14ac:dyDescent="0.25">
      <c r="A7" s="13">
        <v>2006</v>
      </c>
      <c r="B7" s="14">
        <f>+'[1]Full SSA'!D51</f>
        <v>46842964</v>
      </c>
      <c r="D7" s="14">
        <f t="shared" si="0"/>
        <v>46842964</v>
      </c>
      <c r="E7" s="14">
        <f t="shared" si="3"/>
        <v>69404861</v>
      </c>
      <c r="F7" s="15" t="s">
        <v>10</v>
      </c>
      <c r="G7" s="16" t="s">
        <v>10</v>
      </c>
      <c r="I7" s="13">
        <v>2006</v>
      </c>
      <c r="J7" s="14">
        <f t="shared" si="1"/>
        <v>46842964</v>
      </c>
      <c r="L7" s="14">
        <f t="shared" si="2"/>
        <v>46842964</v>
      </c>
      <c r="M7" s="14">
        <f t="shared" si="4"/>
        <v>69404861</v>
      </c>
      <c r="N7" s="15" t="s">
        <v>10</v>
      </c>
      <c r="O7" s="16" t="s">
        <v>10</v>
      </c>
    </row>
    <row r="8" spans="1:15" x14ac:dyDescent="0.25">
      <c r="A8" s="13">
        <v>2007</v>
      </c>
      <c r="B8" s="14">
        <f>+'[1]Full SSA'!E51</f>
        <v>43805000</v>
      </c>
      <c r="D8" s="14">
        <f t="shared" si="0"/>
        <v>43805000</v>
      </c>
      <c r="E8" s="14">
        <f t="shared" si="3"/>
        <v>113209861</v>
      </c>
      <c r="F8" s="15" t="s">
        <v>10</v>
      </c>
      <c r="G8" s="16" t="s">
        <v>10</v>
      </c>
      <c r="I8" s="13">
        <v>2007</v>
      </c>
      <c r="J8" s="14">
        <f t="shared" si="1"/>
        <v>43805000</v>
      </c>
      <c r="L8" s="14">
        <f t="shared" si="2"/>
        <v>43805000</v>
      </c>
      <c r="M8" s="14">
        <f t="shared" si="4"/>
        <v>113209861</v>
      </c>
      <c r="N8" s="15" t="s">
        <v>10</v>
      </c>
      <c r="O8" s="16" t="s">
        <v>10</v>
      </c>
    </row>
    <row r="9" spans="1:15" x14ac:dyDescent="0.25">
      <c r="A9" s="13">
        <v>2008</v>
      </c>
      <c r="B9" s="14">
        <f>+'[1]Full SSA'!F51</f>
        <v>60151197</v>
      </c>
      <c r="D9" s="14">
        <f t="shared" si="0"/>
        <v>60151197</v>
      </c>
      <c r="E9" s="14">
        <f t="shared" si="3"/>
        <v>173361058</v>
      </c>
      <c r="F9" s="15" t="s">
        <v>10</v>
      </c>
      <c r="G9" s="16" t="s">
        <v>10</v>
      </c>
      <c r="I9" s="13">
        <v>2008</v>
      </c>
      <c r="J9" s="14">
        <f t="shared" si="1"/>
        <v>60151197</v>
      </c>
      <c r="L9" s="14">
        <f t="shared" si="2"/>
        <v>60151197</v>
      </c>
      <c r="M9" s="14">
        <f t="shared" si="4"/>
        <v>173361058</v>
      </c>
      <c r="N9" s="15" t="s">
        <v>10</v>
      </c>
      <c r="O9" s="16" t="s">
        <v>10</v>
      </c>
    </row>
    <row r="10" spans="1:15" x14ac:dyDescent="0.25">
      <c r="A10" s="13">
        <v>2009</v>
      </c>
      <c r="B10" s="14">
        <f>+'[1]Full SSA'!G51</f>
        <v>88476937</v>
      </c>
      <c r="C10" s="14">
        <f>+'[1] ROW by Qtr and Type'!B97</f>
        <v>13226517</v>
      </c>
      <c r="D10" s="14">
        <f t="shared" si="0"/>
        <v>101703454</v>
      </c>
      <c r="E10" s="14">
        <f>+E9+D10</f>
        <v>275064512</v>
      </c>
      <c r="F10" s="17">
        <f t="shared" ref="F10:G22" si="5">+B10/$D10</f>
        <v>0.869950169047356</v>
      </c>
      <c r="G10" s="18">
        <f t="shared" si="5"/>
        <v>0.13004983095264394</v>
      </c>
      <c r="H10" s="17"/>
      <c r="I10" s="13">
        <v>2009</v>
      </c>
      <c r="J10" s="14">
        <f t="shared" si="1"/>
        <v>88476937</v>
      </c>
      <c r="K10" s="14">
        <f>+'[1] ROW Endemic Full'!B42</f>
        <v>11217610</v>
      </c>
      <c r="L10" s="14">
        <f t="shared" si="2"/>
        <v>99694547</v>
      </c>
      <c r="M10" s="14">
        <f>+M9+L10</f>
        <v>273055605</v>
      </c>
      <c r="N10" s="17">
        <f>+J10/L10</f>
        <v>0.88748020491030466</v>
      </c>
      <c r="O10" s="18">
        <f>+K10/L10</f>
        <v>0.11251979508969533</v>
      </c>
    </row>
    <row r="11" spans="1:15" x14ac:dyDescent="0.25">
      <c r="A11" s="13">
        <v>2010</v>
      </c>
      <c r="B11" s="14">
        <f>+'[1]Full SSA'!H51</f>
        <v>145209800</v>
      </c>
      <c r="C11" s="14">
        <f>+'[1] ROW by Qtr and Type'!C97</f>
        <v>20473178</v>
      </c>
      <c r="D11" s="14">
        <f t="shared" si="0"/>
        <v>165682978</v>
      </c>
      <c r="E11" s="14">
        <f t="shared" si="3"/>
        <v>440747490</v>
      </c>
      <c r="F11" s="17">
        <f>+B11/$D11</f>
        <v>0.87643161508118228</v>
      </c>
      <c r="G11" s="18">
        <f t="shared" si="5"/>
        <v>0.12356838491881768</v>
      </c>
      <c r="H11" s="17"/>
      <c r="I11" s="13">
        <v>2010</v>
      </c>
      <c r="J11" s="14">
        <f t="shared" si="1"/>
        <v>145209800</v>
      </c>
      <c r="K11" s="14">
        <f>+'[1] ROW Endemic Full'!C42</f>
        <v>17578096</v>
      </c>
      <c r="L11" s="14">
        <f t="shared" si="2"/>
        <v>162787896</v>
      </c>
      <c r="M11" s="14">
        <f t="shared" si="4"/>
        <v>435843501</v>
      </c>
      <c r="N11" s="17">
        <f t="shared" ref="N11:N25" si="6">+J11/L11</f>
        <v>0.89201840903453899</v>
      </c>
      <c r="O11" s="18">
        <f t="shared" ref="O11:O25" si="7">+K11/L11</f>
        <v>0.10798159096546096</v>
      </c>
    </row>
    <row r="12" spans="1:15" x14ac:dyDescent="0.25">
      <c r="A12" s="13">
        <v>2011</v>
      </c>
      <c r="B12" s="14">
        <f>+'[1]Full SSA'!I51</f>
        <v>88003106</v>
      </c>
      <c r="C12" s="14">
        <f>+'[1] ROW by Qtr and Type'!D97</f>
        <v>38678392</v>
      </c>
      <c r="D12" s="14">
        <f t="shared" si="0"/>
        <v>126681498</v>
      </c>
      <c r="E12" s="14">
        <f t="shared" si="3"/>
        <v>567428988</v>
      </c>
      <c r="F12" s="17">
        <f t="shared" si="5"/>
        <v>0.69468002343957125</v>
      </c>
      <c r="G12" s="18">
        <f t="shared" si="5"/>
        <v>0.30531997656042875</v>
      </c>
      <c r="H12" s="17"/>
      <c r="I12" s="13">
        <v>2011</v>
      </c>
      <c r="J12" s="14">
        <f t="shared" si="1"/>
        <v>88003106</v>
      </c>
      <c r="K12" s="14">
        <f>+'[1] ROW Endemic Full'!D42</f>
        <v>35922468</v>
      </c>
      <c r="L12" s="14">
        <f t="shared" si="2"/>
        <v>123925574</v>
      </c>
      <c r="M12" s="14">
        <f t="shared" si="4"/>
        <v>559769075</v>
      </c>
      <c r="N12" s="17">
        <f t="shared" si="6"/>
        <v>0.71012869385620114</v>
      </c>
      <c r="O12" s="18">
        <f t="shared" si="7"/>
        <v>0.28987130614379886</v>
      </c>
    </row>
    <row r="13" spans="1:15" x14ac:dyDescent="0.25">
      <c r="A13" s="13">
        <v>2012</v>
      </c>
      <c r="B13" s="14">
        <f>+'[1]Full SSA'!J51</f>
        <v>70272798</v>
      </c>
      <c r="C13" s="14">
        <f>+'[1] ROW by Qtr and Type'!E97</f>
        <v>18181481</v>
      </c>
      <c r="D13" s="14">
        <f t="shared" si="0"/>
        <v>88454279</v>
      </c>
      <c r="E13" s="14">
        <f t="shared" si="3"/>
        <v>655883267</v>
      </c>
      <c r="F13" s="17">
        <f t="shared" si="5"/>
        <v>0.79445334690931124</v>
      </c>
      <c r="G13" s="18">
        <f t="shared" si="5"/>
        <v>0.20554665309068881</v>
      </c>
      <c r="H13" s="17"/>
      <c r="I13" s="13">
        <v>2012</v>
      </c>
      <c r="J13" s="14">
        <f t="shared" si="1"/>
        <v>70272798</v>
      </c>
      <c r="K13" s="14">
        <f>+'[1] ROW Endemic Full'!E42</f>
        <v>16945414</v>
      </c>
      <c r="L13" s="14">
        <f t="shared" si="2"/>
        <v>87218212</v>
      </c>
      <c r="M13" s="14">
        <f t="shared" si="4"/>
        <v>646987287</v>
      </c>
      <c r="N13" s="17">
        <f t="shared" si="6"/>
        <v>0.80571243537989523</v>
      </c>
      <c r="O13" s="18">
        <f t="shared" si="7"/>
        <v>0.1942875646201048</v>
      </c>
    </row>
    <row r="14" spans="1:15" x14ac:dyDescent="0.25">
      <c r="A14" s="13">
        <v>2013</v>
      </c>
      <c r="B14" s="14">
        <f>+'[1]Full SSA'!K51</f>
        <v>142976486</v>
      </c>
      <c r="C14" s="14">
        <f>+'[1] ROW by Qtr and Type'!F97</f>
        <v>22267890</v>
      </c>
      <c r="D14" s="14">
        <f t="shared" si="0"/>
        <v>165244376</v>
      </c>
      <c r="E14" s="14">
        <f t="shared" si="3"/>
        <v>821127643</v>
      </c>
      <c r="F14" s="17">
        <f t="shared" si="5"/>
        <v>0.86524267549051115</v>
      </c>
      <c r="G14" s="18">
        <f t="shared" si="5"/>
        <v>0.13475732450948891</v>
      </c>
      <c r="H14" s="17"/>
      <c r="I14" s="13">
        <v>2013</v>
      </c>
      <c r="J14" s="14">
        <f t="shared" si="1"/>
        <v>142976486</v>
      </c>
      <c r="K14" s="14">
        <f>+'[1] ROW Endemic Full'!F42</f>
        <v>21368712</v>
      </c>
      <c r="L14" s="14">
        <f t="shared" si="2"/>
        <v>164345198</v>
      </c>
      <c r="M14" s="14">
        <f t="shared" si="4"/>
        <v>811332485</v>
      </c>
      <c r="N14" s="17">
        <f t="shared" si="6"/>
        <v>0.86997665730397555</v>
      </c>
      <c r="O14" s="18">
        <f t="shared" si="7"/>
        <v>0.1300233426960245</v>
      </c>
    </row>
    <row r="15" spans="1:15" x14ac:dyDescent="0.25">
      <c r="A15" s="13">
        <v>2014</v>
      </c>
      <c r="B15" s="14">
        <f>+'[1]Full SSA'!L51</f>
        <v>189205502</v>
      </c>
      <c r="C15" s="14">
        <f>+'[1] ROW by Qtr and Type'!G97</f>
        <v>22151629</v>
      </c>
      <c r="D15" s="14">
        <f t="shared" si="0"/>
        <v>211357131</v>
      </c>
      <c r="E15" s="14">
        <f t="shared" si="3"/>
        <v>1032484774</v>
      </c>
      <c r="F15" s="17">
        <f t="shared" si="5"/>
        <v>0.89519336823322038</v>
      </c>
      <c r="G15" s="18">
        <f t="shared" si="5"/>
        <v>0.10480663176677961</v>
      </c>
      <c r="H15" s="17"/>
      <c r="I15" s="13">
        <v>2014</v>
      </c>
      <c r="J15" s="14">
        <f t="shared" si="1"/>
        <v>189205502</v>
      </c>
      <c r="K15" s="14">
        <f>+'[1] ROW Endemic Full'!G42</f>
        <v>20738639</v>
      </c>
      <c r="L15" s="14">
        <f t="shared" si="2"/>
        <v>209944141</v>
      </c>
      <c r="M15" s="14">
        <f t="shared" si="4"/>
        <v>1021276626</v>
      </c>
      <c r="N15" s="17">
        <f t="shared" si="6"/>
        <v>0.90121830072885911</v>
      </c>
      <c r="O15" s="18">
        <f t="shared" si="7"/>
        <v>9.8781699271140888E-2</v>
      </c>
    </row>
    <row r="16" spans="1:15" x14ac:dyDescent="0.25">
      <c r="A16" s="13">
        <v>2015</v>
      </c>
      <c r="B16" s="14">
        <f>+'[1]Full SSA'!M51</f>
        <v>177876883</v>
      </c>
      <c r="C16" s="14">
        <f>+'[1] ROW by Qtr and Type'!H97</f>
        <v>28904667</v>
      </c>
      <c r="D16" s="14">
        <f t="shared" si="0"/>
        <v>206781550</v>
      </c>
      <c r="E16" s="14">
        <f t="shared" si="3"/>
        <v>1239266324</v>
      </c>
      <c r="F16" s="17">
        <f t="shared" si="5"/>
        <v>0.8602164119574498</v>
      </c>
      <c r="G16" s="18">
        <f t="shared" si="5"/>
        <v>0.13978358804255023</v>
      </c>
      <c r="H16" s="17"/>
      <c r="I16" s="13">
        <v>2015</v>
      </c>
      <c r="J16" s="14">
        <f t="shared" si="1"/>
        <v>177876883</v>
      </c>
      <c r="K16" s="14">
        <f>+'[1] ROW Endemic Full'!H42</f>
        <v>27321388</v>
      </c>
      <c r="L16" s="14">
        <f t="shared" si="2"/>
        <v>205198271</v>
      </c>
      <c r="M16" s="14">
        <f t="shared" si="4"/>
        <v>1226474897</v>
      </c>
      <c r="N16" s="17">
        <f t="shared" si="6"/>
        <v>0.86685371242723586</v>
      </c>
      <c r="O16" s="18">
        <f t="shared" si="7"/>
        <v>0.1331462875727642</v>
      </c>
    </row>
    <row r="17" spans="1:15" x14ac:dyDescent="0.25">
      <c r="A17" s="13">
        <v>2016</v>
      </c>
      <c r="B17" s="14">
        <f>+'[1]Full SSA'!N51</f>
        <v>137724562</v>
      </c>
      <c r="C17" s="14">
        <f>+'[1] ROW by Qtr and Type'!I97</f>
        <v>25811705</v>
      </c>
      <c r="D17" s="14">
        <f t="shared" si="0"/>
        <v>163536267</v>
      </c>
      <c r="E17" s="14">
        <f t="shared" si="3"/>
        <v>1402802591</v>
      </c>
      <c r="F17" s="17">
        <f t="shared" si="5"/>
        <v>0.84216525500120409</v>
      </c>
      <c r="G17" s="18">
        <f t="shared" si="5"/>
        <v>0.15783474499879591</v>
      </c>
      <c r="H17" s="17"/>
      <c r="I17" s="13">
        <v>2016</v>
      </c>
      <c r="J17" s="14">
        <f t="shared" si="1"/>
        <v>137724562</v>
      </c>
      <c r="K17" s="14">
        <f>+'[1] ROW Endemic Full'!I42</f>
        <v>23841393</v>
      </c>
      <c r="L17" s="14">
        <f t="shared" si="2"/>
        <v>161565955</v>
      </c>
      <c r="M17" s="14">
        <f t="shared" si="4"/>
        <v>1388040852</v>
      </c>
      <c r="N17" s="17">
        <f t="shared" si="6"/>
        <v>0.85243553940556349</v>
      </c>
      <c r="O17" s="18">
        <f t="shared" si="7"/>
        <v>0.14756446059443651</v>
      </c>
    </row>
    <row r="18" spans="1:15" x14ac:dyDescent="0.25">
      <c r="A18" s="13">
        <v>2017</v>
      </c>
      <c r="B18" s="14">
        <f>+'[1]Full SSA'!O51</f>
        <v>202908557</v>
      </c>
      <c r="C18" s="14">
        <f>+'[1] ROW by Qtr and Type'!J97</f>
        <v>50810329</v>
      </c>
      <c r="D18" s="14">
        <f t="shared" si="0"/>
        <v>253718886</v>
      </c>
      <c r="E18" s="14">
        <f t="shared" si="3"/>
        <v>1656521477</v>
      </c>
      <c r="F18" s="17">
        <f t="shared" si="5"/>
        <v>0.79973769473353273</v>
      </c>
      <c r="G18" s="18">
        <f t="shared" si="5"/>
        <v>0.20026230526646724</v>
      </c>
      <c r="H18" s="17"/>
      <c r="I18" s="13">
        <v>2017</v>
      </c>
      <c r="J18" s="14">
        <f t="shared" si="1"/>
        <v>202908557</v>
      </c>
      <c r="K18" s="14">
        <f>+'[1] ROW Endemic Full'!J42</f>
        <v>49798170</v>
      </c>
      <c r="L18" s="14">
        <f t="shared" si="2"/>
        <v>252706727</v>
      </c>
      <c r="M18" s="14">
        <f t="shared" si="4"/>
        <v>1640747579</v>
      </c>
      <c r="N18" s="17">
        <f t="shared" si="6"/>
        <v>0.80294086116670726</v>
      </c>
      <c r="O18" s="18">
        <f t="shared" si="7"/>
        <v>0.19705913883329271</v>
      </c>
    </row>
    <row r="19" spans="1:15" x14ac:dyDescent="0.25">
      <c r="A19" s="13">
        <v>2018</v>
      </c>
      <c r="B19" s="14">
        <f>+'[1]Full SSA'!P51</f>
        <v>172405858</v>
      </c>
      <c r="C19" s="14">
        <f>+'[1]Ex-Africa Del 2018'!B397+'[1]Ex-Africa Del 2018'!B794</f>
        <v>26184837</v>
      </c>
      <c r="D19" s="14">
        <f t="shared" si="0"/>
        <v>198590695</v>
      </c>
      <c r="E19" s="14">
        <f t="shared" si="3"/>
        <v>1855112172</v>
      </c>
      <c r="F19" s="17">
        <f>+B19/$D19</f>
        <v>0.86814670747791078</v>
      </c>
      <c r="G19" s="18">
        <f t="shared" si="5"/>
        <v>0.13185329252208922</v>
      </c>
      <c r="H19" s="17"/>
      <c r="I19" s="13">
        <v>2018</v>
      </c>
      <c r="J19" s="14">
        <f t="shared" si="1"/>
        <v>172405858</v>
      </c>
      <c r="K19" s="14">
        <f>+'[1] ROW Endemic Full'!K42</f>
        <v>24848979</v>
      </c>
      <c r="L19" s="14">
        <f t="shared" si="2"/>
        <v>197254837</v>
      </c>
      <c r="M19" s="14">
        <f t="shared" si="4"/>
        <v>1838002416</v>
      </c>
      <c r="N19" s="17">
        <f t="shared" si="6"/>
        <v>0.87402600930896313</v>
      </c>
      <c r="O19" s="18">
        <f t="shared" si="7"/>
        <v>0.1259739906910369</v>
      </c>
    </row>
    <row r="20" spans="1:15" x14ac:dyDescent="0.25">
      <c r="A20" s="13">
        <v>2019</v>
      </c>
      <c r="B20" s="14">
        <f>+'[1]Full SSA'!Q51</f>
        <v>212847696</v>
      </c>
      <c r="C20" s="14">
        <f>+'[1]Ex Africa Del 2019'!C397+'[1]Ex Africa Del 2019'!C794+'[1]Ex Africa Del 2019'!C1182</f>
        <v>41146281</v>
      </c>
      <c r="D20" s="14">
        <f t="shared" si="0"/>
        <v>253993977</v>
      </c>
      <c r="E20" s="14">
        <f t="shared" si="3"/>
        <v>2109106149</v>
      </c>
      <c r="F20" s="17">
        <f t="shared" si="5"/>
        <v>0.83800292634498175</v>
      </c>
      <c r="G20" s="18">
        <f t="shared" si="5"/>
        <v>0.1619970736550182</v>
      </c>
      <c r="H20" s="17"/>
      <c r="I20" s="13">
        <v>2019</v>
      </c>
      <c r="J20" s="14">
        <f>+'[1]SSA endemic'!C51</f>
        <v>212847696</v>
      </c>
      <c r="K20" s="14">
        <f>+'[1] ROW Endemic Full'!L42</f>
        <v>39846697</v>
      </c>
      <c r="L20" s="14">
        <f t="shared" si="2"/>
        <v>252694393</v>
      </c>
      <c r="M20" s="14">
        <f t="shared" si="4"/>
        <v>2090696809</v>
      </c>
      <c r="N20" s="17">
        <f t="shared" si="6"/>
        <v>0.84231269824811661</v>
      </c>
      <c r="O20" s="18">
        <f t="shared" si="7"/>
        <v>0.15768730175188336</v>
      </c>
    </row>
    <row r="21" spans="1:15" x14ac:dyDescent="0.25">
      <c r="A21" s="13">
        <v>2020</v>
      </c>
      <c r="B21" s="14">
        <f>+'[1]Full SSA'!R51</f>
        <v>209210311</v>
      </c>
      <c r="C21" s="14">
        <f>+'[1]Ex Africa del 2020'!B396+'[1]Ex Africa del 2020'!B793+'[1]Ex Africa del 2020'!B1190</f>
        <v>44090650</v>
      </c>
      <c r="D21" s="14">
        <f t="shared" si="0"/>
        <v>253300961</v>
      </c>
      <c r="E21" s="14">
        <f t="shared" si="3"/>
        <v>2362407110</v>
      </c>
      <c r="F21" s="17">
        <f t="shared" si="5"/>
        <v>0.82593571763038043</v>
      </c>
      <c r="G21" s="18">
        <f t="shared" si="5"/>
        <v>0.1740642823696196</v>
      </c>
      <c r="H21" s="17"/>
      <c r="I21" s="13">
        <v>2020</v>
      </c>
      <c r="J21" s="14">
        <f>+'[1]SSA endemic'!D51</f>
        <v>209210311</v>
      </c>
      <c r="K21" s="14">
        <f>+'[1] ROW Endemic Full'!M42</f>
        <v>43020953</v>
      </c>
      <c r="L21" s="14">
        <f t="shared" si="2"/>
        <v>252231264</v>
      </c>
      <c r="M21" s="14">
        <f t="shared" si="4"/>
        <v>2342928073</v>
      </c>
      <c r="N21" s="17">
        <f t="shared" si="6"/>
        <v>0.82943845930217441</v>
      </c>
      <c r="O21" s="18">
        <f t="shared" si="7"/>
        <v>0.17056154069782561</v>
      </c>
    </row>
    <row r="22" spans="1:15" x14ac:dyDescent="0.25">
      <c r="A22" s="13">
        <v>2021</v>
      </c>
      <c r="B22" s="14">
        <f>+'[1]Full SSA'!S51</f>
        <v>205582406</v>
      </c>
      <c r="C22" s="14">
        <f>+'[1]Ex Africa 2021'!B1286</f>
        <v>14140924</v>
      </c>
      <c r="D22" s="14">
        <f t="shared" si="0"/>
        <v>219723330</v>
      </c>
      <c r="E22" s="14">
        <f t="shared" si="3"/>
        <v>2582130440</v>
      </c>
      <c r="F22" s="17">
        <f>+B22/$D22</f>
        <v>0.93564213686366393</v>
      </c>
      <c r="G22" s="18">
        <f t="shared" si="5"/>
        <v>6.4357863136336041E-2</v>
      </c>
      <c r="H22" s="17"/>
      <c r="I22" s="13">
        <v>2021</v>
      </c>
      <c r="J22" s="14">
        <f>+'[1]SSA endemic'!E51</f>
        <v>205577406</v>
      </c>
      <c r="K22" s="14">
        <f>+'[1] ROW Endemic Full'!N42</f>
        <v>13349048</v>
      </c>
      <c r="L22" s="14">
        <f t="shared" si="2"/>
        <v>218926454</v>
      </c>
      <c r="M22" s="14">
        <f t="shared" si="4"/>
        <v>2561854527</v>
      </c>
      <c r="N22" s="17">
        <f t="shared" si="6"/>
        <v>0.93902496589105677</v>
      </c>
      <c r="O22" s="18">
        <f t="shared" si="7"/>
        <v>6.0975034108943268E-2</v>
      </c>
    </row>
    <row r="23" spans="1:15" x14ac:dyDescent="0.25">
      <c r="A23" s="13">
        <v>2022</v>
      </c>
      <c r="B23" s="14">
        <f>+'[1]Full SSA'!T51</f>
        <v>259459521</v>
      </c>
      <c r="C23" s="14">
        <f>+'[1]Ex Africa 2022'!B1287</f>
        <v>23264300</v>
      </c>
      <c r="D23" s="14">
        <f t="shared" si="0"/>
        <v>282723821</v>
      </c>
      <c r="E23" s="14">
        <f t="shared" si="3"/>
        <v>2864854261</v>
      </c>
      <c r="F23" s="17">
        <f>+B23/$D23</f>
        <v>0.91771368992639646</v>
      </c>
      <c r="G23" s="18">
        <f>+C23/$D23</f>
        <v>8.2286310073603597E-2</v>
      </c>
      <c r="H23" s="17"/>
      <c r="I23" s="13">
        <v>2022</v>
      </c>
      <c r="J23" s="14">
        <f>+'[1]SSA endemic'!F51</f>
        <v>259449521</v>
      </c>
      <c r="K23" s="14">
        <f>+'[1] ROW Endemic Full'!O42</f>
        <v>21903605</v>
      </c>
      <c r="L23" s="14">
        <f t="shared" si="2"/>
        <v>281353126</v>
      </c>
      <c r="M23" s="14">
        <f t="shared" si="4"/>
        <v>2843207653</v>
      </c>
      <c r="N23" s="17">
        <f t="shared" si="6"/>
        <v>0.92214906117659412</v>
      </c>
      <c r="O23" s="18">
        <f t="shared" si="7"/>
        <v>7.7850938823405852E-2</v>
      </c>
    </row>
    <row r="24" spans="1:15" x14ac:dyDescent="0.25">
      <c r="A24" s="13">
        <v>2023</v>
      </c>
      <c r="B24" s="14">
        <f>+'[1]Full SSA'!U51</f>
        <v>195375167</v>
      </c>
      <c r="C24" s="14">
        <f>+'[1]Ex-Africa 2023'!B1286</f>
        <v>31548679</v>
      </c>
      <c r="D24" s="14">
        <f t="shared" ref="D24:D25" si="8">SUM(B24:C24)</f>
        <v>226923846</v>
      </c>
      <c r="E24" s="14">
        <f t="shared" si="3"/>
        <v>3091778107</v>
      </c>
      <c r="F24" s="17">
        <f>+B24/$D24</f>
        <v>0.86097239423661098</v>
      </c>
      <c r="G24" s="18">
        <f>+C24/$D24</f>
        <v>0.13902760576338902</v>
      </c>
      <c r="H24" s="17"/>
      <c r="I24" s="13">
        <v>2023</v>
      </c>
      <c r="J24" s="14">
        <f>+'[1]SSA endemic'!G51</f>
        <v>195375167</v>
      </c>
      <c r="K24" s="14">
        <f>+'[1] ROW Endemic Full'!P42</f>
        <v>30324755</v>
      </c>
      <c r="L24" s="14">
        <f t="shared" ref="L24:L25" si="9">SUM(J24:K24)</f>
        <v>225699922</v>
      </c>
      <c r="M24" s="14">
        <f t="shared" si="4"/>
        <v>3068907575</v>
      </c>
      <c r="N24" s="17">
        <f t="shared" si="6"/>
        <v>0.86564126947283571</v>
      </c>
      <c r="O24" s="18">
        <f t="shared" si="7"/>
        <v>0.13435873052716429</v>
      </c>
    </row>
    <row r="25" spans="1:15" x14ac:dyDescent="0.25">
      <c r="A25" s="13" t="s">
        <v>11</v>
      </c>
      <c r="B25" s="14">
        <f>+'[1]Full SSA'!Z51</f>
        <v>110593174</v>
      </c>
      <c r="C25" s="14">
        <f>+'[1]Ex-Africa 2024'!B1287</f>
        <v>15476041</v>
      </c>
      <c r="D25" s="14">
        <f t="shared" si="8"/>
        <v>126069215</v>
      </c>
      <c r="E25" s="14">
        <f t="shared" si="3"/>
        <v>3217847322</v>
      </c>
      <c r="F25" s="17">
        <f>+B25/$D25</f>
        <v>0.87724171202303436</v>
      </c>
      <c r="G25" s="18">
        <f>+C25/$D25</f>
        <v>0.12275828797696567</v>
      </c>
      <c r="H25" s="17"/>
      <c r="I25" s="13" t="s">
        <v>11</v>
      </c>
      <c r="J25" s="14">
        <f>+'[1]SSA endemic'!L51</f>
        <v>110586605</v>
      </c>
      <c r="K25" s="14">
        <f>+'[1] ROW Endemic Full'!Q42</f>
        <v>14751296</v>
      </c>
      <c r="L25" s="14">
        <f t="shared" si="9"/>
        <v>125337901</v>
      </c>
      <c r="M25" s="14">
        <f t="shared" si="4"/>
        <v>3194245476</v>
      </c>
      <c r="N25" s="17">
        <f t="shared" si="6"/>
        <v>0.88230777855454912</v>
      </c>
      <c r="O25" s="18">
        <f t="shared" si="7"/>
        <v>0.11769222144545088</v>
      </c>
    </row>
    <row r="26" spans="1:15" x14ac:dyDescent="0.25">
      <c r="A26" s="13"/>
      <c r="B26" s="14"/>
      <c r="C26" s="14"/>
      <c r="D26" s="14"/>
      <c r="E26" s="14"/>
      <c r="F26" s="17"/>
      <c r="G26" s="18"/>
      <c r="H26" s="17"/>
      <c r="I26" s="13"/>
      <c r="J26" s="14"/>
      <c r="K26" s="14"/>
      <c r="L26" s="14"/>
      <c r="M26" s="14"/>
      <c r="N26" s="17"/>
      <c r="O26" s="18"/>
    </row>
    <row r="27" spans="1:15" s="24" customFormat="1" ht="13.8" thickBot="1" x14ac:dyDescent="0.3">
      <c r="A27" s="19" t="s">
        <v>6</v>
      </c>
      <c r="B27" s="20">
        <f>SUM(B5:B26)</f>
        <v>2781489822</v>
      </c>
      <c r="C27" s="20">
        <f>SUM(C5:C26)</f>
        <v>436357500</v>
      </c>
      <c r="D27" s="20">
        <f>SUM(D5:D26)</f>
        <v>3217847322</v>
      </c>
      <c r="E27" s="20"/>
      <c r="F27" s="21">
        <f>+B27/$D27</f>
        <v>0.86439459168348942</v>
      </c>
      <c r="G27" s="22">
        <f>+C27/$D27</f>
        <v>0.13560540831651055</v>
      </c>
      <c r="H27" s="23"/>
      <c r="I27" s="19" t="s">
        <v>6</v>
      </c>
      <c r="J27" s="20">
        <f>SUM(J5:J26)</f>
        <v>2781468253</v>
      </c>
      <c r="K27" s="20">
        <f>SUM(K5:K26)</f>
        <v>412777223</v>
      </c>
      <c r="L27" s="20">
        <f>SUM(L5:L26)</f>
        <v>3194245476</v>
      </c>
      <c r="M27" s="20"/>
      <c r="N27" s="21">
        <f>+J27/L27</f>
        <v>0.87077473346948242</v>
      </c>
      <c r="O27" s="22">
        <f>+K27/L27</f>
        <v>0.12922526653051758</v>
      </c>
    </row>
    <row r="54" spans="2:14" x14ac:dyDescent="0.25">
      <c r="F54" s="12"/>
      <c r="G54" s="12"/>
      <c r="H54" s="12"/>
      <c r="I54" s="15"/>
      <c r="J54" s="15"/>
      <c r="M54" s="15"/>
      <c r="N54" s="15"/>
    </row>
    <row r="55" spans="2:14" x14ac:dyDescent="0.25">
      <c r="I55" s="15"/>
      <c r="J55" s="15"/>
      <c r="M55" s="15"/>
      <c r="N55" s="15"/>
    </row>
    <row r="56" spans="2:14" x14ac:dyDescent="0.25">
      <c r="I56" s="15"/>
      <c r="J56" s="15"/>
      <c r="M56" s="15"/>
      <c r="N56" s="15"/>
    </row>
    <row r="57" spans="2:14" x14ac:dyDescent="0.25">
      <c r="B57" s="15"/>
      <c r="I57" s="15"/>
      <c r="J57" s="15"/>
      <c r="M57" s="15"/>
      <c r="N57" s="15"/>
    </row>
    <row r="58" spans="2:14" x14ac:dyDescent="0.25">
      <c r="B58" s="15"/>
      <c r="I58" s="15"/>
      <c r="J58" s="15"/>
      <c r="M58" s="15"/>
      <c r="N58" s="15"/>
    </row>
    <row r="59" spans="2:14" x14ac:dyDescent="0.25">
      <c r="B59" s="15"/>
      <c r="I59" s="15"/>
      <c r="J59" s="15"/>
      <c r="M59" s="15"/>
      <c r="N59" s="15"/>
    </row>
    <row r="60" spans="2:14" x14ac:dyDescent="0.25">
      <c r="B60" s="15"/>
      <c r="I60" s="15"/>
      <c r="J60" s="15"/>
      <c r="M60" s="15"/>
      <c r="N60" s="15"/>
    </row>
  </sheetData>
  <pageMargins left="0.7" right="0.7" top="0.75" bottom="0.75" header="0.3" footer="0.3"/>
  <pageSetup scale="61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9FAE-159B-455D-BB53-7836777F95D7}">
  <sheetPr>
    <pageSetUpPr fitToPage="1"/>
  </sheetPr>
  <dimension ref="A1:BP57"/>
  <sheetViews>
    <sheetView workbookViewId="0">
      <selection activeCell="D61" sqref="D61"/>
    </sheetView>
  </sheetViews>
  <sheetFormatPr defaultRowHeight="14.4" x14ac:dyDescent="0.3"/>
  <cols>
    <col min="1" max="1" width="15.33203125" style="24" customWidth="1"/>
    <col min="2" max="2" width="16.44140625" style="44" customWidth="1"/>
    <col min="3" max="3" width="12.88671875" style="89" customWidth="1"/>
    <col min="4" max="4" width="14" style="89" customWidth="1"/>
    <col min="5" max="5" width="10.109375" style="89" customWidth="1"/>
    <col min="6" max="6" width="13.6640625" style="89" customWidth="1"/>
    <col min="7" max="7" width="10.6640625" style="89" customWidth="1"/>
    <col min="8" max="8" width="13.6640625" customWidth="1"/>
    <col min="9" max="9" width="3.5546875" customWidth="1"/>
    <col min="10" max="10" width="15.5546875" style="89" customWidth="1"/>
    <col min="11" max="11" width="12.109375" style="89" customWidth="1"/>
    <col min="12" max="12" width="10.5546875" style="89" customWidth="1"/>
    <col min="13" max="13" width="11.33203125" style="89" customWidth="1"/>
    <col min="14" max="14" width="10.6640625" style="89" customWidth="1"/>
    <col min="15" max="15" width="10.33203125" customWidth="1"/>
    <col min="16" max="16" width="10" style="89" customWidth="1"/>
    <col min="17" max="17" width="12.33203125" style="89" customWidth="1"/>
    <col min="18" max="20" width="8.88671875" style="89"/>
    <col min="22" max="38" width="8.88671875" style="89"/>
    <col min="40" max="44" width="8.88671875" style="89"/>
    <col min="46" max="50" width="8.88671875" style="89"/>
    <col min="52" max="62" width="8.88671875" style="89"/>
    <col min="64" max="68" width="8.88671875" style="89"/>
  </cols>
  <sheetData>
    <row r="1" spans="1:17" s="12" customFormat="1" ht="18" thickBot="1" x14ac:dyDescent="0.35">
      <c r="A1" s="36" t="s">
        <v>15</v>
      </c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1"/>
      <c r="Q1" s="15"/>
    </row>
    <row r="2" spans="1:17" s="12" customFormat="1" ht="15.6" x14ac:dyDescent="0.3">
      <c r="A2" s="37" t="s">
        <v>2</v>
      </c>
      <c r="B2" s="193" t="s">
        <v>16</v>
      </c>
      <c r="C2" s="193"/>
      <c r="D2" s="193" t="s">
        <v>17</v>
      </c>
      <c r="E2" s="193"/>
      <c r="F2" s="193" t="s">
        <v>18</v>
      </c>
      <c r="G2" s="193"/>
      <c r="H2" s="38" t="s">
        <v>6</v>
      </c>
      <c r="I2" s="39"/>
      <c r="K2" s="196"/>
      <c r="L2" s="196"/>
      <c r="M2" s="196"/>
      <c r="N2" s="196"/>
      <c r="O2" s="196"/>
      <c r="P2" s="196"/>
      <c r="Q2" s="15"/>
    </row>
    <row r="3" spans="1:17" s="44" customFormat="1" ht="13.8" x14ac:dyDescent="0.25">
      <c r="A3" s="40" t="s">
        <v>3</v>
      </c>
      <c r="B3" s="41" t="s">
        <v>19</v>
      </c>
      <c r="C3" s="42" t="s">
        <v>20</v>
      </c>
      <c r="D3" s="41" t="s">
        <v>19</v>
      </c>
      <c r="E3" s="42" t="s">
        <v>20</v>
      </c>
      <c r="F3" s="41" t="s">
        <v>19</v>
      </c>
      <c r="G3" s="42" t="s">
        <v>20</v>
      </c>
      <c r="H3" s="43" t="s">
        <v>19</v>
      </c>
      <c r="J3" s="45"/>
      <c r="K3" s="46"/>
    </row>
    <row r="4" spans="1:17" s="12" customFormat="1" ht="13.2" x14ac:dyDescent="0.25">
      <c r="A4" s="13">
        <v>2004</v>
      </c>
      <c r="B4" s="47">
        <f>+'[1]Global '!D5</f>
        <v>5617184</v>
      </c>
      <c r="C4" s="48">
        <f>+B4/H4</f>
        <v>1</v>
      </c>
      <c r="D4" s="49"/>
      <c r="E4" s="50"/>
      <c r="F4" s="49"/>
      <c r="G4" s="50"/>
      <c r="H4" s="51">
        <f>+B4+D4+F4</f>
        <v>5617184</v>
      </c>
      <c r="I4" s="14"/>
      <c r="J4" s="44"/>
      <c r="K4" s="15"/>
      <c r="L4" s="14"/>
      <c r="M4" s="17"/>
      <c r="N4" s="17"/>
      <c r="O4" s="15"/>
      <c r="Q4" s="15"/>
    </row>
    <row r="5" spans="1:17" s="12" customFormat="1" ht="13.2" x14ac:dyDescent="0.25">
      <c r="A5" s="13">
        <v>2005</v>
      </c>
      <c r="B5" s="52">
        <f>+'[1]Global '!D6</f>
        <v>16944713</v>
      </c>
      <c r="C5" s="48">
        <f t="shared" ref="C5:C24" si="0">+B5/H5</f>
        <v>1</v>
      </c>
      <c r="D5" s="53"/>
      <c r="E5" s="54"/>
      <c r="F5" s="53"/>
      <c r="G5" s="54"/>
      <c r="H5" s="55">
        <f t="shared" ref="H5:H26" si="1">+B5+D5+F5</f>
        <v>16944713</v>
      </c>
      <c r="I5" s="14"/>
      <c r="J5" s="44"/>
      <c r="K5" s="15"/>
      <c r="L5" s="14"/>
      <c r="M5" s="17"/>
      <c r="N5" s="17"/>
      <c r="O5" s="15"/>
      <c r="Q5" s="15"/>
    </row>
    <row r="6" spans="1:17" s="12" customFormat="1" ht="13.2" x14ac:dyDescent="0.25">
      <c r="A6" s="13">
        <v>2006</v>
      </c>
      <c r="B6" s="52">
        <f>+'[1]Global '!D7</f>
        <v>46842964</v>
      </c>
      <c r="C6" s="48">
        <f t="shared" si="0"/>
        <v>1</v>
      </c>
      <c r="D6" s="53"/>
      <c r="E6" s="54"/>
      <c r="F6" s="53"/>
      <c r="G6" s="54"/>
      <c r="H6" s="55">
        <f t="shared" si="1"/>
        <v>46842964</v>
      </c>
      <c r="I6" s="14"/>
      <c r="J6" s="44"/>
      <c r="K6" s="15"/>
      <c r="L6" s="14"/>
      <c r="M6" s="17"/>
      <c r="N6" s="17"/>
      <c r="O6" s="15"/>
      <c r="Q6" s="15"/>
    </row>
    <row r="7" spans="1:17" s="12" customFormat="1" ht="13.2" x14ac:dyDescent="0.25">
      <c r="A7" s="13">
        <v>2007</v>
      </c>
      <c r="B7" s="52">
        <f>+'[1]Global '!D8</f>
        <v>43805000</v>
      </c>
      <c r="C7" s="48">
        <f t="shared" si="0"/>
        <v>1</v>
      </c>
      <c r="D7" s="53"/>
      <c r="E7" s="54"/>
      <c r="F7" s="53"/>
      <c r="G7" s="54"/>
      <c r="H7" s="55">
        <f t="shared" si="1"/>
        <v>43805000</v>
      </c>
      <c r="I7" s="14"/>
      <c r="J7" s="44"/>
      <c r="K7" s="15"/>
      <c r="L7" s="14"/>
      <c r="M7" s="17"/>
      <c r="N7" s="17"/>
      <c r="O7" s="15"/>
      <c r="Q7" s="15"/>
    </row>
    <row r="8" spans="1:17" s="12" customFormat="1" ht="13.2" x14ac:dyDescent="0.25">
      <c r="A8" s="13">
        <v>2008</v>
      </c>
      <c r="B8" s="52">
        <f>+'[1]Global '!D9</f>
        <v>60151197</v>
      </c>
      <c r="C8" s="48">
        <f t="shared" si="0"/>
        <v>1</v>
      </c>
      <c r="D8" s="53"/>
      <c r="E8" s="54"/>
      <c r="F8" s="53"/>
      <c r="G8" s="54"/>
      <c r="H8" s="55">
        <f t="shared" si="1"/>
        <v>60151197</v>
      </c>
      <c r="I8" s="14"/>
      <c r="J8" s="44"/>
      <c r="K8" s="15"/>
      <c r="L8" s="14"/>
      <c r="M8" s="14"/>
      <c r="N8" s="17"/>
      <c r="O8" s="15"/>
      <c r="Q8" s="15"/>
    </row>
    <row r="9" spans="1:17" s="12" customFormat="1" ht="13.2" x14ac:dyDescent="0.25">
      <c r="A9" s="13">
        <v>2009</v>
      </c>
      <c r="B9" s="52">
        <f>+'[1]Global '!D10</f>
        <v>101703454</v>
      </c>
      <c r="C9" s="48">
        <f t="shared" si="0"/>
        <v>1</v>
      </c>
      <c r="D9" s="53"/>
      <c r="E9" s="54"/>
      <c r="F9" s="53"/>
      <c r="G9" s="54"/>
      <c r="H9" s="55">
        <f t="shared" si="1"/>
        <v>101703454</v>
      </c>
      <c r="I9" s="14"/>
      <c r="J9" s="44"/>
      <c r="K9" s="14"/>
      <c r="L9" s="17"/>
      <c r="M9" s="14"/>
      <c r="N9" s="17"/>
      <c r="O9" s="15"/>
      <c r="Q9" s="15"/>
    </row>
    <row r="10" spans="1:17" s="12" customFormat="1" ht="13.2" x14ac:dyDescent="0.25">
      <c r="A10" s="13">
        <v>2010</v>
      </c>
      <c r="B10" s="52">
        <f>+'[1]Global '!D11</f>
        <v>165682978</v>
      </c>
      <c r="C10" s="48">
        <f t="shared" si="0"/>
        <v>1</v>
      </c>
      <c r="D10" s="53"/>
      <c r="E10" s="54"/>
      <c r="F10" s="53"/>
      <c r="G10" s="54"/>
      <c r="H10" s="55">
        <f t="shared" si="1"/>
        <v>165682978</v>
      </c>
      <c r="I10" s="14"/>
      <c r="J10" s="44"/>
      <c r="K10" s="14"/>
      <c r="L10" s="17"/>
      <c r="M10" s="14"/>
      <c r="N10" s="17"/>
      <c r="O10" s="15"/>
      <c r="Q10" s="15"/>
    </row>
    <row r="11" spans="1:17" s="12" customFormat="1" ht="13.2" x14ac:dyDescent="0.25">
      <c r="A11" s="13">
        <v>2011</v>
      </c>
      <c r="B11" s="52">
        <f>+'[1]Global '!D12</f>
        <v>126681498</v>
      </c>
      <c r="C11" s="48">
        <f t="shared" si="0"/>
        <v>1</v>
      </c>
      <c r="D11" s="53"/>
      <c r="E11" s="54"/>
      <c r="F11" s="53"/>
      <c r="G11" s="54"/>
      <c r="H11" s="55">
        <f t="shared" si="1"/>
        <v>126681498</v>
      </c>
      <c r="I11" s="14"/>
      <c r="J11" s="44"/>
      <c r="K11" s="14"/>
      <c r="L11" s="17"/>
      <c r="M11" s="14"/>
      <c r="N11" s="17"/>
      <c r="O11" s="15"/>
      <c r="Q11" s="15"/>
    </row>
    <row r="12" spans="1:17" s="12" customFormat="1" ht="13.2" x14ac:dyDescent="0.25">
      <c r="A12" s="13">
        <v>2012</v>
      </c>
      <c r="B12" s="52">
        <f>+'[1]Global '!D13</f>
        <v>88454279</v>
      </c>
      <c r="C12" s="48">
        <f t="shared" si="0"/>
        <v>1</v>
      </c>
      <c r="D12" s="53"/>
      <c r="E12" s="54"/>
      <c r="F12" s="53"/>
      <c r="G12" s="54"/>
      <c r="H12" s="55">
        <f t="shared" si="1"/>
        <v>88454279</v>
      </c>
      <c r="I12" s="14"/>
      <c r="J12" s="44"/>
      <c r="K12" s="14"/>
      <c r="L12" s="17"/>
      <c r="M12" s="14"/>
      <c r="N12" s="17"/>
      <c r="O12" s="15"/>
      <c r="Q12" s="15"/>
    </row>
    <row r="13" spans="1:17" s="12" customFormat="1" ht="13.2" x14ac:dyDescent="0.25">
      <c r="A13" s="13">
        <v>2013</v>
      </c>
      <c r="B13" s="52">
        <f>+'[1]Global '!D14</f>
        <v>165244376</v>
      </c>
      <c r="C13" s="48">
        <f t="shared" si="0"/>
        <v>1</v>
      </c>
      <c r="D13" s="53"/>
      <c r="E13" s="54"/>
      <c r="F13" s="53"/>
      <c r="G13" s="54"/>
      <c r="H13" s="55">
        <f t="shared" si="1"/>
        <v>165244376</v>
      </c>
      <c r="I13" s="14"/>
      <c r="J13" s="44"/>
      <c r="K13" s="14"/>
      <c r="L13" s="17"/>
      <c r="M13" s="14"/>
      <c r="N13" s="17"/>
      <c r="O13" s="15"/>
      <c r="Q13" s="15"/>
    </row>
    <row r="14" spans="1:17" s="12" customFormat="1" ht="13.2" x14ac:dyDescent="0.25">
      <c r="A14" s="13">
        <v>2014</v>
      </c>
      <c r="B14" s="52">
        <f>+'[1]Global '!D15</f>
        <v>211357131</v>
      </c>
      <c r="C14" s="48">
        <f t="shared" si="0"/>
        <v>1</v>
      </c>
      <c r="D14" s="53"/>
      <c r="E14" s="54"/>
      <c r="F14" s="53"/>
      <c r="G14" s="54"/>
      <c r="H14" s="55">
        <f t="shared" si="1"/>
        <v>211357131</v>
      </c>
      <c r="I14" s="14"/>
      <c r="J14" s="44"/>
      <c r="K14" s="14"/>
      <c r="L14" s="17"/>
      <c r="M14" s="14"/>
      <c r="N14" s="17"/>
      <c r="O14" s="15"/>
      <c r="Q14" s="15"/>
    </row>
    <row r="15" spans="1:17" s="12" customFormat="1" ht="13.2" x14ac:dyDescent="0.25">
      <c r="A15" s="13">
        <v>2015</v>
      </c>
      <c r="B15" s="52">
        <f>+'[1]Global '!D16</f>
        <v>206781550</v>
      </c>
      <c r="C15" s="48">
        <f t="shared" si="0"/>
        <v>1</v>
      </c>
      <c r="D15" s="53"/>
      <c r="E15" s="54"/>
      <c r="F15" s="53"/>
      <c r="G15" s="54"/>
      <c r="H15" s="55">
        <f t="shared" si="1"/>
        <v>206781550</v>
      </c>
      <c r="I15" s="14"/>
      <c r="J15" s="44"/>
      <c r="K15" s="14"/>
      <c r="L15" s="17"/>
      <c r="M15" s="14"/>
      <c r="N15" s="17"/>
      <c r="O15" s="15"/>
      <c r="Q15" s="15"/>
    </row>
    <row r="16" spans="1:17" s="12" customFormat="1" ht="13.2" x14ac:dyDescent="0.25">
      <c r="A16" s="13">
        <v>2016</v>
      </c>
      <c r="B16" s="52">
        <f>+'[1]Global '!D17</f>
        <v>163536267</v>
      </c>
      <c r="C16" s="48">
        <f t="shared" si="0"/>
        <v>1</v>
      </c>
      <c r="D16" s="53"/>
      <c r="E16" s="54"/>
      <c r="F16" s="53"/>
      <c r="G16" s="54"/>
      <c r="H16" s="55">
        <f t="shared" si="1"/>
        <v>163536267</v>
      </c>
      <c r="I16" s="14"/>
      <c r="J16" s="44"/>
      <c r="K16" s="14"/>
      <c r="L16" s="17"/>
      <c r="M16" s="14"/>
      <c r="N16" s="17"/>
      <c r="O16" s="15"/>
      <c r="Q16" s="15"/>
    </row>
    <row r="17" spans="1:17" s="12" customFormat="1" ht="13.2" x14ac:dyDescent="0.25">
      <c r="A17" s="13">
        <v>2017</v>
      </c>
      <c r="B17" s="52">
        <f>+'[1]Global '!D18</f>
        <v>253718886</v>
      </c>
      <c r="C17" s="48">
        <f t="shared" si="0"/>
        <v>1</v>
      </c>
      <c r="D17" s="53"/>
      <c r="E17" s="54"/>
      <c r="F17" s="53"/>
      <c r="G17" s="54"/>
      <c r="H17" s="55">
        <f t="shared" si="1"/>
        <v>253718886</v>
      </c>
      <c r="I17" s="14"/>
      <c r="J17" s="44"/>
      <c r="K17" s="14"/>
      <c r="L17" s="17"/>
      <c r="M17" s="14"/>
      <c r="N17" s="17"/>
      <c r="O17" s="15"/>
      <c r="Q17" s="15"/>
    </row>
    <row r="18" spans="1:17" s="12" customFormat="1" ht="13.2" x14ac:dyDescent="0.25">
      <c r="A18" s="13">
        <v>2018</v>
      </c>
      <c r="B18" s="52">
        <f t="shared" ref="B18:B24" si="2">+B47+K47</f>
        <v>193481156</v>
      </c>
      <c r="C18" s="48">
        <f t="shared" si="0"/>
        <v>0.97427100499346153</v>
      </c>
      <c r="D18" s="52">
        <f t="shared" ref="D18:D24" si="3">+D47+M47</f>
        <v>5109539</v>
      </c>
      <c r="E18" s="56">
        <f t="shared" ref="E18:E24" si="4">+D18/H18</f>
        <v>2.5728995006538448E-2</v>
      </c>
      <c r="F18" s="53"/>
      <c r="G18" s="54"/>
      <c r="H18" s="55">
        <f t="shared" si="1"/>
        <v>198590695</v>
      </c>
      <c r="I18" s="14"/>
      <c r="J18" s="44"/>
      <c r="K18" s="14"/>
      <c r="L18" s="17"/>
      <c r="M18" s="14"/>
      <c r="N18" s="17"/>
      <c r="O18" s="15"/>
      <c r="Q18" s="15"/>
    </row>
    <row r="19" spans="1:17" s="12" customFormat="1" ht="13.2" x14ac:dyDescent="0.25">
      <c r="A19" s="13">
        <v>2019</v>
      </c>
      <c r="B19" s="52">
        <f t="shared" si="2"/>
        <v>231770760</v>
      </c>
      <c r="C19" s="48">
        <f t="shared" si="0"/>
        <v>0.91250494494993473</v>
      </c>
      <c r="D19" s="52">
        <f t="shared" si="3"/>
        <v>18078117</v>
      </c>
      <c r="E19" s="56">
        <f t="shared" si="4"/>
        <v>7.1175376729504108E-2</v>
      </c>
      <c r="F19" s="52">
        <f t="shared" ref="F19:F24" si="5">+F48+O48</f>
        <v>4145100</v>
      </c>
      <c r="G19" s="56">
        <f t="shared" ref="G19:G24" si="6">+F19/H19</f>
        <v>1.631967832056112E-2</v>
      </c>
      <c r="H19" s="55">
        <f t="shared" si="1"/>
        <v>253993977</v>
      </c>
      <c r="I19" s="14"/>
      <c r="J19" s="44"/>
      <c r="K19" s="14"/>
      <c r="L19" s="17"/>
      <c r="M19" s="14"/>
      <c r="N19" s="17"/>
      <c r="O19" s="14"/>
      <c r="P19" s="17"/>
      <c r="Q19" s="15"/>
    </row>
    <row r="20" spans="1:17" s="12" customFormat="1" ht="13.2" x14ac:dyDescent="0.25">
      <c r="A20" s="13">
        <v>2020</v>
      </c>
      <c r="B20" s="52">
        <f t="shared" si="2"/>
        <v>196371847</v>
      </c>
      <c r="C20" s="48">
        <f t="shared" si="0"/>
        <v>0.77525109350058885</v>
      </c>
      <c r="D20" s="52">
        <f t="shared" si="3"/>
        <v>44916713</v>
      </c>
      <c r="E20" s="56">
        <f t="shared" si="4"/>
        <v>0.17732547410272162</v>
      </c>
      <c r="F20" s="52">
        <f t="shared" si="5"/>
        <v>12012401</v>
      </c>
      <c r="G20" s="56">
        <f t="shared" si="6"/>
        <v>4.7423432396689565E-2</v>
      </c>
      <c r="H20" s="55">
        <f>+B20+D20+F20</f>
        <v>253300961</v>
      </c>
      <c r="I20" s="14"/>
      <c r="J20" s="44"/>
      <c r="K20" s="14"/>
      <c r="L20" s="17"/>
      <c r="M20" s="14"/>
      <c r="N20" s="17"/>
      <c r="O20" s="14"/>
      <c r="P20" s="17"/>
      <c r="Q20" s="15"/>
    </row>
    <row r="21" spans="1:17" s="12" customFormat="1" ht="13.2" x14ac:dyDescent="0.25">
      <c r="A21" s="13">
        <v>2021</v>
      </c>
      <c r="B21" s="52">
        <f t="shared" si="2"/>
        <v>104135277</v>
      </c>
      <c r="C21" s="48">
        <f t="shared" si="0"/>
        <v>0.47393818853919611</v>
      </c>
      <c r="D21" s="52">
        <f t="shared" si="3"/>
        <v>96768722</v>
      </c>
      <c r="E21" s="56">
        <f t="shared" si="4"/>
        <v>0.44041168500404576</v>
      </c>
      <c r="F21" s="52">
        <f t="shared" si="5"/>
        <v>18819331</v>
      </c>
      <c r="G21" s="56">
        <f t="shared" si="6"/>
        <v>8.5650126456758138E-2</v>
      </c>
      <c r="H21" s="55">
        <f>+B21+D21+F21</f>
        <v>219723330</v>
      </c>
      <c r="I21" s="14"/>
      <c r="J21" s="44"/>
      <c r="K21" s="14"/>
      <c r="L21" s="17"/>
      <c r="M21" s="14"/>
      <c r="N21" s="17"/>
      <c r="O21" s="14"/>
      <c r="P21" s="17"/>
      <c r="Q21" s="15"/>
    </row>
    <row r="22" spans="1:17" s="12" customFormat="1" ht="13.2" x14ac:dyDescent="0.25">
      <c r="A22" s="13">
        <v>2022</v>
      </c>
      <c r="B22" s="52">
        <f t="shared" si="2"/>
        <v>128614323</v>
      </c>
      <c r="C22" s="48">
        <f t="shared" si="0"/>
        <v>0.45491151946478536</v>
      </c>
      <c r="D22" s="52">
        <f t="shared" si="3"/>
        <v>132725464</v>
      </c>
      <c r="E22" s="56">
        <f t="shared" si="4"/>
        <v>0.46945271017683365</v>
      </c>
      <c r="F22" s="52">
        <f t="shared" si="5"/>
        <v>21384034</v>
      </c>
      <c r="G22" s="56">
        <f t="shared" si="6"/>
        <v>7.5635770358380941E-2</v>
      </c>
      <c r="H22" s="55">
        <f>+B22+D22+F22</f>
        <v>282723821</v>
      </c>
      <c r="I22" s="14"/>
      <c r="J22" s="44"/>
      <c r="K22" s="14"/>
      <c r="L22" s="17"/>
      <c r="M22" s="14"/>
      <c r="N22" s="17"/>
      <c r="O22" s="14"/>
      <c r="P22" s="17"/>
      <c r="Q22" s="15"/>
    </row>
    <row r="23" spans="1:17" s="12" customFormat="1" ht="13.2" x14ac:dyDescent="0.25">
      <c r="A23" s="13">
        <v>2023</v>
      </c>
      <c r="B23" s="52">
        <f t="shared" si="2"/>
        <v>73167959</v>
      </c>
      <c r="C23" s="48">
        <f t="shared" si="0"/>
        <v>0.32243398078137631</v>
      </c>
      <c r="D23" s="52">
        <f t="shared" si="3"/>
        <v>113740228</v>
      </c>
      <c r="E23" s="56">
        <f t="shared" si="4"/>
        <v>0.50122642465701905</v>
      </c>
      <c r="F23" s="52">
        <f t="shared" si="5"/>
        <v>40015659</v>
      </c>
      <c r="G23" s="56">
        <f t="shared" si="6"/>
        <v>0.17633959456160461</v>
      </c>
      <c r="H23" s="55">
        <f>+B23+D23+F23</f>
        <v>226923846</v>
      </c>
      <c r="I23" s="14"/>
      <c r="J23" s="44"/>
      <c r="K23" s="14"/>
      <c r="L23" s="17"/>
      <c r="M23" s="14"/>
      <c r="N23" s="17"/>
      <c r="O23" s="14"/>
      <c r="P23" s="17"/>
      <c r="Q23" s="15"/>
    </row>
    <row r="24" spans="1:17" s="12" customFormat="1" ht="13.2" x14ac:dyDescent="0.25">
      <c r="A24" s="13" t="s">
        <v>11</v>
      </c>
      <c r="B24" s="52">
        <f t="shared" si="2"/>
        <v>35849284</v>
      </c>
      <c r="C24" s="48">
        <f t="shared" si="0"/>
        <v>0.28436191975971292</v>
      </c>
      <c r="D24" s="52">
        <f t="shared" si="3"/>
        <v>38391331</v>
      </c>
      <c r="E24" s="56">
        <f t="shared" si="4"/>
        <v>0.30452581940801327</v>
      </c>
      <c r="F24" s="52">
        <f t="shared" si="5"/>
        <v>51828600</v>
      </c>
      <c r="G24" s="56">
        <f t="shared" si="6"/>
        <v>0.41111226083227376</v>
      </c>
      <c r="H24" s="55">
        <f>+B24+D24+F24</f>
        <v>126069215</v>
      </c>
      <c r="I24" s="14"/>
      <c r="J24" s="44"/>
      <c r="K24" s="14"/>
      <c r="L24" s="17"/>
      <c r="M24" s="14"/>
      <c r="N24" s="17"/>
      <c r="O24" s="14"/>
      <c r="P24" s="17"/>
      <c r="Q24" s="15"/>
    </row>
    <row r="25" spans="1:17" s="12" customFormat="1" ht="13.2" x14ac:dyDescent="0.25">
      <c r="A25" s="13"/>
      <c r="B25" s="52"/>
      <c r="C25" s="54"/>
      <c r="D25" s="53"/>
      <c r="E25" s="54"/>
      <c r="F25" s="53"/>
      <c r="G25" s="54"/>
      <c r="H25" s="57"/>
      <c r="J25" s="44"/>
      <c r="K25" s="14"/>
      <c r="L25" s="14"/>
      <c r="M25" s="17"/>
      <c r="N25" s="17"/>
      <c r="O25" s="15"/>
      <c r="Q25" s="15"/>
    </row>
    <row r="26" spans="1:17" s="44" customFormat="1" ht="13.8" thickBot="1" x14ac:dyDescent="0.3">
      <c r="A26" s="19" t="s">
        <v>6</v>
      </c>
      <c r="B26" s="58">
        <f>SUM(B4:B25)</f>
        <v>2619912083</v>
      </c>
      <c r="C26" s="59">
        <f>+B26/'[1]Global '!D27</f>
        <v>0.81418160056507494</v>
      </c>
      <c r="D26" s="58">
        <f>SUM(D4:D25)</f>
        <v>449730114</v>
      </c>
      <c r="E26" s="59">
        <f>+D26/'[1]Global '!D27</f>
        <v>0.13976117229840404</v>
      </c>
      <c r="F26" s="58">
        <f>SUM(F4:F25)</f>
        <v>148205125</v>
      </c>
      <c r="G26" s="59">
        <f>+F26/'[1]Global '!D27</f>
        <v>4.6057227136521051E-2</v>
      </c>
      <c r="H26" s="60">
        <f t="shared" si="1"/>
        <v>3217847322</v>
      </c>
      <c r="I26" s="61"/>
      <c r="K26" s="61"/>
      <c r="L26" s="61"/>
      <c r="M26" s="61"/>
      <c r="N26" s="23"/>
      <c r="O26" s="61"/>
    </row>
    <row r="27" spans="1:17" s="24" customFormat="1" ht="13.2" x14ac:dyDescent="0.25">
      <c r="A27" s="44"/>
      <c r="B27" s="61"/>
      <c r="D27" s="61"/>
      <c r="F27" s="61"/>
      <c r="J27" s="44"/>
      <c r="K27" s="61"/>
      <c r="L27" s="61"/>
      <c r="M27" s="61"/>
      <c r="N27" s="23"/>
      <c r="O27" s="61"/>
      <c r="Q27" s="44"/>
    </row>
    <row r="28" spans="1:17" s="24" customFormat="1" ht="13.2" x14ac:dyDescent="0.25">
      <c r="A28" s="44"/>
      <c r="B28" s="61"/>
      <c r="D28" s="61"/>
      <c r="F28" s="61"/>
      <c r="J28" s="44"/>
      <c r="K28" s="61"/>
      <c r="L28" s="61"/>
      <c r="M28" s="61"/>
      <c r="N28" s="23"/>
      <c r="O28" s="61"/>
      <c r="Q28" s="44"/>
    </row>
    <row r="29" spans="1:17" s="12" customFormat="1" ht="18" thickBot="1" x14ac:dyDescent="0.35">
      <c r="A29" s="1" t="s">
        <v>21</v>
      </c>
      <c r="C29" s="2"/>
      <c r="D29" s="2"/>
      <c r="E29" s="2"/>
      <c r="F29" s="2"/>
      <c r="G29" s="2"/>
      <c r="H29" s="2"/>
      <c r="I29" s="2"/>
      <c r="J29" s="1" t="s">
        <v>22</v>
      </c>
      <c r="K29" s="2"/>
      <c r="L29" s="2"/>
      <c r="M29" s="2"/>
      <c r="N29" s="1"/>
      <c r="Q29" s="15"/>
    </row>
    <row r="30" spans="1:17" s="12" customFormat="1" ht="15.6" x14ac:dyDescent="0.3">
      <c r="A30" s="192" t="s">
        <v>23</v>
      </c>
      <c r="B30" s="193"/>
      <c r="C30" s="193"/>
      <c r="D30" s="193"/>
      <c r="E30" s="193"/>
      <c r="F30" s="193"/>
      <c r="G30" s="193"/>
      <c r="H30" s="194"/>
      <c r="I30" s="62"/>
      <c r="J30" s="192" t="s">
        <v>5</v>
      </c>
      <c r="K30" s="193"/>
      <c r="L30" s="193"/>
      <c r="M30" s="193"/>
      <c r="N30" s="193"/>
      <c r="O30" s="193"/>
      <c r="P30" s="193"/>
      <c r="Q30" s="194"/>
    </row>
    <row r="31" spans="1:17" s="12" customFormat="1" ht="15.6" x14ac:dyDescent="0.3">
      <c r="A31" s="37" t="s">
        <v>2</v>
      </c>
      <c r="B31" s="195" t="s">
        <v>16</v>
      </c>
      <c r="C31" s="195"/>
      <c r="D31" s="195" t="s">
        <v>17</v>
      </c>
      <c r="E31" s="195"/>
      <c r="F31" s="195" t="s">
        <v>18</v>
      </c>
      <c r="G31" s="195"/>
      <c r="H31" s="64" t="s">
        <v>6</v>
      </c>
      <c r="I31" s="39"/>
      <c r="J31" s="37" t="s">
        <v>2</v>
      </c>
      <c r="K31" s="195" t="s">
        <v>16</v>
      </c>
      <c r="L31" s="195"/>
      <c r="M31" s="195" t="s">
        <v>17</v>
      </c>
      <c r="N31" s="195"/>
      <c r="O31" s="195" t="s">
        <v>18</v>
      </c>
      <c r="P31" s="195"/>
      <c r="Q31" s="65" t="s">
        <v>6</v>
      </c>
    </row>
    <row r="32" spans="1:17" s="44" customFormat="1" ht="13.8" x14ac:dyDescent="0.25">
      <c r="A32" s="40" t="s">
        <v>3</v>
      </c>
      <c r="B32" s="41" t="s">
        <v>19</v>
      </c>
      <c r="C32" s="42" t="s">
        <v>20</v>
      </c>
      <c r="D32" s="41" t="s">
        <v>19</v>
      </c>
      <c r="E32" s="42" t="s">
        <v>20</v>
      </c>
      <c r="F32" s="41" t="s">
        <v>19</v>
      </c>
      <c r="G32" s="42" t="s">
        <v>20</v>
      </c>
      <c r="H32" s="66" t="s">
        <v>19</v>
      </c>
      <c r="J32" s="40" t="s">
        <v>3</v>
      </c>
      <c r="K32" s="41" t="s">
        <v>19</v>
      </c>
      <c r="L32" s="42" t="s">
        <v>20</v>
      </c>
      <c r="M32" s="41" t="s">
        <v>19</v>
      </c>
      <c r="N32" s="42" t="s">
        <v>20</v>
      </c>
      <c r="O32" s="41" t="s">
        <v>19</v>
      </c>
      <c r="P32" s="42" t="s">
        <v>20</v>
      </c>
      <c r="Q32" s="43" t="s">
        <v>19</v>
      </c>
    </row>
    <row r="33" spans="1:17" s="12" customFormat="1" ht="13.2" x14ac:dyDescent="0.25">
      <c r="A33" s="13">
        <v>2004</v>
      </c>
      <c r="B33" s="67">
        <f>+'[1]Global '!B5</f>
        <v>5617184</v>
      </c>
      <c r="C33" s="68">
        <f>+B33/H33</f>
        <v>1</v>
      </c>
      <c r="D33" s="69"/>
      <c r="E33" s="70"/>
      <c r="F33" s="69"/>
      <c r="G33" s="70"/>
      <c r="H33" s="71">
        <f>+B33+D33+F33</f>
        <v>5617184</v>
      </c>
      <c r="J33" s="13">
        <v>2004</v>
      </c>
      <c r="K33" s="69"/>
      <c r="L33" s="72"/>
      <c r="M33" s="73"/>
      <c r="N33" s="68"/>
      <c r="O33" s="69"/>
      <c r="P33" s="70"/>
      <c r="Q33" s="74"/>
    </row>
    <row r="34" spans="1:17" s="12" customFormat="1" ht="13.2" x14ac:dyDescent="0.25">
      <c r="A34" s="13">
        <v>2005</v>
      </c>
      <c r="B34" s="52">
        <f>+'[1]Global '!B6</f>
        <v>16944713</v>
      </c>
      <c r="C34" s="56">
        <f t="shared" ref="C34:C53" si="7">+B34/H34</f>
        <v>1</v>
      </c>
      <c r="D34" s="53"/>
      <c r="E34" s="54"/>
      <c r="F34" s="53"/>
      <c r="G34" s="54"/>
      <c r="H34" s="75">
        <f t="shared" ref="H34:H55" si="8">+B34+D34+F34</f>
        <v>16944713</v>
      </c>
      <c r="J34" s="13">
        <v>2005</v>
      </c>
      <c r="K34" s="53"/>
      <c r="L34" s="76"/>
      <c r="M34" s="77"/>
      <c r="N34" s="56"/>
      <c r="O34" s="53"/>
      <c r="P34" s="54"/>
      <c r="Q34" s="78"/>
    </row>
    <row r="35" spans="1:17" s="12" customFormat="1" ht="13.2" x14ac:dyDescent="0.25">
      <c r="A35" s="13">
        <v>2006</v>
      </c>
      <c r="B35" s="52">
        <f>+'[1]Global '!B7</f>
        <v>46842964</v>
      </c>
      <c r="C35" s="56">
        <f t="shared" si="7"/>
        <v>1</v>
      </c>
      <c r="D35" s="53"/>
      <c r="E35" s="54"/>
      <c r="F35" s="53"/>
      <c r="G35" s="54"/>
      <c r="H35" s="75">
        <f t="shared" si="8"/>
        <v>46842964</v>
      </c>
      <c r="J35" s="13">
        <v>2006</v>
      </c>
      <c r="K35" s="53"/>
      <c r="L35" s="76"/>
      <c r="M35" s="77"/>
      <c r="N35" s="56"/>
      <c r="O35" s="53"/>
      <c r="P35" s="54"/>
      <c r="Q35" s="78"/>
    </row>
    <row r="36" spans="1:17" s="12" customFormat="1" ht="13.2" x14ac:dyDescent="0.25">
      <c r="A36" s="13">
        <v>2007</v>
      </c>
      <c r="B36" s="52">
        <f>+'[1]Global '!B8</f>
        <v>43805000</v>
      </c>
      <c r="C36" s="56">
        <f t="shared" si="7"/>
        <v>1</v>
      </c>
      <c r="D36" s="53"/>
      <c r="E36" s="54"/>
      <c r="F36" s="53"/>
      <c r="G36" s="54"/>
      <c r="H36" s="75">
        <f t="shared" si="8"/>
        <v>43805000</v>
      </c>
      <c r="J36" s="13">
        <v>2007</v>
      </c>
      <c r="K36" s="53"/>
      <c r="L36" s="76"/>
      <c r="M36" s="77"/>
      <c r="N36" s="56"/>
      <c r="O36" s="53"/>
      <c r="P36" s="54"/>
      <c r="Q36" s="78"/>
    </row>
    <row r="37" spans="1:17" s="12" customFormat="1" ht="13.2" x14ac:dyDescent="0.25">
      <c r="A37" s="13">
        <v>2008</v>
      </c>
      <c r="B37" s="52">
        <f>+'[1]Global '!B9</f>
        <v>60151197</v>
      </c>
      <c r="C37" s="56">
        <f t="shared" si="7"/>
        <v>1</v>
      </c>
      <c r="D37" s="53"/>
      <c r="E37" s="54"/>
      <c r="F37" s="53"/>
      <c r="G37" s="54"/>
      <c r="H37" s="75">
        <f t="shared" si="8"/>
        <v>60151197</v>
      </c>
      <c r="J37" s="13">
        <v>2008</v>
      </c>
      <c r="K37" s="53"/>
      <c r="L37" s="76"/>
      <c r="M37" s="52"/>
      <c r="N37" s="56"/>
      <c r="O37" s="53"/>
      <c r="P37" s="54"/>
      <c r="Q37" s="78"/>
    </row>
    <row r="38" spans="1:17" s="12" customFormat="1" ht="13.2" x14ac:dyDescent="0.25">
      <c r="A38" s="13">
        <v>2009</v>
      </c>
      <c r="B38" s="52">
        <f>+'[1]Global '!B10</f>
        <v>88476937</v>
      </c>
      <c r="C38" s="56">
        <f t="shared" si="7"/>
        <v>1</v>
      </c>
      <c r="D38" s="53"/>
      <c r="E38" s="54"/>
      <c r="F38" s="53"/>
      <c r="G38" s="54"/>
      <c r="H38" s="75">
        <f t="shared" si="8"/>
        <v>88476937</v>
      </c>
      <c r="J38" s="13">
        <v>2009</v>
      </c>
      <c r="K38" s="52">
        <f>+'[1]Global '!C10</f>
        <v>13226517</v>
      </c>
      <c r="L38" s="56">
        <f>+K38/Q38</f>
        <v>1</v>
      </c>
      <c r="M38" s="52"/>
      <c r="N38" s="56"/>
      <c r="O38" s="53"/>
      <c r="P38" s="54"/>
      <c r="Q38" s="55">
        <f>+K38+M38+O38</f>
        <v>13226517</v>
      </c>
    </row>
    <row r="39" spans="1:17" s="12" customFormat="1" ht="13.2" x14ac:dyDescent="0.25">
      <c r="A39" s="13">
        <v>2010</v>
      </c>
      <c r="B39" s="52">
        <f>+'[1]Global '!B11</f>
        <v>145209800</v>
      </c>
      <c r="C39" s="56">
        <f t="shared" si="7"/>
        <v>1</v>
      </c>
      <c r="D39" s="53"/>
      <c r="E39" s="54"/>
      <c r="F39" s="53"/>
      <c r="G39" s="54"/>
      <c r="H39" s="75">
        <f t="shared" si="8"/>
        <v>145209800</v>
      </c>
      <c r="J39" s="13">
        <v>2010</v>
      </c>
      <c r="K39" s="52">
        <f>+'[1]Global '!C11</f>
        <v>20473178</v>
      </c>
      <c r="L39" s="56">
        <f t="shared" ref="L39:L53" si="9">+K39/Q39</f>
        <v>1</v>
      </c>
      <c r="M39" s="52"/>
      <c r="N39" s="56"/>
      <c r="O39" s="53"/>
      <c r="P39" s="54"/>
      <c r="Q39" s="55">
        <f t="shared" ref="Q39:Q55" si="10">+K39+M39+O39</f>
        <v>20473178</v>
      </c>
    </row>
    <row r="40" spans="1:17" s="12" customFormat="1" ht="13.2" x14ac:dyDescent="0.25">
      <c r="A40" s="13">
        <v>2011</v>
      </c>
      <c r="B40" s="52">
        <f>+'[1]Global '!B12</f>
        <v>88003106</v>
      </c>
      <c r="C40" s="56">
        <f t="shared" si="7"/>
        <v>1</v>
      </c>
      <c r="D40" s="53"/>
      <c r="E40" s="54"/>
      <c r="F40" s="53"/>
      <c r="G40" s="54"/>
      <c r="H40" s="75">
        <f t="shared" si="8"/>
        <v>88003106</v>
      </c>
      <c r="J40" s="13">
        <v>2011</v>
      </c>
      <c r="K40" s="52">
        <f>+'[1]Global '!C12</f>
        <v>38678392</v>
      </c>
      <c r="L40" s="56">
        <f t="shared" si="9"/>
        <v>1</v>
      </c>
      <c r="M40" s="52"/>
      <c r="N40" s="56"/>
      <c r="O40" s="53"/>
      <c r="P40" s="54"/>
      <c r="Q40" s="55">
        <f t="shared" si="10"/>
        <v>38678392</v>
      </c>
    </row>
    <row r="41" spans="1:17" s="12" customFormat="1" ht="13.2" x14ac:dyDescent="0.25">
      <c r="A41" s="13">
        <v>2012</v>
      </c>
      <c r="B41" s="52">
        <f>+'[1]Global '!B13</f>
        <v>70272798</v>
      </c>
      <c r="C41" s="56">
        <f t="shared" si="7"/>
        <v>1</v>
      </c>
      <c r="D41" s="53"/>
      <c r="E41" s="54"/>
      <c r="F41" s="53"/>
      <c r="G41" s="54"/>
      <c r="H41" s="75">
        <f t="shared" si="8"/>
        <v>70272798</v>
      </c>
      <c r="J41" s="13">
        <v>2012</v>
      </c>
      <c r="K41" s="52">
        <f>+'[1]Global '!C13</f>
        <v>18181481</v>
      </c>
      <c r="L41" s="56">
        <f t="shared" si="9"/>
        <v>1</v>
      </c>
      <c r="M41" s="52"/>
      <c r="N41" s="56"/>
      <c r="O41" s="53"/>
      <c r="P41" s="54"/>
      <c r="Q41" s="55">
        <f t="shared" si="10"/>
        <v>18181481</v>
      </c>
    </row>
    <row r="42" spans="1:17" s="12" customFormat="1" ht="13.2" x14ac:dyDescent="0.25">
      <c r="A42" s="13">
        <v>2013</v>
      </c>
      <c r="B42" s="52">
        <f>+'[1]Global '!B14</f>
        <v>142976486</v>
      </c>
      <c r="C42" s="56">
        <f t="shared" si="7"/>
        <v>1</v>
      </c>
      <c r="D42" s="53"/>
      <c r="E42" s="54"/>
      <c r="F42" s="53"/>
      <c r="G42" s="54"/>
      <c r="H42" s="75">
        <f t="shared" si="8"/>
        <v>142976486</v>
      </c>
      <c r="J42" s="13">
        <v>2013</v>
      </c>
      <c r="K42" s="52">
        <f>+'[1]Global '!C14</f>
        <v>22267890</v>
      </c>
      <c r="L42" s="56">
        <f t="shared" si="9"/>
        <v>1</v>
      </c>
      <c r="M42" s="52"/>
      <c r="N42" s="56"/>
      <c r="O42" s="53"/>
      <c r="P42" s="54"/>
      <c r="Q42" s="55">
        <f t="shared" si="10"/>
        <v>22267890</v>
      </c>
    </row>
    <row r="43" spans="1:17" s="12" customFormat="1" ht="13.2" x14ac:dyDescent="0.25">
      <c r="A43" s="13">
        <v>2014</v>
      </c>
      <c r="B43" s="52">
        <f>+'[1]Global '!B15</f>
        <v>189205502</v>
      </c>
      <c r="C43" s="56">
        <f t="shared" si="7"/>
        <v>1</v>
      </c>
      <c r="D43" s="53"/>
      <c r="E43" s="54"/>
      <c r="F43" s="53"/>
      <c r="G43" s="54"/>
      <c r="H43" s="75">
        <f t="shared" si="8"/>
        <v>189205502</v>
      </c>
      <c r="J43" s="13">
        <v>2014</v>
      </c>
      <c r="K43" s="52">
        <f>+'[1]Global '!C15</f>
        <v>22151629</v>
      </c>
      <c r="L43" s="56">
        <f t="shared" si="9"/>
        <v>1</v>
      </c>
      <c r="M43" s="52"/>
      <c r="N43" s="56"/>
      <c r="O43" s="53"/>
      <c r="P43" s="54"/>
      <c r="Q43" s="55">
        <f t="shared" si="10"/>
        <v>22151629</v>
      </c>
    </row>
    <row r="44" spans="1:17" s="12" customFormat="1" ht="13.2" x14ac:dyDescent="0.25">
      <c r="A44" s="13">
        <v>2015</v>
      </c>
      <c r="B44" s="52">
        <f>+'[1]Global '!B16</f>
        <v>177876883</v>
      </c>
      <c r="C44" s="56">
        <f t="shared" si="7"/>
        <v>1</v>
      </c>
      <c r="D44" s="53"/>
      <c r="E44" s="54"/>
      <c r="F44" s="53"/>
      <c r="G44" s="54"/>
      <c r="H44" s="75">
        <f t="shared" si="8"/>
        <v>177876883</v>
      </c>
      <c r="J44" s="13">
        <v>2015</v>
      </c>
      <c r="K44" s="52">
        <f>+'[1]Global '!C16</f>
        <v>28904667</v>
      </c>
      <c r="L44" s="56">
        <f t="shared" si="9"/>
        <v>1</v>
      </c>
      <c r="M44" s="52"/>
      <c r="N44" s="56"/>
      <c r="O44" s="53"/>
      <c r="P44" s="54"/>
      <c r="Q44" s="55">
        <f t="shared" si="10"/>
        <v>28904667</v>
      </c>
    </row>
    <row r="45" spans="1:17" s="12" customFormat="1" ht="13.2" x14ac:dyDescent="0.25">
      <c r="A45" s="13">
        <v>2016</v>
      </c>
      <c r="B45" s="52">
        <f>+'[1]Global '!B17</f>
        <v>137724562</v>
      </c>
      <c r="C45" s="56">
        <f t="shared" si="7"/>
        <v>1</v>
      </c>
      <c r="D45" s="53"/>
      <c r="E45" s="54"/>
      <c r="F45" s="53"/>
      <c r="G45" s="54"/>
      <c r="H45" s="75">
        <f t="shared" si="8"/>
        <v>137724562</v>
      </c>
      <c r="J45" s="13">
        <v>2016</v>
      </c>
      <c r="K45" s="52">
        <f>+'[1]Global '!C17</f>
        <v>25811705</v>
      </c>
      <c r="L45" s="56">
        <f t="shared" si="9"/>
        <v>1</v>
      </c>
      <c r="M45" s="52"/>
      <c r="N45" s="56"/>
      <c r="O45" s="53"/>
      <c r="P45" s="54"/>
      <c r="Q45" s="55">
        <f t="shared" si="10"/>
        <v>25811705</v>
      </c>
    </row>
    <row r="46" spans="1:17" s="12" customFormat="1" ht="13.2" x14ac:dyDescent="0.25">
      <c r="A46" s="13">
        <v>2017</v>
      </c>
      <c r="B46" s="52">
        <f>+'[1]Global '!B18</f>
        <v>202908557</v>
      </c>
      <c r="C46" s="56">
        <f t="shared" si="7"/>
        <v>1</v>
      </c>
      <c r="D46" s="53"/>
      <c r="E46" s="54"/>
      <c r="F46" s="53"/>
      <c r="G46" s="54"/>
      <c r="H46" s="75">
        <f t="shared" si="8"/>
        <v>202908557</v>
      </c>
      <c r="J46" s="13">
        <v>2017</v>
      </c>
      <c r="K46" s="52">
        <f>+'[1]Global '!C18</f>
        <v>50810329</v>
      </c>
      <c r="L46" s="56">
        <f t="shared" si="9"/>
        <v>1</v>
      </c>
      <c r="M46" s="52"/>
      <c r="N46" s="56"/>
      <c r="O46" s="53"/>
      <c r="P46" s="54"/>
      <c r="Q46" s="55">
        <f t="shared" si="10"/>
        <v>50810329</v>
      </c>
    </row>
    <row r="47" spans="1:17" s="12" customFormat="1" ht="13.2" x14ac:dyDescent="0.25">
      <c r="A47" s="13">
        <v>2018</v>
      </c>
      <c r="B47" s="52">
        <f>+[1]Totals!D93</f>
        <v>167488684</v>
      </c>
      <c r="C47" s="56">
        <f t="shared" si="7"/>
        <v>0.97147907816450185</v>
      </c>
      <c r="D47" s="52">
        <f>+[1]Totals!E93</f>
        <v>4917174</v>
      </c>
      <c r="E47" s="56">
        <f t="shared" ref="E47:E53" si="11">+D47/H47</f>
        <v>2.8520921835498189E-2</v>
      </c>
      <c r="F47" s="53"/>
      <c r="G47" s="54"/>
      <c r="H47" s="75">
        <f t="shared" si="8"/>
        <v>172405858</v>
      </c>
      <c r="J47" s="13">
        <v>2018</v>
      </c>
      <c r="K47" s="52">
        <f>+[1]Totals!D143</f>
        <v>25992472</v>
      </c>
      <c r="L47" s="56">
        <f t="shared" si="9"/>
        <v>0.99265357275281108</v>
      </c>
      <c r="M47" s="52">
        <f>+[1]Totals!E143</f>
        <v>192365</v>
      </c>
      <c r="N47" s="56">
        <f t="shared" ref="N47:N53" si="12">+M47/Q47</f>
        <v>7.3464272471888978E-3</v>
      </c>
      <c r="O47" s="53"/>
      <c r="P47" s="54"/>
      <c r="Q47" s="55">
        <f t="shared" si="10"/>
        <v>26184837</v>
      </c>
    </row>
    <row r="48" spans="1:17" s="12" customFormat="1" ht="13.2" x14ac:dyDescent="0.25">
      <c r="A48" s="13">
        <v>2019</v>
      </c>
      <c r="B48" s="52">
        <f>+[1]Totals!G93</f>
        <v>190893959</v>
      </c>
      <c r="C48" s="56">
        <f t="shared" si="7"/>
        <v>0.89685706064678283</v>
      </c>
      <c r="D48" s="52">
        <f>+[1]Totals!H93</f>
        <v>17808637</v>
      </c>
      <c r="E48" s="56">
        <f t="shared" si="11"/>
        <v>8.3668450890819132E-2</v>
      </c>
      <c r="F48" s="52">
        <f>+[1]Totals!I93</f>
        <v>4145100</v>
      </c>
      <c r="G48" s="56">
        <f t="shared" ref="G48:G53" si="13">+F48/H48</f>
        <v>1.9474488462398014E-2</v>
      </c>
      <c r="H48" s="75">
        <f t="shared" si="8"/>
        <v>212847696</v>
      </c>
      <c r="I48" s="17"/>
      <c r="J48" s="13">
        <v>2019</v>
      </c>
      <c r="K48" s="52">
        <f>+[1]Totals!G143</f>
        <v>40876801</v>
      </c>
      <c r="L48" s="56">
        <f t="shared" si="9"/>
        <v>0.99345068391478686</v>
      </c>
      <c r="M48" s="52">
        <f>+[1]Totals!H143</f>
        <v>269480</v>
      </c>
      <c r="N48" s="56">
        <f t="shared" si="12"/>
        <v>6.549316085213145E-3</v>
      </c>
      <c r="O48" s="52">
        <v>0</v>
      </c>
      <c r="P48" s="56">
        <f t="shared" ref="P48:P53" si="14">+O48/Q48</f>
        <v>0</v>
      </c>
      <c r="Q48" s="55">
        <f t="shared" si="10"/>
        <v>41146281</v>
      </c>
    </row>
    <row r="49" spans="1:17" s="12" customFormat="1" ht="13.2" x14ac:dyDescent="0.25">
      <c r="A49" s="13">
        <v>2020</v>
      </c>
      <c r="B49" s="52">
        <f>+[1]Totals!K93</f>
        <v>153758109</v>
      </c>
      <c r="C49" s="56">
        <f t="shared" si="7"/>
        <v>0.73494517676999194</v>
      </c>
      <c r="D49" s="52">
        <f>+[1]Totals!L93</f>
        <v>43439801</v>
      </c>
      <c r="E49" s="56">
        <f t="shared" si="11"/>
        <v>0.20763699835043026</v>
      </c>
      <c r="F49" s="52">
        <f>+[1]Totals!M93</f>
        <v>12012401</v>
      </c>
      <c r="G49" s="56">
        <f t="shared" si="13"/>
        <v>5.7417824879577757E-2</v>
      </c>
      <c r="H49" s="75">
        <f t="shared" si="8"/>
        <v>209210311</v>
      </c>
      <c r="I49" s="17"/>
      <c r="J49" s="13">
        <v>2020</v>
      </c>
      <c r="K49" s="52">
        <f>+[1]Totals!K28</f>
        <v>42613738</v>
      </c>
      <c r="L49" s="56">
        <f t="shared" si="9"/>
        <v>0.9665028299650833</v>
      </c>
      <c r="M49" s="52">
        <f>+[1]Totals!L143</f>
        <v>1476912</v>
      </c>
      <c r="N49" s="56">
        <f t="shared" si="12"/>
        <v>3.3497170034916701E-2</v>
      </c>
      <c r="O49" s="52">
        <f>+[1]Totals!M28</f>
        <v>0</v>
      </c>
      <c r="P49" s="56">
        <f t="shared" si="14"/>
        <v>0</v>
      </c>
      <c r="Q49" s="55">
        <f t="shared" si="10"/>
        <v>44090650</v>
      </c>
    </row>
    <row r="50" spans="1:17" s="12" customFormat="1" ht="13.2" x14ac:dyDescent="0.25">
      <c r="A50" s="13">
        <v>2021</v>
      </c>
      <c r="B50" s="79">
        <f>+[1]Totals!T93</f>
        <v>92753263</v>
      </c>
      <c r="C50" s="56">
        <f t="shared" si="7"/>
        <v>0.45117315632544935</v>
      </c>
      <c r="D50" s="79">
        <f>+[1]Totals!Z93</f>
        <v>94009812</v>
      </c>
      <c r="E50" s="56">
        <f t="shared" si="11"/>
        <v>0.45728529901532528</v>
      </c>
      <c r="F50" s="79">
        <f>+[1]Totals!AF93</f>
        <v>18819331</v>
      </c>
      <c r="G50" s="56">
        <f t="shared" si="13"/>
        <v>9.1541544659225357E-2</v>
      </c>
      <c r="H50" s="75">
        <f t="shared" si="8"/>
        <v>205582406</v>
      </c>
      <c r="I50" s="17"/>
      <c r="J50" s="13">
        <v>2021</v>
      </c>
      <c r="K50" s="52">
        <f>+[1]Totals!T28</f>
        <v>11382014</v>
      </c>
      <c r="L50" s="56">
        <f t="shared" si="9"/>
        <v>0.80489888779545105</v>
      </c>
      <c r="M50" s="52">
        <f>+[1]Totals!Z28</f>
        <v>2758910</v>
      </c>
      <c r="N50" s="56">
        <f t="shared" si="12"/>
        <v>0.19510111220454901</v>
      </c>
      <c r="O50" s="52">
        <f>+[1]Totals!AF28</f>
        <v>0</v>
      </c>
      <c r="P50" s="56">
        <f t="shared" si="14"/>
        <v>0</v>
      </c>
      <c r="Q50" s="55">
        <f t="shared" si="10"/>
        <v>14140924</v>
      </c>
    </row>
    <row r="51" spans="1:17" s="12" customFormat="1" ht="13.2" x14ac:dyDescent="0.25">
      <c r="A51" s="13">
        <v>2022</v>
      </c>
      <c r="B51" s="79">
        <f>+[1]Totals!AR93</f>
        <v>106402017</v>
      </c>
      <c r="C51" s="56">
        <f t="shared" si="7"/>
        <v>0.41009100991903857</v>
      </c>
      <c r="D51" s="79">
        <f>+[1]Totals!AX93</f>
        <v>131685470</v>
      </c>
      <c r="E51" s="56">
        <f t="shared" si="11"/>
        <v>0.50753762857675211</v>
      </c>
      <c r="F51" s="79">
        <f>+[1]Totals!BD93</f>
        <v>21372034</v>
      </c>
      <c r="G51" s="56">
        <f t="shared" si="13"/>
        <v>8.2371361504209359E-2</v>
      </c>
      <c r="H51" s="75">
        <f t="shared" si="8"/>
        <v>259459521</v>
      </c>
      <c r="I51" s="17"/>
      <c r="J51" s="13">
        <v>2022</v>
      </c>
      <c r="K51" s="52">
        <f>+[1]Totals!AR28</f>
        <v>22212306</v>
      </c>
      <c r="L51" s="56">
        <f t="shared" si="9"/>
        <v>0.9547807585012229</v>
      </c>
      <c r="M51" s="52">
        <f>+[1]Totals!AX28</f>
        <v>1039994</v>
      </c>
      <c r="N51" s="56">
        <f t="shared" si="12"/>
        <v>4.4703429718495724E-2</v>
      </c>
      <c r="O51" s="52">
        <f>+[1]Totals!BD28</f>
        <v>12000</v>
      </c>
      <c r="P51" s="56">
        <f t="shared" si="14"/>
        <v>5.1581178028137535E-4</v>
      </c>
      <c r="Q51" s="55">
        <f>+K51+M51+O51</f>
        <v>23264300</v>
      </c>
    </row>
    <row r="52" spans="1:17" s="12" customFormat="1" ht="13.2" x14ac:dyDescent="0.25">
      <c r="A52" s="13">
        <v>2023</v>
      </c>
      <c r="B52" s="80">
        <f>+[1]Totals!BQ93</f>
        <v>42955054</v>
      </c>
      <c r="C52" s="56">
        <f t="shared" si="7"/>
        <v>0.21985933350475395</v>
      </c>
      <c r="D52" s="80">
        <f>+[1]Totals!BW93</f>
        <v>112604454</v>
      </c>
      <c r="E52" s="56">
        <f t="shared" si="11"/>
        <v>0.57634987971628959</v>
      </c>
      <c r="F52" s="80">
        <f>+[1]Totals!CC93</f>
        <v>39815659</v>
      </c>
      <c r="G52" s="56">
        <f t="shared" si="13"/>
        <v>0.2037907867789564</v>
      </c>
      <c r="H52" s="75">
        <f t="shared" si="8"/>
        <v>195375167</v>
      </c>
      <c r="I52" s="17"/>
      <c r="J52" s="13">
        <v>2023</v>
      </c>
      <c r="K52" s="52">
        <f>+[1]Totals!BQ28</f>
        <v>30212905</v>
      </c>
      <c r="L52" s="56">
        <f t="shared" si="9"/>
        <v>0.95765990709151405</v>
      </c>
      <c r="M52" s="52">
        <f>+[1]Totals!BW28</f>
        <v>1135774</v>
      </c>
      <c r="N52" s="56">
        <f t="shared" si="12"/>
        <v>3.6000683261571742E-2</v>
      </c>
      <c r="O52" s="52">
        <f>+[1]Totals!CC28</f>
        <v>200000</v>
      </c>
      <c r="P52" s="56">
        <f t="shared" si="14"/>
        <v>6.3394096469142182E-3</v>
      </c>
      <c r="Q52" s="55">
        <f>+K52+M52+O52</f>
        <v>31548679</v>
      </c>
    </row>
    <row r="53" spans="1:17" s="12" customFormat="1" ht="13.2" x14ac:dyDescent="0.25">
      <c r="A53" s="13" t="s">
        <v>11</v>
      </c>
      <c r="B53" s="80">
        <f>+[1]Totals!CO93</f>
        <v>23543063</v>
      </c>
      <c r="C53" s="56">
        <f t="shared" si="7"/>
        <v>0.21287989256913814</v>
      </c>
      <c r="D53" s="80">
        <f>+[1]Totals!CU93</f>
        <v>37389299</v>
      </c>
      <c r="E53" s="56">
        <f t="shared" si="11"/>
        <v>0.33807962686738696</v>
      </c>
      <c r="F53" s="80">
        <f>+[1]Totals!DA93</f>
        <v>49660812</v>
      </c>
      <c r="G53" s="56">
        <f t="shared" si="13"/>
        <v>0.4490404805634749</v>
      </c>
      <c r="H53" s="75">
        <f t="shared" si="8"/>
        <v>110593174</v>
      </c>
      <c r="I53" s="17"/>
      <c r="J53" s="13" t="s">
        <v>11</v>
      </c>
      <c r="K53" s="52">
        <f>+[1]Totals!CO28</f>
        <v>12306221</v>
      </c>
      <c r="L53" s="56">
        <f t="shared" si="9"/>
        <v>0.79517888328158348</v>
      </c>
      <c r="M53" s="52">
        <f>+[1]Totals!CU28</f>
        <v>1002032</v>
      </c>
      <c r="N53" s="56">
        <f t="shared" si="12"/>
        <v>6.4747308436311324E-2</v>
      </c>
      <c r="O53" s="52">
        <f>+[1]Totals!DA28</f>
        <v>2167788</v>
      </c>
      <c r="P53" s="56">
        <f t="shared" si="14"/>
        <v>0.14007380828210522</v>
      </c>
      <c r="Q53" s="55">
        <f>+K53+M53+O53</f>
        <v>15476041</v>
      </c>
    </row>
    <row r="54" spans="1:17" s="12" customFormat="1" ht="13.2" x14ac:dyDescent="0.25">
      <c r="A54" s="13"/>
      <c r="B54" s="80"/>
      <c r="C54" s="81"/>
      <c r="D54" s="82"/>
      <c r="E54" s="81"/>
      <c r="F54" s="82"/>
      <c r="G54" s="81"/>
      <c r="H54" s="83"/>
      <c r="J54" s="13"/>
      <c r="K54" s="52"/>
      <c r="L54" s="76"/>
      <c r="M54" s="77"/>
      <c r="N54" s="56"/>
      <c r="O54" s="53"/>
      <c r="P54" s="54"/>
      <c r="Q54" s="78"/>
    </row>
    <row r="55" spans="1:17" s="24" customFormat="1" ht="13.8" thickBot="1" x14ac:dyDescent="0.3">
      <c r="A55" s="19" t="s">
        <v>6</v>
      </c>
      <c r="B55" s="84">
        <f>SUM(B33:B54)</f>
        <v>2193809838</v>
      </c>
      <c r="C55" s="85"/>
      <c r="D55" s="84">
        <f>SUM(D33:D54)</f>
        <v>441854647</v>
      </c>
      <c r="E55" s="85"/>
      <c r="F55" s="84">
        <f>SUM(F33:F54)</f>
        <v>145825337</v>
      </c>
      <c r="G55" s="85"/>
      <c r="H55" s="86">
        <f t="shared" si="8"/>
        <v>2781489822</v>
      </c>
      <c r="J55" s="19" t="s">
        <v>6</v>
      </c>
      <c r="K55" s="58">
        <f>SUM(K33:K54)</f>
        <v>426102245</v>
      </c>
      <c r="L55" s="87"/>
      <c r="M55" s="58">
        <f>SUM(M33:M54)</f>
        <v>7875467</v>
      </c>
      <c r="N55" s="59"/>
      <c r="O55" s="58">
        <f>SUM(O33:O54)</f>
        <v>2379788</v>
      </c>
      <c r="P55" s="88"/>
      <c r="Q55" s="60">
        <f t="shared" si="10"/>
        <v>436357500</v>
      </c>
    </row>
    <row r="57" spans="1:17" customFormat="1" x14ac:dyDescent="0.3">
      <c r="A57" s="24"/>
      <c r="B57" s="44"/>
      <c r="C57" s="89"/>
      <c r="D57" s="90"/>
      <c r="E57" s="89"/>
      <c r="F57" s="89"/>
      <c r="G57" s="89"/>
      <c r="J57" s="89"/>
      <c r="K57" s="89"/>
      <c r="L57" s="89"/>
      <c r="M57" s="89"/>
      <c r="N57" s="89"/>
      <c r="P57" s="89"/>
      <c r="Q57" s="89"/>
    </row>
  </sheetData>
  <mergeCells count="14">
    <mergeCell ref="O2:P2"/>
    <mergeCell ref="B2:C2"/>
    <mergeCell ref="D2:E2"/>
    <mergeCell ref="F2:G2"/>
    <mergeCell ref="K2:L2"/>
    <mergeCell ref="M2:N2"/>
    <mergeCell ref="A30:H30"/>
    <mergeCell ref="J30:Q30"/>
    <mergeCell ref="B31:C31"/>
    <mergeCell ref="D31:E31"/>
    <mergeCell ref="F31:G31"/>
    <mergeCell ref="K31:L31"/>
    <mergeCell ref="M31:N31"/>
    <mergeCell ref="O31:P31"/>
  </mergeCells>
  <pageMargins left="0.7" right="0.7" top="0.75" bottom="0.75" header="0.3" footer="0.3"/>
  <pageSetup scale="6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96CA-A421-4AE0-8247-E1D87D5D75EA}">
  <sheetPr>
    <pageSetUpPr fitToPage="1"/>
  </sheetPr>
  <dimension ref="A1:L53"/>
  <sheetViews>
    <sheetView workbookViewId="0">
      <selection activeCell="C21" sqref="C21"/>
    </sheetView>
  </sheetViews>
  <sheetFormatPr defaultColWidth="9.33203125" defaultRowHeight="14.4" x14ac:dyDescent="0.3"/>
  <cols>
    <col min="1" max="1" width="20.6640625" customWidth="1"/>
    <col min="2" max="2" width="13.5546875" style="89" customWidth="1"/>
    <col min="3" max="6" width="11.5546875" style="89" customWidth="1"/>
    <col min="7" max="7" width="10.6640625" style="89" customWidth="1"/>
    <col min="8" max="10" width="11.5546875" style="89" customWidth="1"/>
    <col min="11" max="11" width="10.88671875" style="89" customWidth="1"/>
    <col min="12" max="12" width="12.6640625" bestFit="1" customWidth="1"/>
    <col min="13" max="13" width="16.44140625" customWidth="1"/>
  </cols>
  <sheetData>
    <row r="1" spans="1:11" s="1" customFormat="1" ht="17.399999999999999" x14ac:dyDescent="0.3">
      <c r="A1" s="91" t="s">
        <v>24</v>
      </c>
      <c r="B1" s="92"/>
      <c r="C1" s="92"/>
    </row>
    <row r="2" spans="1:11" s="94" customFormat="1" ht="16.5" customHeight="1" x14ac:dyDescent="0.3">
      <c r="A2" s="93" t="s">
        <v>2</v>
      </c>
      <c r="B2" s="197" t="s">
        <v>25</v>
      </c>
      <c r="C2" s="199">
        <v>2020</v>
      </c>
      <c r="D2" s="201">
        <v>2021</v>
      </c>
      <c r="E2" s="199">
        <v>2022</v>
      </c>
      <c r="F2" s="202">
        <v>2023</v>
      </c>
      <c r="G2" s="201">
        <v>2024</v>
      </c>
      <c r="H2" s="201"/>
      <c r="I2" s="201"/>
      <c r="J2" s="201"/>
      <c r="K2" s="201"/>
    </row>
    <row r="3" spans="1:11" s="94" customFormat="1" ht="14.4" customHeight="1" x14ac:dyDescent="0.3">
      <c r="A3" s="95" t="s">
        <v>26</v>
      </c>
      <c r="B3" s="198"/>
      <c r="C3" s="200"/>
      <c r="D3" s="201"/>
      <c r="E3" s="200"/>
      <c r="F3" s="203"/>
      <c r="G3" s="96" t="s">
        <v>27</v>
      </c>
      <c r="H3" s="96" t="s">
        <v>28</v>
      </c>
      <c r="I3" s="96" t="s">
        <v>29</v>
      </c>
      <c r="J3" s="96" t="s">
        <v>30</v>
      </c>
      <c r="K3" s="9" t="s">
        <v>6</v>
      </c>
    </row>
    <row r="4" spans="1:11" x14ac:dyDescent="0.3">
      <c r="A4" s="12" t="s">
        <v>31</v>
      </c>
      <c r="B4" s="97">
        <v>35894820</v>
      </c>
      <c r="C4" s="97">
        <v>2414461</v>
      </c>
      <c r="D4" s="97">
        <f>+[1]Totals!AL46</f>
        <v>4335880</v>
      </c>
      <c r="E4" s="97">
        <f>+[1]Totals!BJ46</f>
        <v>4316530</v>
      </c>
      <c r="F4" s="98">
        <f>+[1]Totals!CI46</f>
        <v>744150</v>
      </c>
      <c r="G4" s="99">
        <f>+[1]Totals!DC46</f>
        <v>0</v>
      </c>
      <c r="H4" s="97">
        <f>+[1]Totals!DD46</f>
        <v>0</v>
      </c>
      <c r="I4" s="97">
        <f>+[1]Totals!DE46</f>
        <v>430667</v>
      </c>
      <c r="J4" s="97">
        <f>+[1]Totals!DF46</f>
        <v>0</v>
      </c>
      <c r="K4" s="100">
        <f>SUM(G4:J4)</f>
        <v>430667</v>
      </c>
    </row>
    <row r="5" spans="1:11" x14ac:dyDescent="0.3">
      <c r="A5" s="12" t="s">
        <v>32</v>
      </c>
      <c r="B5" s="101">
        <v>35152512</v>
      </c>
      <c r="C5" s="101">
        <v>590200</v>
      </c>
      <c r="D5" s="101">
        <f>+[1]Totals!AL47</f>
        <v>738000</v>
      </c>
      <c r="E5" s="101">
        <f>+[1]Totals!BJ47</f>
        <v>8505774</v>
      </c>
      <c r="F5" s="98">
        <f>+[1]Totals!CI47</f>
        <v>1953500</v>
      </c>
      <c r="G5" s="99">
        <f>+[1]Totals!DC47</f>
        <v>0</v>
      </c>
      <c r="H5" s="97">
        <f>+[1]Totals!DD47</f>
        <v>27223</v>
      </c>
      <c r="I5" s="97">
        <f>+[1]Totals!DE47</f>
        <v>0</v>
      </c>
      <c r="J5" s="97">
        <f>+[1]Totals!DF47</f>
        <v>0</v>
      </c>
      <c r="K5" s="102">
        <f t="shared" ref="K5:K50" si="0">SUM(G5:J5)</f>
        <v>27223</v>
      </c>
    </row>
    <row r="6" spans="1:11" x14ac:dyDescent="0.3">
      <c r="A6" s="12" t="s">
        <v>33</v>
      </c>
      <c r="B6" s="101">
        <v>483076</v>
      </c>
      <c r="C6" s="101">
        <v>0</v>
      </c>
      <c r="D6" s="101">
        <f>+[1]Totals!AL48</f>
        <v>50000</v>
      </c>
      <c r="E6" s="101">
        <f>+[1]Totals!BJ48</f>
        <v>0</v>
      </c>
      <c r="F6" s="98">
        <f>+[1]Totals!CI48</f>
        <v>210000</v>
      </c>
      <c r="G6" s="99">
        <f>+[1]Totals!DC48</f>
        <v>0</v>
      </c>
      <c r="H6" s="97">
        <f>+[1]Totals!DD48</f>
        <v>0</v>
      </c>
      <c r="I6" s="97">
        <f>+[1]Totals!DE48</f>
        <v>0</v>
      </c>
      <c r="J6" s="97">
        <f>+[1]Totals!DF48</f>
        <v>0</v>
      </c>
      <c r="K6" s="102">
        <f t="shared" si="0"/>
        <v>0</v>
      </c>
    </row>
    <row r="7" spans="1:11" x14ac:dyDescent="0.3">
      <c r="A7" s="12" t="s">
        <v>34</v>
      </c>
      <c r="B7" s="101">
        <v>49808044</v>
      </c>
      <c r="C7" s="101">
        <v>983084</v>
      </c>
      <c r="D7" s="101">
        <f>+[1]Totals!AL49</f>
        <v>11527799</v>
      </c>
      <c r="E7" s="101">
        <f>+[1]Totals!BJ49</f>
        <v>7113929</v>
      </c>
      <c r="F7" s="98">
        <f>+[1]Totals!CI49</f>
        <v>579400</v>
      </c>
      <c r="G7" s="99">
        <f>+[1]Totals!DC49</f>
        <v>0</v>
      </c>
      <c r="H7" s="97">
        <f>+[1]Totals!DD49</f>
        <v>2485930</v>
      </c>
      <c r="I7" s="97">
        <f>+[1]Totals!DE49</f>
        <v>1062050</v>
      </c>
      <c r="J7" s="97">
        <f>+[1]Totals!DF49</f>
        <v>0</v>
      </c>
      <c r="K7" s="102">
        <f t="shared" si="0"/>
        <v>3547980</v>
      </c>
    </row>
    <row r="8" spans="1:11" x14ac:dyDescent="0.3">
      <c r="A8" s="12" t="s">
        <v>35</v>
      </c>
      <c r="B8" s="101">
        <v>34281383</v>
      </c>
      <c r="C8" s="101">
        <v>986400</v>
      </c>
      <c r="D8" s="101">
        <f>+[1]Totals!AL50</f>
        <v>7254899</v>
      </c>
      <c r="E8" s="101">
        <f>+[1]Totals!BJ50</f>
        <v>1679308</v>
      </c>
      <c r="F8" s="98">
        <f>+[1]Totals!CI50</f>
        <v>2325524</v>
      </c>
      <c r="G8" s="99">
        <f>+[1]Totals!DC50</f>
        <v>0</v>
      </c>
      <c r="H8" s="97">
        <f>+[1]Totals!DD50</f>
        <v>0</v>
      </c>
      <c r="I8" s="97">
        <f>+[1]Totals!DE50</f>
        <v>790855</v>
      </c>
      <c r="J8" s="97">
        <f>+[1]Totals!DF50</f>
        <v>0</v>
      </c>
      <c r="K8" s="102">
        <f t="shared" si="0"/>
        <v>790855</v>
      </c>
    </row>
    <row r="9" spans="1:11" x14ac:dyDescent="0.3">
      <c r="A9" t="s">
        <v>36</v>
      </c>
      <c r="B9" s="101">
        <v>11165984</v>
      </c>
      <c r="C9" s="101">
        <v>847750</v>
      </c>
      <c r="D9" s="101">
        <f>+[1]Totals!AL51</f>
        <v>2476800</v>
      </c>
      <c r="E9" s="101">
        <f>+[1]Totals!BJ51</f>
        <v>1952850</v>
      </c>
      <c r="F9" s="98">
        <f>+[1]Totals!CI51</f>
        <v>1635000</v>
      </c>
      <c r="G9" s="99">
        <f>+[1]Totals!DC51</f>
        <v>0</v>
      </c>
      <c r="H9" s="97">
        <f>+[1]Totals!DD51</f>
        <v>0</v>
      </c>
      <c r="I9" s="97">
        <f>+[1]Totals!DE51</f>
        <v>181850</v>
      </c>
      <c r="J9" s="97">
        <f>+[1]Totals!DF51</f>
        <v>0</v>
      </c>
      <c r="K9" s="102">
        <f t="shared" si="0"/>
        <v>181850</v>
      </c>
    </row>
    <row r="10" spans="1:11" x14ac:dyDescent="0.3">
      <c r="A10" s="12" t="s">
        <v>37</v>
      </c>
      <c r="B10" s="101">
        <v>38615523</v>
      </c>
      <c r="C10" s="101">
        <v>1022949</v>
      </c>
      <c r="D10" s="101">
        <f>+[1]Totals!AL52</f>
        <v>4872300</v>
      </c>
      <c r="E10" s="101">
        <f>+[1]Totals!BJ52</f>
        <v>12239050</v>
      </c>
      <c r="F10" s="98">
        <f>+[1]Totals!CI52</f>
        <v>829000</v>
      </c>
      <c r="G10" s="99">
        <f>+[1]Totals!DC52</f>
        <v>2047</v>
      </c>
      <c r="H10" s="97">
        <f>+[1]Totals!DD52</f>
        <v>52850</v>
      </c>
      <c r="I10" s="97">
        <f>+[1]Totals!DE52</f>
        <v>25950</v>
      </c>
      <c r="J10" s="97">
        <f>+[1]Totals!DF52</f>
        <v>0</v>
      </c>
      <c r="K10" s="102">
        <f t="shared" si="0"/>
        <v>80847</v>
      </c>
    </row>
    <row r="11" spans="1:11" x14ac:dyDescent="0.3">
      <c r="A11" t="s">
        <v>38</v>
      </c>
      <c r="B11" s="101">
        <v>0</v>
      </c>
      <c r="C11" s="101">
        <v>0</v>
      </c>
      <c r="D11" s="101">
        <f>+[1]Totals!AL53</f>
        <v>5000</v>
      </c>
      <c r="E11" s="101">
        <f>+[1]Totals!BJ53</f>
        <v>10000</v>
      </c>
      <c r="F11" s="98">
        <f>+[1]Totals!CI53</f>
        <v>0</v>
      </c>
      <c r="G11" s="99">
        <f>+[1]Totals!DC53</f>
        <v>0</v>
      </c>
      <c r="H11" s="97">
        <f>+[1]Totals!DD53</f>
        <v>6569</v>
      </c>
      <c r="I11" s="97">
        <f>+[1]Totals!DE53</f>
        <v>0</v>
      </c>
      <c r="J11" s="97">
        <f>+[1]Totals!DF53</f>
        <v>0</v>
      </c>
      <c r="K11" s="102">
        <f t="shared" si="0"/>
        <v>6569</v>
      </c>
    </row>
    <row r="12" spans="1:11" x14ac:dyDescent="0.3">
      <c r="A12" s="12" t="s">
        <v>39</v>
      </c>
      <c r="B12" s="101">
        <v>30243503</v>
      </c>
      <c r="C12" s="101">
        <v>3206240</v>
      </c>
      <c r="D12" s="101">
        <f>+[1]Totals!AL54</f>
        <v>388310</v>
      </c>
      <c r="E12" s="101">
        <f>+[1]Totals!BJ54</f>
        <v>11557000</v>
      </c>
      <c r="F12" s="98">
        <f>+[1]Totals!CI54</f>
        <v>1521950</v>
      </c>
      <c r="G12" s="99">
        <f>+[1]Totals!DC54</f>
        <v>10000</v>
      </c>
      <c r="H12" s="97">
        <f>+[1]Totals!DD54</f>
        <v>19000</v>
      </c>
      <c r="I12" s="97">
        <f>+[1]Totals!DE54</f>
        <v>505150</v>
      </c>
      <c r="J12" s="97">
        <f>+[1]Totals!DF54</f>
        <v>0</v>
      </c>
      <c r="K12" s="102">
        <f t="shared" si="0"/>
        <v>534150</v>
      </c>
    </row>
    <row r="13" spans="1:11" x14ac:dyDescent="0.3">
      <c r="A13" s="12" t="s">
        <v>40</v>
      </c>
      <c r="B13" s="101">
        <v>1419843</v>
      </c>
      <c r="C13" s="101">
        <v>444750</v>
      </c>
      <c r="D13" s="101">
        <f>+[1]Totals!AL55</f>
        <v>0</v>
      </c>
      <c r="E13" s="101">
        <f>+[1]Totals!BJ55</f>
        <v>0</v>
      </c>
      <c r="F13" s="98">
        <f>+[1]Totals!CI55</f>
        <v>121400</v>
      </c>
      <c r="G13" s="99">
        <f>+[1]Totals!DC55</f>
        <v>0</v>
      </c>
      <c r="H13" s="97">
        <f>+[1]Totals!DD55</f>
        <v>0</v>
      </c>
      <c r="I13" s="97">
        <f>+[1]Totals!DE55</f>
        <v>108000</v>
      </c>
      <c r="J13" s="97">
        <f>+[1]Totals!DF55</f>
        <v>0</v>
      </c>
      <c r="K13" s="102">
        <f t="shared" si="0"/>
        <v>108000</v>
      </c>
    </row>
    <row r="14" spans="1:11" x14ac:dyDescent="0.3">
      <c r="A14" s="12" t="s">
        <v>41</v>
      </c>
      <c r="B14" s="101">
        <v>7582285</v>
      </c>
      <c r="C14" s="101">
        <v>94250</v>
      </c>
      <c r="D14" s="101">
        <f>+[1]Totals!AL56</f>
        <v>413923</v>
      </c>
      <c r="E14" s="101">
        <f>+[1]Totals!BJ56</f>
        <v>4447196</v>
      </c>
      <c r="F14" s="98">
        <f>+[1]Totals!CI56</f>
        <v>0</v>
      </c>
      <c r="G14" s="99">
        <f>+[1]Totals!DC56</f>
        <v>0</v>
      </c>
      <c r="H14" s="97">
        <f>+[1]Totals!DD56</f>
        <v>0</v>
      </c>
      <c r="I14" s="97">
        <f>+[1]Totals!DE56</f>
        <v>307434</v>
      </c>
      <c r="J14" s="97">
        <f>+[1]Totals!DF56</f>
        <v>0</v>
      </c>
      <c r="K14" s="102">
        <f t="shared" si="0"/>
        <v>307434</v>
      </c>
    </row>
    <row r="15" spans="1:11" x14ac:dyDescent="0.3">
      <c r="A15" s="12" t="s">
        <v>42</v>
      </c>
      <c r="B15" s="101">
        <v>53201355</v>
      </c>
      <c r="C15" s="101">
        <v>19825155</v>
      </c>
      <c r="D15" s="101">
        <f>+[1]Totals!AL57</f>
        <v>2196265</v>
      </c>
      <c r="E15" s="101">
        <f>+[1]Totals!BJ57</f>
        <v>2283078</v>
      </c>
      <c r="F15" s="98">
        <f>+[1]Totals!CI57</f>
        <v>10741153</v>
      </c>
      <c r="G15" s="99">
        <f>+[1]Totals!DC57</f>
        <v>5709822</v>
      </c>
      <c r="H15" s="97">
        <f>+[1]Totals!DD57</f>
        <v>0</v>
      </c>
      <c r="I15" s="97">
        <f>+[1]Totals!DE57</f>
        <v>300</v>
      </c>
      <c r="J15" s="97">
        <f>+[1]Totals!DF57</f>
        <v>0</v>
      </c>
      <c r="K15" s="102">
        <f t="shared" si="0"/>
        <v>5710122</v>
      </c>
    </row>
    <row r="16" spans="1:11" x14ac:dyDescent="0.3">
      <c r="A16" s="12" t="s">
        <v>43</v>
      </c>
      <c r="B16" s="101">
        <v>1247202</v>
      </c>
      <c r="C16" s="101">
        <v>27000</v>
      </c>
      <c r="D16" s="101">
        <f>+[1]Totals!AL58</f>
        <v>52000</v>
      </c>
      <c r="E16" s="101">
        <f>+[1]Totals!BJ58</f>
        <v>230883</v>
      </c>
      <c r="F16" s="98">
        <f>+[1]Totals!CI58</f>
        <v>60500</v>
      </c>
      <c r="G16" s="99">
        <f>+[1]Totals!DC58</f>
        <v>0</v>
      </c>
      <c r="H16" s="97">
        <f>+[1]Totals!DD58</f>
        <v>39858</v>
      </c>
      <c r="I16" s="97">
        <f>+[1]Totals!DE58</f>
        <v>0</v>
      </c>
      <c r="J16" s="97">
        <f>+[1]Totals!DF58</f>
        <v>0</v>
      </c>
      <c r="K16" s="102">
        <f t="shared" si="0"/>
        <v>39858</v>
      </c>
    </row>
    <row r="17" spans="1:11" x14ac:dyDescent="0.3">
      <c r="A17" t="s">
        <v>44</v>
      </c>
      <c r="B17" s="101">
        <v>197421390</v>
      </c>
      <c r="C17" s="101">
        <v>33446684</v>
      </c>
      <c r="D17" s="101">
        <f>+[1]Totals!AL59</f>
        <v>31612774</v>
      </c>
      <c r="E17" s="101">
        <f>+[1]Totals!BJ59</f>
        <v>33591318</v>
      </c>
      <c r="F17" s="98">
        <f>+[1]Totals!CI59</f>
        <v>20322011</v>
      </c>
      <c r="G17" s="99">
        <f>+[1]Totals!DC59</f>
        <v>3744812</v>
      </c>
      <c r="H17" s="97">
        <f>+[1]Totals!DD59</f>
        <v>5255611</v>
      </c>
      <c r="I17" s="97">
        <f>+[1]Totals!DE59</f>
        <v>4809926</v>
      </c>
      <c r="J17" s="97">
        <f>+[1]Totals!DF59</f>
        <v>0</v>
      </c>
      <c r="K17" s="102">
        <f t="shared" si="0"/>
        <v>13810349</v>
      </c>
    </row>
    <row r="18" spans="1:11" x14ac:dyDescent="0.3">
      <c r="A18" s="12" t="s">
        <v>45</v>
      </c>
      <c r="B18" s="101">
        <v>1015480</v>
      </c>
      <c r="C18" s="101">
        <v>150000</v>
      </c>
      <c r="D18" s="101">
        <f>+[1]Totals!AL60</f>
        <v>0</v>
      </c>
      <c r="E18" s="101">
        <f>+[1]Totals!BJ60</f>
        <v>80000</v>
      </c>
      <c r="F18" s="98">
        <f>+[1]Totals!CI60</f>
        <v>80000</v>
      </c>
      <c r="G18" s="99">
        <f>+[1]Totals!DC60</f>
        <v>0</v>
      </c>
      <c r="H18" s="97">
        <f>+[1]Totals!DD60</f>
        <v>0</v>
      </c>
      <c r="I18" s="97">
        <f>+[1]Totals!DE60</f>
        <v>0</v>
      </c>
      <c r="J18" s="97">
        <f>+[1]Totals!DF60</f>
        <v>0</v>
      </c>
      <c r="K18" s="102">
        <f t="shared" si="0"/>
        <v>0</v>
      </c>
    </row>
    <row r="19" spans="1:11" x14ac:dyDescent="0.3">
      <c r="A19" s="12" t="s">
        <v>46</v>
      </c>
      <c r="B19" s="101">
        <v>6246956</v>
      </c>
      <c r="C19" s="101">
        <v>1962249</v>
      </c>
      <c r="D19" s="101">
        <f>+[1]Totals!AL61</f>
        <v>0</v>
      </c>
      <c r="E19" s="101">
        <f>+[1]Totals!BJ61</f>
        <v>113081</v>
      </c>
      <c r="F19" s="98">
        <f>+[1]Totals!CI61</f>
        <v>1518801</v>
      </c>
      <c r="G19" s="99">
        <f>+[1]Totals!DC61</f>
        <v>117200</v>
      </c>
      <c r="H19" s="97">
        <f>+[1]Totals!DD61</f>
        <v>0</v>
      </c>
      <c r="I19" s="97">
        <f>+[1]Totals!DE61</f>
        <v>0</v>
      </c>
      <c r="J19" s="97">
        <f>+[1]Totals!DF61</f>
        <v>0</v>
      </c>
      <c r="K19" s="102">
        <f t="shared" si="0"/>
        <v>117200</v>
      </c>
    </row>
    <row r="20" spans="1:11" x14ac:dyDescent="0.3">
      <c r="A20" s="12" t="s">
        <v>47</v>
      </c>
      <c r="B20" s="101">
        <v>122056898</v>
      </c>
      <c r="C20" s="101">
        <v>5926490</v>
      </c>
      <c r="D20" s="101">
        <f>+[1]Totals!AL62</f>
        <v>8035229</v>
      </c>
      <c r="E20" s="101">
        <f>+[1]Totals!BJ62</f>
        <v>21401476</v>
      </c>
      <c r="F20" s="98">
        <f>+[1]Totals!CI62</f>
        <v>1526747</v>
      </c>
      <c r="G20" s="99">
        <f>+[1]Totals!DC62</f>
        <v>387053</v>
      </c>
      <c r="H20" s="97">
        <f>+[1]Totals!DD62</f>
        <v>1895025</v>
      </c>
      <c r="I20" s="97">
        <f>+[1]Totals!DE62</f>
        <v>560000</v>
      </c>
      <c r="J20" s="97">
        <f>+[1]Totals!DF62</f>
        <v>0</v>
      </c>
      <c r="K20" s="102">
        <f t="shared" si="0"/>
        <v>2842078</v>
      </c>
    </row>
    <row r="21" spans="1:11" x14ac:dyDescent="0.3">
      <c r="A21" s="12" t="s">
        <v>48</v>
      </c>
      <c r="B21" s="101">
        <v>822093</v>
      </c>
      <c r="C21" s="101">
        <v>40000</v>
      </c>
      <c r="D21" s="101">
        <f>+[1]Totals!AL63</f>
        <v>0</v>
      </c>
      <c r="E21" s="101">
        <f>+[1]Totals!BJ63</f>
        <v>40000</v>
      </c>
      <c r="F21" s="98">
        <f>+[1]Totals!CI63</f>
        <v>0</v>
      </c>
      <c r="G21" s="99">
        <f>+[1]Totals!DC63</f>
        <v>0</v>
      </c>
      <c r="H21" s="97">
        <f>+[1]Totals!DD63</f>
        <v>0</v>
      </c>
      <c r="I21" s="97">
        <f>+[1]Totals!DE63</f>
        <v>85000</v>
      </c>
      <c r="J21" s="97">
        <f>+[1]Totals!DF63</f>
        <v>0</v>
      </c>
      <c r="K21" s="102">
        <f t="shared" si="0"/>
        <v>85000</v>
      </c>
    </row>
    <row r="22" spans="1:11" x14ac:dyDescent="0.3">
      <c r="A22" s="12" t="s">
        <v>49</v>
      </c>
      <c r="B22" s="101">
        <v>5659437</v>
      </c>
      <c r="C22" s="101">
        <v>0</v>
      </c>
      <c r="D22" s="101">
        <f>+[1]Totals!AL64</f>
        <v>1886811</v>
      </c>
      <c r="E22" s="101">
        <f>+[1]Totals!BJ64</f>
        <v>216163</v>
      </c>
      <c r="F22" s="98">
        <f>+[1]Totals!CI64</f>
        <v>223834</v>
      </c>
      <c r="G22" s="99">
        <f>+[1]Totals!DC64</f>
        <v>0</v>
      </c>
      <c r="H22" s="97">
        <f>+[1]Totals!DD64</f>
        <v>0</v>
      </c>
      <c r="I22" s="97">
        <f>+[1]Totals!DE64</f>
        <v>0</v>
      </c>
      <c r="J22" s="97">
        <f>+[1]Totals!DF64</f>
        <v>0</v>
      </c>
      <c r="K22" s="102">
        <f t="shared" si="0"/>
        <v>0</v>
      </c>
    </row>
    <row r="23" spans="1:11" x14ac:dyDescent="0.3">
      <c r="A23" s="12" t="s">
        <v>50</v>
      </c>
      <c r="B23" s="101">
        <v>75002017</v>
      </c>
      <c r="C23" s="101">
        <v>12222317</v>
      </c>
      <c r="D23" s="101">
        <f>+[1]Totals!AL65</f>
        <v>8743138</v>
      </c>
      <c r="E23" s="101">
        <f>+[1]Totals!BJ65</f>
        <v>3150420</v>
      </c>
      <c r="F23" s="98">
        <f>+[1]Totals!CI65</f>
        <v>19186600</v>
      </c>
      <c r="G23" s="99">
        <f>+[1]Totals!DC65</f>
        <v>51505</v>
      </c>
      <c r="H23" s="97">
        <f>+[1]Totals!DD65</f>
        <v>25950</v>
      </c>
      <c r="I23" s="97">
        <f>+[1]Totals!DE65</f>
        <v>748870</v>
      </c>
      <c r="J23" s="97">
        <f>+[1]Totals!DF65</f>
        <v>0</v>
      </c>
      <c r="K23" s="102">
        <f t="shared" si="0"/>
        <v>826325</v>
      </c>
    </row>
    <row r="24" spans="1:11" x14ac:dyDescent="0.3">
      <c r="A24" s="12" t="s">
        <v>51</v>
      </c>
      <c r="B24" s="101">
        <v>25143914</v>
      </c>
      <c r="C24" s="101">
        <v>723550</v>
      </c>
      <c r="D24" s="101">
        <f>+[1]Totals!AL66</f>
        <v>2012000</v>
      </c>
      <c r="E24" s="101">
        <f>+[1]Totals!BJ66</f>
        <v>9910555</v>
      </c>
      <c r="F24" s="98">
        <f>+[1]Totals!CI66</f>
        <v>0</v>
      </c>
      <c r="G24" s="99">
        <f>+[1]Totals!DC66</f>
        <v>0</v>
      </c>
      <c r="H24" s="97">
        <f>+[1]Totals!DD66</f>
        <v>0</v>
      </c>
      <c r="I24" s="97">
        <f>+[1]Totals!DE66</f>
        <v>2991134</v>
      </c>
      <c r="J24" s="97">
        <f>+[1]Totals!DF66</f>
        <v>0</v>
      </c>
      <c r="K24" s="102">
        <f t="shared" si="0"/>
        <v>2991134</v>
      </c>
    </row>
    <row r="25" spans="1:11" x14ac:dyDescent="0.3">
      <c r="A25" t="s">
        <v>52</v>
      </c>
      <c r="B25" s="101">
        <v>4865568</v>
      </c>
      <c r="C25" s="101">
        <v>0</v>
      </c>
      <c r="D25" s="101">
        <f>+[1]Totals!AL67</f>
        <v>243553</v>
      </c>
      <c r="E25" s="101">
        <f>+[1]Totals!BJ67</f>
        <v>1727356</v>
      </c>
      <c r="F25" s="98">
        <f>+[1]Totals!CI67</f>
        <v>0</v>
      </c>
      <c r="G25" s="99">
        <f>+[1]Totals!DC67</f>
        <v>0</v>
      </c>
      <c r="H25" s="97">
        <f>+[1]Totals!DD67</f>
        <v>0</v>
      </c>
      <c r="I25" s="97">
        <f>+[1]Totals!DE67</f>
        <v>49085</v>
      </c>
      <c r="J25" s="97">
        <f>+[1]Totals!DF67</f>
        <v>0</v>
      </c>
      <c r="K25" s="102">
        <f t="shared" si="0"/>
        <v>49085</v>
      </c>
    </row>
    <row r="26" spans="1:11" x14ac:dyDescent="0.3">
      <c r="A26" s="12" t="s">
        <v>53</v>
      </c>
      <c r="B26" s="101">
        <v>85741930</v>
      </c>
      <c r="C26" s="101">
        <v>10742190</v>
      </c>
      <c r="D26" s="101">
        <f>+[1]Totals!AL68</f>
        <v>11828562</v>
      </c>
      <c r="E26" s="101">
        <f>+[1]Totals!BJ68</f>
        <v>3441603</v>
      </c>
      <c r="F26" s="98">
        <f>+[1]Totals!CI68</f>
        <v>11864743</v>
      </c>
      <c r="G26" s="99">
        <f>+[1]Totals!DC68</f>
        <v>3293115</v>
      </c>
      <c r="H26" s="97">
        <f>+[1]Totals!DD68</f>
        <v>3118434</v>
      </c>
      <c r="I26" s="97">
        <f>+[1]Totals!DE68</f>
        <v>968000</v>
      </c>
      <c r="J26" s="97">
        <f>+[1]Totals!DF68</f>
        <v>0</v>
      </c>
      <c r="K26" s="102">
        <f t="shared" si="0"/>
        <v>7379549</v>
      </c>
    </row>
    <row r="27" spans="1:11" x14ac:dyDescent="0.3">
      <c r="A27" s="12" t="s">
        <v>54</v>
      </c>
      <c r="B27" s="101">
        <v>12858538</v>
      </c>
      <c r="C27" s="101">
        <v>248400</v>
      </c>
      <c r="D27" s="101">
        <f>+[1]Totals!AL69</f>
        <v>2983264</v>
      </c>
      <c r="E27" s="101">
        <f>+[1]Totals!BJ69</f>
        <v>279000</v>
      </c>
      <c r="F27" s="98">
        <f>+[1]Totals!CI69</f>
        <v>1108143</v>
      </c>
      <c r="G27" s="99">
        <f>+[1]Totals!DC69</f>
        <v>1779162</v>
      </c>
      <c r="H27" s="97">
        <f>+[1]Totals!DD69</f>
        <v>858574</v>
      </c>
      <c r="I27" s="97">
        <f>+[1]Totals!DE69</f>
        <v>350000</v>
      </c>
      <c r="J27" s="97">
        <f>+[1]Totals!DF69</f>
        <v>0</v>
      </c>
      <c r="K27" s="102">
        <f t="shared" si="0"/>
        <v>2987736</v>
      </c>
    </row>
    <row r="28" spans="1:11" x14ac:dyDescent="0.3">
      <c r="A28" s="12" t="s">
        <v>55</v>
      </c>
      <c r="B28" s="101">
        <v>61226527</v>
      </c>
      <c r="C28" s="101">
        <v>9847800</v>
      </c>
      <c r="D28" s="101">
        <f>+[1]Totals!AL70</f>
        <v>5597700</v>
      </c>
      <c r="E28" s="101">
        <f>+[1]Totals!BJ70</f>
        <v>5848300</v>
      </c>
      <c r="F28" s="98">
        <f>+[1]Totals!CI70</f>
        <v>966300</v>
      </c>
      <c r="G28" s="99">
        <f>+[1]Totals!DC70</f>
        <v>1720000</v>
      </c>
      <c r="H28" s="97">
        <f>+[1]Totals!DD70</f>
        <v>8901120</v>
      </c>
      <c r="I28" s="97">
        <f>+[1]Totals!DE70</f>
        <v>4263950</v>
      </c>
      <c r="J28" s="97">
        <f>+[1]Totals!DF70</f>
        <v>0</v>
      </c>
      <c r="K28" s="102">
        <f t="shared" si="0"/>
        <v>14885070</v>
      </c>
    </row>
    <row r="29" spans="1:11" x14ac:dyDescent="0.3">
      <c r="A29" s="12" t="s">
        <v>56</v>
      </c>
      <c r="B29" s="101">
        <v>41390672</v>
      </c>
      <c r="C29" s="101">
        <v>1426600</v>
      </c>
      <c r="D29" s="101">
        <f>+[1]Totals!AL71</f>
        <v>8613230</v>
      </c>
      <c r="E29" s="101">
        <f>+[1]Totals!BJ71</f>
        <v>2854765</v>
      </c>
      <c r="F29" s="98">
        <f>+[1]Totals!CI71</f>
        <v>2100248</v>
      </c>
      <c r="G29" s="99">
        <f>+[1]Totals!DC71</f>
        <v>2931371</v>
      </c>
      <c r="H29" s="97">
        <f>+[1]Totals!DD71</f>
        <v>5361629</v>
      </c>
      <c r="I29" s="97">
        <f>+[1]Totals!DE71</f>
        <v>2908607</v>
      </c>
      <c r="J29" s="97">
        <f>+[1]Totals!DF71</f>
        <v>0</v>
      </c>
      <c r="K29" s="102">
        <f t="shared" si="0"/>
        <v>11201607</v>
      </c>
    </row>
    <row r="30" spans="1:11" x14ac:dyDescent="0.3">
      <c r="A30" s="12" t="s">
        <v>57</v>
      </c>
      <c r="B30" s="101">
        <v>49498246</v>
      </c>
      <c r="C30" s="101">
        <v>1293500</v>
      </c>
      <c r="D30" s="101">
        <f>+[1]Totals!AL72</f>
        <v>1926700</v>
      </c>
      <c r="E30" s="101">
        <f>+[1]Totals!BJ72</f>
        <v>12492163</v>
      </c>
      <c r="F30" s="98">
        <f>+[1]Totals!CI72</f>
        <v>3302810</v>
      </c>
      <c r="G30" s="99">
        <f>+[1]Totals!DC72</f>
        <v>0</v>
      </c>
      <c r="H30" s="97">
        <f>+[1]Totals!DD72</f>
        <v>79105</v>
      </c>
      <c r="I30" s="97">
        <f>+[1]Totals!DE72</f>
        <v>788750</v>
      </c>
      <c r="J30" s="97">
        <f>+[1]Totals!DF72</f>
        <v>0</v>
      </c>
      <c r="K30" s="102">
        <f t="shared" si="0"/>
        <v>867855</v>
      </c>
    </row>
    <row r="31" spans="1:11" x14ac:dyDescent="0.3">
      <c r="A31" s="12" t="s">
        <v>58</v>
      </c>
      <c r="B31" s="101">
        <v>3173424</v>
      </c>
      <c r="C31" s="101">
        <v>992696</v>
      </c>
      <c r="D31" s="101">
        <f>+[1]Totals!AL73</f>
        <v>0</v>
      </c>
      <c r="E31" s="101">
        <f>+[1]Totals!BJ73</f>
        <v>0</v>
      </c>
      <c r="F31" s="98">
        <f>+[1]Totals!CI73</f>
        <v>1805770</v>
      </c>
      <c r="G31" s="99">
        <f>+[1]Totals!DC73</f>
        <v>0</v>
      </c>
      <c r="H31" s="97">
        <f>+[1]Totals!DD73</f>
        <v>0</v>
      </c>
      <c r="I31" s="97">
        <f>+[1]Totals!DE73</f>
        <v>0</v>
      </c>
      <c r="J31" s="97">
        <f>+[1]Totals!DF73</f>
        <v>0</v>
      </c>
      <c r="K31" s="102">
        <f t="shared" si="0"/>
        <v>0</v>
      </c>
    </row>
    <row r="32" spans="1:11" x14ac:dyDescent="0.3">
      <c r="A32" s="12" t="s">
        <v>59</v>
      </c>
      <c r="B32" s="101">
        <v>62509638</v>
      </c>
      <c r="C32" s="101">
        <v>11450252</v>
      </c>
      <c r="D32" s="101">
        <f>+[1]Totals!AL74</f>
        <v>5684460</v>
      </c>
      <c r="E32" s="101">
        <f>+[1]Totals!BJ74</f>
        <v>8066750</v>
      </c>
      <c r="F32" s="98">
        <f>+[1]Totals!CI74</f>
        <v>9117580</v>
      </c>
      <c r="G32" s="99">
        <f>+[1]Totals!DC74</f>
        <v>6000</v>
      </c>
      <c r="H32" s="97">
        <f>+[1]Totals!DD74</f>
        <v>0</v>
      </c>
      <c r="I32" s="97">
        <f>+[1]Totals!DE74</f>
        <v>0</v>
      </c>
      <c r="J32" s="97">
        <f>+[1]Totals!DF74</f>
        <v>0</v>
      </c>
      <c r="K32" s="102">
        <f t="shared" si="0"/>
        <v>6000</v>
      </c>
    </row>
    <row r="33" spans="1:11" x14ac:dyDescent="0.3">
      <c r="A33" s="12" t="s">
        <v>60</v>
      </c>
      <c r="B33" s="101">
        <v>1625692</v>
      </c>
      <c r="C33" s="101">
        <v>175000</v>
      </c>
      <c r="D33" s="101">
        <f>+[1]Totals!AL75</f>
        <v>0</v>
      </c>
      <c r="E33" s="101">
        <f>+[1]Totals!BJ75</f>
        <v>0</v>
      </c>
      <c r="F33" s="98">
        <f>+[1]Totals!CI75</f>
        <v>160255</v>
      </c>
      <c r="G33" s="99">
        <f>+[1]Totals!DC75</f>
        <v>0</v>
      </c>
      <c r="H33" s="97">
        <f>+[1]Totals!DD75</f>
        <v>0</v>
      </c>
      <c r="I33" s="97">
        <f>+[1]Totals!DE75</f>
        <v>0</v>
      </c>
      <c r="J33" s="97">
        <f>+[1]Totals!DF75</f>
        <v>0</v>
      </c>
      <c r="K33" s="102">
        <f t="shared" si="0"/>
        <v>0</v>
      </c>
    </row>
    <row r="34" spans="1:11" x14ac:dyDescent="0.3">
      <c r="A34" s="12" t="s">
        <v>61</v>
      </c>
      <c r="B34" s="101">
        <v>37455555</v>
      </c>
      <c r="C34" s="101">
        <v>3942358</v>
      </c>
      <c r="D34" s="101">
        <f>+[1]Totals!AL76</f>
        <v>10071730</v>
      </c>
      <c r="E34" s="101">
        <f>+[1]Totals!BJ76</f>
        <v>5847280</v>
      </c>
      <c r="F34" s="98">
        <f>+[1]Totals!CI76</f>
        <v>11908531</v>
      </c>
      <c r="G34" s="99">
        <f>+[1]Totals!DC76</f>
        <v>5228166</v>
      </c>
      <c r="H34" s="97">
        <f>+[1]Totals!DD76</f>
        <v>755000</v>
      </c>
      <c r="I34" s="97">
        <f>+[1]Totals!DE76</f>
        <v>58850</v>
      </c>
      <c r="J34" s="97">
        <f>+[1]Totals!DF76</f>
        <v>0</v>
      </c>
      <c r="K34" s="102">
        <f t="shared" si="0"/>
        <v>6042016</v>
      </c>
    </row>
    <row r="35" spans="1:11" x14ac:dyDescent="0.3">
      <c r="A35" s="12" t="s">
        <v>62</v>
      </c>
      <c r="B35" s="101">
        <v>270197013</v>
      </c>
      <c r="C35" s="101">
        <v>21734341</v>
      </c>
      <c r="D35" s="101">
        <f>+[1]Totals!AL77</f>
        <v>37315405</v>
      </c>
      <c r="E35" s="101">
        <f>+[1]Totals!BJ77</f>
        <v>28422518</v>
      </c>
      <c r="F35" s="98">
        <f>+[1]Totals!CI77</f>
        <v>22092124</v>
      </c>
      <c r="G35" s="99">
        <f>+[1]Totals!DC77</f>
        <v>8246409</v>
      </c>
      <c r="H35" s="97">
        <f>+[1]Totals!DD77</f>
        <v>2453459</v>
      </c>
      <c r="I35" s="97">
        <f>+[1]Totals!DE77</f>
        <v>7060299</v>
      </c>
      <c r="J35" s="97">
        <f>+[1]Totals!DF77</f>
        <v>0</v>
      </c>
      <c r="K35" s="102">
        <f t="shared" si="0"/>
        <v>17760167</v>
      </c>
    </row>
    <row r="36" spans="1:11" x14ac:dyDescent="0.3">
      <c r="A36" s="12" t="s">
        <v>63</v>
      </c>
      <c r="B36" s="101">
        <v>33570545</v>
      </c>
      <c r="C36" s="101">
        <v>1530371</v>
      </c>
      <c r="D36" s="101">
        <f>+[1]Totals!AL78</f>
        <v>1227264</v>
      </c>
      <c r="E36" s="101">
        <f>+[1]Totals!BJ78</f>
        <v>4808475</v>
      </c>
      <c r="F36" s="98">
        <f>+[1]Totals!CI78</f>
        <v>1721700</v>
      </c>
      <c r="G36" s="99">
        <f>+[1]Totals!DC78</f>
        <v>0</v>
      </c>
      <c r="H36" s="97">
        <f>+[1]Totals!DD78</f>
        <v>0</v>
      </c>
      <c r="I36" s="97">
        <f>+[1]Totals!DE78</f>
        <v>0</v>
      </c>
      <c r="J36" s="97">
        <f>+[1]Totals!DF78</f>
        <v>0</v>
      </c>
      <c r="K36" s="102">
        <f t="shared" si="0"/>
        <v>0</v>
      </c>
    </row>
    <row r="37" spans="1:11" x14ac:dyDescent="0.3">
      <c r="A37" s="12" t="s">
        <v>64</v>
      </c>
      <c r="B37" s="101">
        <v>45436302</v>
      </c>
      <c r="C37" s="101">
        <v>1525000</v>
      </c>
      <c r="D37" s="101">
        <f>+[1]Totals!AL79</f>
        <v>6645200</v>
      </c>
      <c r="E37" s="101">
        <f>+[1]Totals!BJ79</f>
        <v>2399845</v>
      </c>
      <c r="F37" s="98">
        <f>+[1]Totals!CI79</f>
        <v>1762986</v>
      </c>
      <c r="G37" s="99">
        <f>+[1]Totals!DC79</f>
        <v>0</v>
      </c>
      <c r="H37" s="97">
        <f>+[1]Totals!DD79</f>
        <v>0</v>
      </c>
      <c r="I37" s="97">
        <f>+[1]Totals!DE79</f>
        <v>903906</v>
      </c>
      <c r="J37" s="97">
        <f>+[1]Totals!DF79</f>
        <v>0</v>
      </c>
      <c r="K37" s="102">
        <f t="shared" si="0"/>
        <v>903906</v>
      </c>
    </row>
    <row r="38" spans="1:11" x14ac:dyDescent="0.3">
      <c r="A38" s="12" t="s">
        <v>65</v>
      </c>
      <c r="B38" s="101">
        <v>22834158</v>
      </c>
      <c r="C38" s="101">
        <v>511025</v>
      </c>
      <c r="D38" s="101">
        <f>+[1]Totals!AL80</f>
        <v>680631</v>
      </c>
      <c r="E38" s="101">
        <f>+[1]Totals!BJ80</f>
        <v>689500</v>
      </c>
      <c r="F38" s="98">
        <f>+[1]Totals!CI80</f>
        <v>6852227</v>
      </c>
      <c r="G38" s="99">
        <f>+[1]Totals!DC80</f>
        <v>0</v>
      </c>
      <c r="H38" s="97">
        <f>+[1]Totals!DD80</f>
        <v>257000</v>
      </c>
      <c r="I38" s="97">
        <f>+[1]Totals!DE80</f>
        <v>0</v>
      </c>
      <c r="J38" s="97">
        <f>+[1]Totals!DF80</f>
        <v>0</v>
      </c>
      <c r="K38" s="102">
        <f t="shared" si="0"/>
        <v>257000</v>
      </c>
    </row>
    <row r="39" spans="1:11" x14ac:dyDescent="0.3">
      <c r="A39" s="12" t="s">
        <v>66</v>
      </c>
      <c r="B39" s="101">
        <v>8699547</v>
      </c>
      <c r="C39" s="101">
        <v>28006</v>
      </c>
      <c r="D39" s="101">
        <f>+[1]Totals!AL81</f>
        <v>2921039</v>
      </c>
      <c r="E39" s="101">
        <f>+[1]Totals!BJ81</f>
        <v>319451</v>
      </c>
      <c r="F39" s="98">
        <f>+[1]Totals!CI81</f>
        <v>1022119</v>
      </c>
      <c r="G39" s="99">
        <f>+[1]Totals!DC81</f>
        <v>4400</v>
      </c>
      <c r="H39" s="97">
        <f>+[1]Totals!DD81</f>
        <v>1297140</v>
      </c>
      <c r="I39" s="97">
        <f>+[1]Totals!DE81</f>
        <v>1812742</v>
      </c>
      <c r="J39" s="97">
        <f>+[1]Totals!DF81</f>
        <v>0</v>
      </c>
      <c r="K39" s="102">
        <f t="shared" si="0"/>
        <v>3114282</v>
      </c>
    </row>
    <row r="40" spans="1:11" x14ac:dyDescent="0.3">
      <c r="A40" s="12" t="s">
        <v>67</v>
      </c>
      <c r="B40" s="101">
        <v>340952</v>
      </c>
      <c r="C40" s="101">
        <v>0</v>
      </c>
      <c r="D40" s="101">
        <f>+[1]Totals!AL82</f>
        <v>0</v>
      </c>
      <c r="E40" s="101">
        <f>+[1]Totals!BJ82</f>
        <v>0</v>
      </c>
      <c r="F40" s="98">
        <f>+[1]Totals!CI82</f>
        <v>0</v>
      </c>
      <c r="G40" s="99">
        <f>+[1]Totals!DC82</f>
        <v>0</v>
      </c>
      <c r="H40" s="97">
        <f>+[1]Totals!DD82</f>
        <v>0</v>
      </c>
      <c r="I40" s="97">
        <f>+[1]Totals!DE82</f>
        <v>0</v>
      </c>
      <c r="J40" s="97">
        <f>+[1]Totals!DF82</f>
        <v>0</v>
      </c>
      <c r="K40" s="102">
        <f t="shared" si="0"/>
        <v>0</v>
      </c>
    </row>
    <row r="41" spans="1:11" x14ac:dyDescent="0.3">
      <c r="A41" t="s">
        <v>68</v>
      </c>
      <c r="B41" s="101">
        <v>624996</v>
      </c>
      <c r="C41" s="101">
        <v>4450</v>
      </c>
      <c r="D41" s="101">
        <f>+[1]Totals!AL83</f>
        <v>148299</v>
      </c>
      <c r="E41" s="101">
        <f>+[1]Totals!BJ83</f>
        <v>0</v>
      </c>
      <c r="F41" s="98">
        <f>+[1]Totals!CI83</f>
        <v>12850</v>
      </c>
      <c r="G41" s="99">
        <f>+[1]Totals!DC83</f>
        <v>0</v>
      </c>
      <c r="H41" s="97">
        <f>+[1]Totals!DD83</f>
        <v>0</v>
      </c>
      <c r="I41" s="97">
        <f>+[1]Totals!DE83</f>
        <v>155950</v>
      </c>
      <c r="J41" s="97">
        <f>+[1]Totals!DF83</f>
        <v>0</v>
      </c>
      <c r="K41" s="102">
        <f t="shared" si="0"/>
        <v>155950</v>
      </c>
    </row>
    <row r="42" spans="1:11" x14ac:dyDescent="0.3">
      <c r="A42" t="s">
        <v>69</v>
      </c>
      <c r="B42" s="101">
        <v>50638181</v>
      </c>
      <c r="C42" s="101">
        <v>5895370</v>
      </c>
      <c r="D42" s="101">
        <f>+[1]Totals!AL84</f>
        <v>1014050</v>
      </c>
      <c r="E42" s="101">
        <f>+[1]Totals!BJ84</f>
        <v>18898859</v>
      </c>
      <c r="F42" s="98">
        <f>+[1]Totals!CI84</f>
        <v>323750</v>
      </c>
      <c r="G42" s="99">
        <f>+[1]Totals!DC84</f>
        <v>91600</v>
      </c>
      <c r="H42" s="97">
        <f>+[1]Totals!DD84</f>
        <v>1160</v>
      </c>
      <c r="I42" s="97">
        <f>+[1]Totals!DE84</f>
        <v>138200</v>
      </c>
      <c r="J42" s="97">
        <f>+[1]Totals!DF84</f>
        <v>0</v>
      </c>
      <c r="K42" s="102">
        <f t="shared" si="0"/>
        <v>230960</v>
      </c>
    </row>
    <row r="43" spans="1:11" x14ac:dyDescent="0.3">
      <c r="A43" t="s">
        <v>70</v>
      </c>
      <c r="B43" s="101">
        <v>32070824</v>
      </c>
      <c r="C43" s="101">
        <v>2680955</v>
      </c>
      <c r="D43" s="101">
        <f>+[1]Totals!AL85</f>
        <v>2616817</v>
      </c>
      <c r="E43" s="101">
        <f>+[1]Totals!BJ85</f>
        <v>5868750</v>
      </c>
      <c r="F43" s="98">
        <f>+[1]Totals!CI85</f>
        <v>223750</v>
      </c>
      <c r="G43" s="99">
        <f>+[1]Totals!DC85</f>
        <v>48550</v>
      </c>
      <c r="H43" s="97">
        <f>+[1]Totals!DD85</f>
        <v>97000</v>
      </c>
      <c r="I43" s="97">
        <f>+[1]Totals!DE85</f>
        <v>0</v>
      </c>
      <c r="J43" s="97">
        <f>+[1]Totals!DF85</f>
        <v>0</v>
      </c>
      <c r="K43" s="102">
        <f t="shared" si="0"/>
        <v>145550</v>
      </c>
    </row>
    <row r="44" spans="1:11" x14ac:dyDescent="0.3">
      <c r="A44" s="12" t="s">
        <v>71</v>
      </c>
      <c r="B44" s="101">
        <v>213450</v>
      </c>
      <c r="C44" s="101">
        <v>0</v>
      </c>
      <c r="D44" s="101">
        <f>+[1]Totals!AL86</f>
        <v>10000</v>
      </c>
      <c r="E44" s="101">
        <f>+[1]Totals!BJ86</f>
        <v>10000</v>
      </c>
      <c r="F44" s="98">
        <f>+[1]Totals!CI86</f>
        <v>0</v>
      </c>
      <c r="G44" s="99">
        <f>+[1]Totals!DC86</f>
        <v>0</v>
      </c>
      <c r="H44" s="97">
        <f>+[1]Totals!DD86</f>
        <v>0</v>
      </c>
      <c r="I44" s="97">
        <f>+[1]Totals!DE86</f>
        <v>0</v>
      </c>
      <c r="J44" s="97">
        <f>+[1]Totals!DF86</f>
        <v>0</v>
      </c>
      <c r="K44" s="102">
        <f t="shared" si="0"/>
        <v>0</v>
      </c>
    </row>
    <row r="45" spans="1:11" x14ac:dyDescent="0.3">
      <c r="A45" s="12" t="s">
        <v>72</v>
      </c>
      <c r="B45" s="101">
        <v>81988749</v>
      </c>
      <c r="C45" s="101">
        <v>13131076</v>
      </c>
      <c r="D45" s="101">
        <f>+[1]Totals!AL87</f>
        <v>11855589</v>
      </c>
      <c r="E45" s="101">
        <f>+[1]Totals!BJ87</f>
        <v>10746773</v>
      </c>
      <c r="F45" s="98">
        <f>+[1]Totals!CI87</f>
        <v>18773066</v>
      </c>
      <c r="G45" s="99">
        <f>+[1]Totals!DC87</f>
        <v>0</v>
      </c>
      <c r="H45" s="97">
        <f>+[1]Totals!DD87</f>
        <v>50000</v>
      </c>
      <c r="I45" s="97">
        <f>+[1]Totals!DE87</f>
        <v>4354374</v>
      </c>
      <c r="J45" s="97">
        <f>+[1]Totals!DF87</f>
        <v>0</v>
      </c>
      <c r="K45" s="102">
        <f t="shared" si="0"/>
        <v>4404374</v>
      </c>
    </row>
    <row r="46" spans="1:11" x14ac:dyDescent="0.3">
      <c r="A46" s="12" t="s">
        <v>73</v>
      </c>
      <c r="B46" s="101">
        <v>17043766</v>
      </c>
      <c r="C46" s="101">
        <v>5622710</v>
      </c>
      <c r="D46" s="101">
        <f>+[1]Totals!AL88</f>
        <v>443850</v>
      </c>
      <c r="E46" s="101">
        <f>+[1]Totals!BJ88</f>
        <v>6716200</v>
      </c>
      <c r="F46" s="98">
        <f>+[1]Totals!CI88</f>
        <v>745200</v>
      </c>
      <c r="G46" s="99">
        <f>+[1]Totals!DC88</f>
        <v>0</v>
      </c>
      <c r="H46" s="97">
        <f>+[1]Totals!DD88</f>
        <v>262550</v>
      </c>
      <c r="I46" s="97">
        <f>+[1]Totals!DE88</f>
        <v>0</v>
      </c>
      <c r="J46" s="97">
        <f>+[1]Totals!DF88</f>
        <v>0</v>
      </c>
      <c r="K46" s="102">
        <f t="shared" si="0"/>
        <v>262550</v>
      </c>
    </row>
    <row r="47" spans="1:11" x14ac:dyDescent="0.3">
      <c r="A47" s="12" t="s">
        <v>74</v>
      </c>
      <c r="B47" s="101">
        <v>88520012</v>
      </c>
      <c r="C47" s="101">
        <v>22839478</v>
      </c>
      <c r="D47" s="101">
        <f>+[1]Totals!AL89</f>
        <v>2850557</v>
      </c>
      <c r="E47" s="101">
        <f>+[1]Totals!BJ89</f>
        <v>13790423</v>
      </c>
      <c r="F47" s="98">
        <f>+[1]Totals!CI89</f>
        <v>22518250</v>
      </c>
      <c r="G47" s="99">
        <f>+[1]Totals!DC89</f>
        <v>0</v>
      </c>
      <c r="H47" s="97">
        <f>+[1]Totals!DD89</f>
        <v>0</v>
      </c>
      <c r="I47" s="97">
        <f>+[1]Totals!DE89</f>
        <v>0</v>
      </c>
      <c r="J47" s="97">
        <f>+[1]Totals!DF89</f>
        <v>0</v>
      </c>
      <c r="K47" s="102">
        <f t="shared" si="0"/>
        <v>0</v>
      </c>
    </row>
    <row r="48" spans="1:11" x14ac:dyDescent="0.3">
      <c r="A48" s="12" t="s">
        <v>75</v>
      </c>
      <c r="B48" s="101">
        <v>42663221</v>
      </c>
      <c r="C48" s="101">
        <v>7383962</v>
      </c>
      <c r="D48" s="101">
        <f>+[1]Totals!AL90</f>
        <v>643350</v>
      </c>
      <c r="E48" s="101">
        <f>+[1]Totals!BJ90</f>
        <v>1546341</v>
      </c>
      <c r="F48" s="98">
        <f>+[1]Totals!CI90</f>
        <v>12265535</v>
      </c>
      <c r="G48" s="99">
        <f>+[1]Totals!DC90</f>
        <v>0</v>
      </c>
      <c r="H48" s="97">
        <f>+[1]Totals!DD90</f>
        <v>952400</v>
      </c>
      <c r="I48" s="97">
        <f>+[1]Totals!DE90</f>
        <v>2588709</v>
      </c>
      <c r="J48" s="97">
        <f>+[1]Totals!DF90</f>
        <v>0</v>
      </c>
      <c r="K48" s="102">
        <f t="shared" si="0"/>
        <v>3541109</v>
      </c>
    </row>
    <row r="49" spans="1:12" x14ac:dyDescent="0.3">
      <c r="A49" s="12" t="s">
        <v>76</v>
      </c>
      <c r="B49" s="101">
        <v>1695095</v>
      </c>
      <c r="C49" s="101">
        <v>0</v>
      </c>
      <c r="D49" s="101">
        <f>+[1]Totals!AL91</f>
        <v>1071376</v>
      </c>
      <c r="E49" s="101">
        <f>+[1]Totals!BJ91</f>
        <v>0</v>
      </c>
      <c r="F49" s="98">
        <f>+[1]Totals!CI91</f>
        <v>247660</v>
      </c>
      <c r="G49" s="99">
        <f>+[1]Totals!DC91</f>
        <v>1271740</v>
      </c>
      <c r="H49" s="97">
        <f>+[1]Totals!DD91</f>
        <v>407852</v>
      </c>
      <c r="I49" s="97">
        <f>+[1]Totals!DE91</f>
        <v>0</v>
      </c>
      <c r="J49" s="97">
        <f>+[1]Totals!DF91</f>
        <v>0</v>
      </c>
      <c r="K49" s="102">
        <f t="shared" si="0"/>
        <v>1679592</v>
      </c>
    </row>
    <row r="50" spans="1:12" x14ac:dyDescent="0.3">
      <c r="A50" s="12" t="s">
        <v>77</v>
      </c>
      <c r="B50" s="101">
        <v>11922927</v>
      </c>
      <c r="C50" s="101">
        <v>1291242</v>
      </c>
      <c r="D50" s="101">
        <f>+[1]Totals!AL92</f>
        <v>2588652</v>
      </c>
      <c r="E50" s="101">
        <f>+[1]Totals!BJ92</f>
        <v>1846558</v>
      </c>
      <c r="F50" s="98">
        <f>+[1]Totals!CI92</f>
        <v>900000</v>
      </c>
      <c r="G50" s="99">
        <f>+[1]Totals!DC92</f>
        <v>0</v>
      </c>
      <c r="H50" s="97">
        <f>+[1]Totals!DD92</f>
        <v>213648</v>
      </c>
      <c r="I50" s="97">
        <f>+[1]Totals!DE92</f>
        <v>2067527</v>
      </c>
      <c r="J50" s="97">
        <f>+[1]Totals!DF92</f>
        <v>0</v>
      </c>
      <c r="K50" s="102">
        <f t="shared" si="0"/>
        <v>2281175</v>
      </c>
    </row>
    <row r="51" spans="1:12" x14ac:dyDescent="0.3">
      <c r="A51" s="103" t="s">
        <v>6</v>
      </c>
      <c r="B51" s="104">
        <f>SUM(B4:B50)</f>
        <v>1801269243</v>
      </c>
      <c r="C51" s="104">
        <v>209210311</v>
      </c>
      <c r="D51" s="104">
        <f t="shared" ref="D51:K51" si="1">SUM(D4:D50)</f>
        <v>205582406</v>
      </c>
      <c r="E51" s="104">
        <f t="shared" si="1"/>
        <v>259459521</v>
      </c>
      <c r="F51" s="105">
        <f t="shared" si="1"/>
        <v>195375167</v>
      </c>
      <c r="G51" s="106">
        <f t="shared" si="1"/>
        <v>34642952</v>
      </c>
      <c r="H51" s="104">
        <f t="shared" si="1"/>
        <v>34874087</v>
      </c>
      <c r="I51" s="104">
        <f t="shared" si="1"/>
        <v>41076135</v>
      </c>
      <c r="J51" s="104">
        <f t="shared" si="1"/>
        <v>0</v>
      </c>
      <c r="K51" s="107">
        <f t="shared" si="1"/>
        <v>110593174</v>
      </c>
      <c r="L51" s="108"/>
    </row>
    <row r="52" spans="1:12" x14ac:dyDescent="0.3">
      <c r="A52" s="109" t="s">
        <v>78</v>
      </c>
    </row>
    <row r="53" spans="1:12" s="110" customFormat="1" x14ac:dyDescent="0.3">
      <c r="B53" s="89"/>
      <c r="C53" s="89"/>
      <c r="D53" s="89"/>
      <c r="E53" s="89"/>
      <c r="F53" s="89"/>
      <c r="G53" s="89"/>
      <c r="H53" s="89"/>
      <c r="I53" s="89"/>
      <c r="J53" s="89"/>
      <c r="K53" s="89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66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C44DB-072B-4A06-BD0D-29370DA42A75}">
  <sheetPr>
    <pageSetUpPr fitToPage="1"/>
  </sheetPr>
  <dimension ref="A1:Y53"/>
  <sheetViews>
    <sheetView workbookViewId="0">
      <selection activeCell="E24" sqref="E24"/>
    </sheetView>
  </sheetViews>
  <sheetFormatPr defaultColWidth="9.33203125" defaultRowHeight="14.4" x14ac:dyDescent="0.3"/>
  <cols>
    <col min="1" max="1" width="21.44140625" customWidth="1"/>
    <col min="2" max="2" width="1.33203125" customWidth="1"/>
    <col min="3" max="3" width="10.6640625" customWidth="1"/>
    <col min="4" max="4" width="11" customWidth="1"/>
    <col min="5" max="5" width="10.5546875" customWidth="1"/>
    <col min="7" max="7" width="12.33203125" customWidth="1"/>
    <col min="8" max="8" width="1.109375" customWidth="1"/>
    <col min="9" max="9" width="10.6640625" customWidth="1"/>
    <col min="10" max="10" width="11" customWidth="1"/>
    <col min="11" max="11" width="10.109375" customWidth="1"/>
    <col min="12" max="12" width="10.109375" bestFit="1" customWidth="1"/>
    <col min="13" max="13" width="12.33203125" customWidth="1"/>
    <col min="14" max="14" width="1.6640625" customWidth="1"/>
    <col min="15" max="15" width="10.6640625" customWidth="1"/>
    <col min="16" max="16" width="11" customWidth="1"/>
    <col min="17" max="17" width="10.109375" customWidth="1"/>
    <col min="18" max="18" width="10.109375" bestFit="1" customWidth="1"/>
    <col min="19" max="19" width="12.33203125" customWidth="1"/>
    <col min="20" max="20" width="2.21875" customWidth="1"/>
    <col min="21" max="21" width="10.6640625" customWidth="1"/>
    <col min="22" max="22" width="11" customWidth="1"/>
    <col min="23" max="23" width="10.109375" customWidth="1"/>
    <col min="25" max="25" width="12.33203125" customWidth="1"/>
  </cols>
  <sheetData>
    <row r="1" spans="1:25" s="1" customFormat="1" ht="24" customHeight="1" x14ac:dyDescent="0.3">
      <c r="A1" s="111" t="s">
        <v>79</v>
      </c>
    </row>
    <row r="2" spans="1:25" s="1" customFormat="1" ht="3.6" customHeight="1" x14ac:dyDescent="0.3">
      <c r="A2" s="111"/>
    </row>
    <row r="3" spans="1:25" s="113" customFormat="1" ht="17.399999999999999" customHeight="1" x14ac:dyDescent="0.3">
      <c r="A3" s="112" t="s">
        <v>2</v>
      </c>
      <c r="C3" s="195">
        <v>2021</v>
      </c>
      <c r="D3" s="195"/>
      <c r="E3" s="195"/>
      <c r="F3" s="195"/>
      <c r="G3" s="195"/>
      <c r="I3" s="204">
        <v>2022</v>
      </c>
      <c r="J3" s="204"/>
      <c r="K3" s="204"/>
      <c r="L3" s="204"/>
      <c r="M3" s="204"/>
      <c r="O3" s="204">
        <v>2023</v>
      </c>
      <c r="P3" s="204"/>
      <c r="Q3" s="204"/>
      <c r="R3" s="204"/>
      <c r="S3" s="204"/>
      <c r="U3" s="204">
        <v>2024</v>
      </c>
      <c r="V3" s="204"/>
      <c r="W3" s="204"/>
      <c r="X3" s="204"/>
      <c r="Y3" s="204"/>
    </row>
    <row r="4" spans="1:25" s="62" customFormat="1" ht="15.6" customHeight="1" x14ac:dyDescent="0.3">
      <c r="A4" s="114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6</v>
      </c>
      <c r="I4" s="96" t="s">
        <v>27</v>
      </c>
      <c r="J4" s="96" t="s">
        <v>28</v>
      </c>
      <c r="K4" s="96" t="s">
        <v>29</v>
      </c>
      <c r="L4" s="96" t="s">
        <v>30</v>
      </c>
      <c r="M4" s="63" t="s">
        <v>6</v>
      </c>
      <c r="O4" s="96" t="s">
        <v>27</v>
      </c>
      <c r="P4" s="96" t="s">
        <v>28</v>
      </c>
      <c r="Q4" s="96" t="s">
        <v>29</v>
      </c>
      <c r="R4" s="96" t="s">
        <v>30</v>
      </c>
      <c r="S4" s="63" t="s">
        <v>6</v>
      </c>
      <c r="U4" s="115" t="s">
        <v>27</v>
      </c>
      <c r="V4" s="115" t="s">
        <v>28</v>
      </c>
      <c r="W4" s="115" t="s">
        <v>29</v>
      </c>
      <c r="X4" s="115" t="s">
        <v>30</v>
      </c>
      <c r="Y4" s="116" t="s">
        <v>6</v>
      </c>
    </row>
    <row r="5" spans="1:25" s="117" customFormat="1" ht="13.2" customHeight="1" x14ac:dyDescent="0.3">
      <c r="A5" s="12" t="s">
        <v>31</v>
      </c>
      <c r="C5" s="99">
        <f>+[1]Totals!AH46</f>
        <v>0</v>
      </c>
      <c r="D5" s="97">
        <f>+[1]Totals!AI46</f>
        <v>0</v>
      </c>
      <c r="E5" s="97">
        <f>+[1]Totals!AJ46</f>
        <v>1033524</v>
      </c>
      <c r="F5" s="97">
        <f>+[1]Totals!AK46</f>
        <v>3302356</v>
      </c>
      <c r="G5" s="72">
        <f>SUM(C5:F5)</f>
        <v>4335880</v>
      </c>
      <c r="I5" s="99">
        <f>+[1]Totals!BF46</f>
        <v>2996030</v>
      </c>
      <c r="J5" s="97">
        <f>+[1]Totals!BG46</f>
        <v>7500</v>
      </c>
      <c r="K5" s="97">
        <f>+[1]Totals!BH46</f>
        <v>250000</v>
      </c>
      <c r="L5" s="97">
        <f>+[1]Totals!BI46</f>
        <v>1063000</v>
      </c>
      <c r="M5" s="72">
        <f>SUM(I5:L5)</f>
        <v>4316530</v>
      </c>
      <c r="O5" s="99">
        <f>+[1]Totals!CE46</f>
        <v>734050</v>
      </c>
      <c r="P5" s="97">
        <f>+[1]Totals!CF46</f>
        <v>10100</v>
      </c>
      <c r="Q5" s="97">
        <f>+[1]Totals!CG46</f>
        <v>0</v>
      </c>
      <c r="R5" s="97">
        <f>+[1]Totals!CH46</f>
        <v>0</v>
      </c>
      <c r="S5" s="72">
        <f>SUM(O5:R5)</f>
        <v>744150</v>
      </c>
      <c r="U5" s="99">
        <f>+[1]Totals!DC46</f>
        <v>0</v>
      </c>
      <c r="V5" s="97">
        <f>+[1]Totals!DD46</f>
        <v>0</v>
      </c>
      <c r="W5" s="97">
        <f>+[1]Totals!DE46</f>
        <v>430667</v>
      </c>
      <c r="X5" s="97">
        <f>+[1]Totals!DF46</f>
        <v>0</v>
      </c>
      <c r="Y5" s="72">
        <f>SUM(U5:X5)</f>
        <v>430667</v>
      </c>
    </row>
    <row r="6" spans="1:25" s="117" customFormat="1" ht="13.2" customHeight="1" x14ac:dyDescent="0.3">
      <c r="A6" s="12" t="s">
        <v>32</v>
      </c>
      <c r="C6" s="118">
        <f>+[1]Totals!AH47</f>
        <v>188000</v>
      </c>
      <c r="D6" s="101">
        <f>+[1]Totals!AI47</f>
        <v>0</v>
      </c>
      <c r="E6" s="101">
        <f>+[1]Totals!AJ47</f>
        <v>550000</v>
      </c>
      <c r="F6" s="101">
        <f>+[1]Totals!AK47</f>
        <v>0</v>
      </c>
      <c r="G6" s="76">
        <f t="shared" ref="G6:G51" si="0">SUM(C6:F6)</f>
        <v>738000</v>
      </c>
      <c r="I6" s="118">
        <f>+[1]Totals!BF47</f>
        <v>0</v>
      </c>
      <c r="J6" s="101">
        <f>+[1]Totals!BG47</f>
        <v>0</v>
      </c>
      <c r="K6" s="101">
        <f>+[1]Totals!BH47</f>
        <v>3319897</v>
      </c>
      <c r="L6" s="101">
        <f>+[1]Totals!BI47</f>
        <v>5185877</v>
      </c>
      <c r="M6" s="76">
        <f t="shared" ref="M6:M51" si="1">SUM(I6:L6)</f>
        <v>8505774</v>
      </c>
      <c r="O6" s="118">
        <f>+[1]Totals!CE47</f>
        <v>600000</v>
      </c>
      <c r="P6" s="101">
        <f>+[1]Totals!CF47</f>
        <v>500000</v>
      </c>
      <c r="Q6" s="101">
        <f>+[1]Totals!CG47</f>
        <v>853500</v>
      </c>
      <c r="R6" s="101">
        <f>+[1]Totals!CH47</f>
        <v>0</v>
      </c>
      <c r="S6" s="76">
        <f t="shared" ref="S6:S51" si="2">SUM(O6:R6)</f>
        <v>1953500</v>
      </c>
      <c r="U6" s="118">
        <f>+[1]Totals!DC47</f>
        <v>0</v>
      </c>
      <c r="V6" s="101">
        <f>+[1]Totals!DD47</f>
        <v>27223</v>
      </c>
      <c r="W6" s="101">
        <f>+[1]Totals!DE47</f>
        <v>0</v>
      </c>
      <c r="X6" s="101">
        <f>+[1]Totals!DF47</f>
        <v>0</v>
      </c>
      <c r="Y6" s="76">
        <f t="shared" ref="Y6:Y51" si="3">SUM(U6:X6)</f>
        <v>27223</v>
      </c>
    </row>
    <row r="7" spans="1:25" s="117" customFormat="1" ht="13.2" customHeight="1" x14ac:dyDescent="0.3">
      <c r="A7" s="12" t="s">
        <v>33</v>
      </c>
      <c r="C7" s="118">
        <f>+[1]Totals!AH48</f>
        <v>0</v>
      </c>
      <c r="D7" s="101">
        <f>+[1]Totals!AI48</f>
        <v>0</v>
      </c>
      <c r="E7" s="101">
        <f>+[1]Totals!AJ48</f>
        <v>0</v>
      </c>
      <c r="F7" s="101">
        <f>+[1]Totals!AK48</f>
        <v>50000</v>
      </c>
      <c r="G7" s="76">
        <f t="shared" si="0"/>
        <v>50000</v>
      </c>
      <c r="I7" s="118">
        <f>+[1]Totals!BF48</f>
        <v>0</v>
      </c>
      <c r="J7" s="101">
        <f>+[1]Totals!BG48</f>
        <v>0</v>
      </c>
      <c r="K7" s="101">
        <f>+[1]Totals!BH48</f>
        <v>0</v>
      </c>
      <c r="L7" s="101">
        <f>+[1]Totals!BI48</f>
        <v>0</v>
      </c>
      <c r="M7" s="76">
        <f t="shared" si="1"/>
        <v>0</v>
      </c>
      <c r="O7" s="118">
        <f>+[1]Totals!CE48</f>
        <v>0</v>
      </c>
      <c r="P7" s="101">
        <f>+[1]Totals!CF48</f>
        <v>0</v>
      </c>
      <c r="Q7" s="101">
        <f>+[1]Totals!CG48</f>
        <v>210000</v>
      </c>
      <c r="R7" s="101">
        <f>+[1]Totals!CH48</f>
        <v>0</v>
      </c>
      <c r="S7" s="76">
        <f t="shared" si="2"/>
        <v>210000</v>
      </c>
      <c r="U7" s="118">
        <f>+[1]Totals!DC48</f>
        <v>0</v>
      </c>
      <c r="V7" s="101">
        <f>+[1]Totals!DD48</f>
        <v>0</v>
      </c>
      <c r="W7" s="101">
        <f>+[1]Totals!DE48</f>
        <v>0</v>
      </c>
      <c r="X7" s="101">
        <f>+[1]Totals!DF48</f>
        <v>0</v>
      </c>
      <c r="Y7" s="76">
        <f t="shared" si="3"/>
        <v>0</v>
      </c>
    </row>
    <row r="8" spans="1:25" s="117" customFormat="1" ht="13.2" customHeight="1" x14ac:dyDescent="0.3">
      <c r="A8" s="12" t="s">
        <v>34</v>
      </c>
      <c r="C8" s="118">
        <f>+[1]Totals!AH49</f>
        <v>11500</v>
      </c>
      <c r="D8" s="101">
        <f>+[1]Totals!AI49</f>
        <v>1001300</v>
      </c>
      <c r="E8" s="101">
        <f>+[1]Totals!AJ49</f>
        <v>5020260</v>
      </c>
      <c r="F8" s="101">
        <f>+[1]Totals!AK49</f>
        <v>5494739</v>
      </c>
      <c r="G8" s="76">
        <f t="shared" si="0"/>
        <v>11527799</v>
      </c>
      <c r="I8" s="118">
        <f>+[1]Totals!BF49</f>
        <v>2508691</v>
      </c>
      <c r="J8" s="101">
        <f>+[1]Totals!BG49</f>
        <v>4584692</v>
      </c>
      <c r="K8" s="101">
        <f>+[1]Totals!BH49</f>
        <v>8000</v>
      </c>
      <c r="L8" s="101">
        <f>+[1]Totals!BI49</f>
        <v>12546</v>
      </c>
      <c r="M8" s="76">
        <f t="shared" si="1"/>
        <v>7113929</v>
      </c>
      <c r="O8" s="118">
        <f>+[1]Totals!CE49</f>
        <v>18000</v>
      </c>
      <c r="P8" s="101">
        <f>+[1]Totals!CF49</f>
        <v>530500</v>
      </c>
      <c r="Q8" s="101">
        <f>+[1]Totals!CG49</f>
        <v>9600</v>
      </c>
      <c r="R8" s="101">
        <f>+[1]Totals!CH49</f>
        <v>21300</v>
      </c>
      <c r="S8" s="76">
        <f t="shared" si="2"/>
        <v>579400</v>
      </c>
      <c r="U8" s="118">
        <f>+[1]Totals!DC49</f>
        <v>0</v>
      </c>
      <c r="V8" s="101">
        <f>+[1]Totals!DD49</f>
        <v>2485930</v>
      </c>
      <c r="W8" s="101">
        <f>+[1]Totals!DE49</f>
        <v>1062050</v>
      </c>
      <c r="X8" s="101">
        <f>+[1]Totals!DF49</f>
        <v>0</v>
      </c>
      <c r="Y8" s="76">
        <f t="shared" si="3"/>
        <v>3547980</v>
      </c>
    </row>
    <row r="9" spans="1:25" s="117" customFormat="1" ht="13.2" customHeight="1" x14ac:dyDescent="0.3">
      <c r="A9" s="12" t="s">
        <v>35</v>
      </c>
      <c r="C9" s="118">
        <f>+[1]Totals!AH50</f>
        <v>0</v>
      </c>
      <c r="D9" s="101">
        <f>+[1]Totals!AI50</f>
        <v>1139407</v>
      </c>
      <c r="E9" s="101">
        <f>+[1]Totals!AJ50</f>
        <v>483418</v>
      </c>
      <c r="F9" s="101">
        <f>+[1]Totals!AK50</f>
        <v>5632074</v>
      </c>
      <c r="G9" s="76">
        <f t="shared" si="0"/>
        <v>7254899</v>
      </c>
      <c r="I9" s="118">
        <f>+[1]Totals!BF50</f>
        <v>903432</v>
      </c>
      <c r="J9" s="101">
        <f>+[1]Totals!BG50</f>
        <v>248819</v>
      </c>
      <c r="K9" s="101">
        <f>+[1]Totals!BH50</f>
        <v>359398</v>
      </c>
      <c r="L9" s="101">
        <f>+[1]Totals!BI50</f>
        <v>167659</v>
      </c>
      <c r="M9" s="76">
        <f t="shared" si="1"/>
        <v>1679308</v>
      </c>
      <c r="O9" s="118">
        <f>+[1]Totals!CE50</f>
        <v>48755</v>
      </c>
      <c r="P9" s="101">
        <f>+[1]Totals!CF50</f>
        <v>1457113</v>
      </c>
      <c r="Q9" s="101">
        <f>+[1]Totals!CG50</f>
        <v>819656</v>
      </c>
      <c r="R9" s="101">
        <f>+[1]Totals!CH50</f>
        <v>0</v>
      </c>
      <c r="S9" s="76">
        <f t="shared" si="2"/>
        <v>2325524</v>
      </c>
      <c r="U9" s="118">
        <f>+[1]Totals!DC50</f>
        <v>0</v>
      </c>
      <c r="V9" s="101">
        <f>+[1]Totals!DD50</f>
        <v>0</v>
      </c>
      <c r="W9" s="101">
        <f>+[1]Totals!DE50</f>
        <v>790855</v>
      </c>
      <c r="X9" s="101">
        <f>+[1]Totals!DF50</f>
        <v>0</v>
      </c>
      <c r="Y9" s="76">
        <f t="shared" si="3"/>
        <v>790855</v>
      </c>
    </row>
    <row r="10" spans="1:25" s="117" customFormat="1" ht="13.2" customHeight="1" x14ac:dyDescent="0.3">
      <c r="A10" t="s">
        <v>36</v>
      </c>
      <c r="C10" s="118">
        <f>+[1]Totals!AH51</f>
        <v>1416200</v>
      </c>
      <c r="D10" s="101">
        <f>+[1]Totals!AI51</f>
        <v>32000</v>
      </c>
      <c r="E10" s="101">
        <f>+[1]Totals!AJ51</f>
        <v>450400</v>
      </c>
      <c r="F10" s="101">
        <f>+[1]Totals!AK51</f>
        <v>578200</v>
      </c>
      <c r="G10" s="76">
        <f t="shared" si="0"/>
        <v>2476800</v>
      </c>
      <c r="I10" s="118">
        <f>+[1]Totals!BF51</f>
        <v>91750</v>
      </c>
      <c r="J10" s="101">
        <f>+[1]Totals!BG51</f>
        <v>1855100</v>
      </c>
      <c r="K10" s="101">
        <f>+[1]Totals!BH51</f>
        <v>0</v>
      </c>
      <c r="L10" s="101">
        <f>+[1]Totals!BI51</f>
        <v>6000</v>
      </c>
      <c r="M10" s="76">
        <f t="shared" si="1"/>
        <v>1952850</v>
      </c>
      <c r="O10" s="118">
        <f>+[1]Totals!CE51</f>
        <v>1012050</v>
      </c>
      <c r="P10" s="101">
        <f>+[1]Totals!CF51</f>
        <v>570950</v>
      </c>
      <c r="Q10" s="101">
        <f>+[1]Totals!CG51</f>
        <v>0</v>
      </c>
      <c r="R10" s="101">
        <f>+[1]Totals!CH51</f>
        <v>52000</v>
      </c>
      <c r="S10" s="76">
        <f t="shared" si="2"/>
        <v>1635000</v>
      </c>
      <c r="U10" s="118">
        <f>+[1]Totals!DC51</f>
        <v>0</v>
      </c>
      <c r="V10" s="101">
        <f>+[1]Totals!DD51</f>
        <v>0</v>
      </c>
      <c r="W10" s="101">
        <f>+[1]Totals!DE51</f>
        <v>181850</v>
      </c>
      <c r="X10" s="101">
        <f>+[1]Totals!DF51</f>
        <v>0</v>
      </c>
      <c r="Y10" s="76">
        <f t="shared" si="3"/>
        <v>181850</v>
      </c>
    </row>
    <row r="11" spans="1:25" s="117" customFormat="1" ht="13.2" customHeight="1" x14ac:dyDescent="0.3">
      <c r="A11" s="12" t="s">
        <v>37</v>
      </c>
      <c r="C11" s="118">
        <f>+[1]Totals!AH52</f>
        <v>58000</v>
      </c>
      <c r="D11" s="101">
        <f>+[1]Totals!AI52</f>
        <v>1289856</v>
      </c>
      <c r="E11" s="101">
        <f>+[1]Totals!AJ52</f>
        <v>778292</v>
      </c>
      <c r="F11" s="101">
        <f>+[1]Totals!AK52</f>
        <v>2746152</v>
      </c>
      <c r="G11" s="76">
        <f t="shared" si="0"/>
        <v>4872300</v>
      </c>
      <c r="I11" s="118">
        <f>+[1]Totals!BF52</f>
        <v>4120748</v>
      </c>
      <c r="J11" s="101">
        <f>+[1]Totals!BG52</f>
        <v>5524202</v>
      </c>
      <c r="K11" s="101">
        <f>+[1]Totals!BH52</f>
        <v>289900</v>
      </c>
      <c r="L11" s="101">
        <f>+[1]Totals!BI52</f>
        <v>2304200</v>
      </c>
      <c r="M11" s="76">
        <f t="shared" si="1"/>
        <v>12239050</v>
      </c>
      <c r="O11" s="118">
        <f>+[1]Totals!CE52</f>
        <v>416500</v>
      </c>
      <c r="P11" s="101">
        <f>+[1]Totals!CF52</f>
        <v>352500</v>
      </c>
      <c r="Q11" s="101">
        <f>+[1]Totals!CG52</f>
        <v>60000</v>
      </c>
      <c r="R11" s="101">
        <f>+[1]Totals!CH52</f>
        <v>0</v>
      </c>
      <c r="S11" s="76">
        <f t="shared" si="2"/>
        <v>829000</v>
      </c>
      <c r="U11" s="118">
        <f>+[1]Totals!DC52</f>
        <v>2047</v>
      </c>
      <c r="V11" s="101">
        <f>+[1]Totals!DD52</f>
        <v>52850</v>
      </c>
      <c r="W11" s="101">
        <f>+[1]Totals!DE52</f>
        <v>25950</v>
      </c>
      <c r="X11" s="101">
        <f>+[1]Totals!DF52</f>
        <v>0</v>
      </c>
      <c r="Y11" s="76">
        <f t="shared" si="3"/>
        <v>80847</v>
      </c>
    </row>
    <row r="12" spans="1:25" s="117" customFormat="1" ht="13.2" customHeight="1" x14ac:dyDescent="0.3">
      <c r="A12" t="s">
        <v>38</v>
      </c>
      <c r="C12" s="118">
        <f>+[1]Totals!AH53</f>
        <v>0</v>
      </c>
      <c r="D12" s="101">
        <f>+[1]Totals!AI53</f>
        <v>5000</v>
      </c>
      <c r="E12" s="101">
        <f>+[1]Totals!AJ53</f>
        <v>0</v>
      </c>
      <c r="F12" s="101">
        <f>+[1]Totals!AK53</f>
        <v>0</v>
      </c>
      <c r="G12" s="76">
        <f t="shared" si="0"/>
        <v>5000</v>
      </c>
      <c r="I12" s="118">
        <f>+[1]Totals!BF53</f>
        <v>5000</v>
      </c>
      <c r="J12" s="101">
        <f>+[1]Totals!BG53</f>
        <v>0</v>
      </c>
      <c r="K12" s="101">
        <f>+[1]Totals!BH53</f>
        <v>0</v>
      </c>
      <c r="L12" s="101">
        <f>+[1]Totals!BI53</f>
        <v>5000</v>
      </c>
      <c r="M12" s="76">
        <f t="shared" si="1"/>
        <v>10000</v>
      </c>
      <c r="O12" s="118">
        <f>+[1]Totals!CE53</f>
        <v>0</v>
      </c>
      <c r="P12" s="101">
        <f>+[1]Totals!CF53</f>
        <v>0</v>
      </c>
      <c r="Q12" s="101">
        <f>+[1]Totals!CG53</f>
        <v>0</v>
      </c>
      <c r="R12" s="101">
        <f>+[1]Totals!CH53</f>
        <v>0</v>
      </c>
      <c r="S12" s="76">
        <f t="shared" si="2"/>
        <v>0</v>
      </c>
      <c r="U12" s="118">
        <f>+[1]Totals!DC53</f>
        <v>0</v>
      </c>
      <c r="V12" s="101">
        <f>+[1]Totals!DD53</f>
        <v>6569</v>
      </c>
      <c r="W12" s="101">
        <f>+[1]Totals!DE53</f>
        <v>0</v>
      </c>
      <c r="X12" s="101">
        <f>+[1]Totals!DF53</f>
        <v>0</v>
      </c>
      <c r="Y12" s="76">
        <f t="shared" si="3"/>
        <v>6569</v>
      </c>
    </row>
    <row r="13" spans="1:25" s="117" customFormat="1" ht="13.2" customHeight="1" x14ac:dyDescent="0.3">
      <c r="A13" s="12" t="s">
        <v>39</v>
      </c>
      <c r="C13" s="118">
        <f>+[1]Totals!AH54</f>
        <v>340560</v>
      </c>
      <c r="D13" s="101">
        <f>+[1]Totals!AI54</f>
        <v>27000</v>
      </c>
      <c r="E13" s="101">
        <f>+[1]Totals!AJ54</f>
        <v>5000</v>
      </c>
      <c r="F13" s="101">
        <f>+[1]Totals!AK54</f>
        <v>15750</v>
      </c>
      <c r="G13" s="76">
        <f t="shared" si="0"/>
        <v>388310</v>
      </c>
      <c r="I13" s="118">
        <f>+[1]Totals!BF54</f>
        <v>0</v>
      </c>
      <c r="J13" s="101">
        <f>+[1]Totals!BG54</f>
        <v>3071300</v>
      </c>
      <c r="K13" s="101">
        <f>+[1]Totals!BH54</f>
        <v>7264000</v>
      </c>
      <c r="L13" s="101">
        <f>+[1]Totals!BI54</f>
        <v>1221700</v>
      </c>
      <c r="M13" s="76">
        <f t="shared" si="1"/>
        <v>11557000</v>
      </c>
      <c r="O13" s="118">
        <f>+[1]Totals!CE54</f>
        <v>708100</v>
      </c>
      <c r="P13" s="101">
        <f>+[1]Totals!CF54</f>
        <v>0</v>
      </c>
      <c r="Q13" s="101">
        <f>+[1]Totals!CG54</f>
        <v>812850</v>
      </c>
      <c r="R13" s="101">
        <f>+[1]Totals!CH54</f>
        <v>1000</v>
      </c>
      <c r="S13" s="76">
        <f t="shared" si="2"/>
        <v>1521950</v>
      </c>
      <c r="U13" s="118">
        <f>+[1]Totals!DC54</f>
        <v>10000</v>
      </c>
      <c r="V13" s="101">
        <f>+[1]Totals!DD54</f>
        <v>19000</v>
      </c>
      <c r="W13" s="101">
        <f>+[1]Totals!DE54</f>
        <v>505150</v>
      </c>
      <c r="X13" s="101">
        <f>+[1]Totals!DF54</f>
        <v>0</v>
      </c>
      <c r="Y13" s="76">
        <f t="shared" si="3"/>
        <v>534150</v>
      </c>
    </row>
    <row r="14" spans="1:25" s="117" customFormat="1" ht="13.2" customHeight="1" x14ac:dyDescent="0.3">
      <c r="A14" s="12" t="s">
        <v>40</v>
      </c>
      <c r="C14" s="118">
        <f>+[1]Totals!AH55</f>
        <v>0</v>
      </c>
      <c r="D14" s="101">
        <f>+[1]Totals!AI55</f>
        <v>0</v>
      </c>
      <c r="E14" s="101">
        <f>+[1]Totals!AJ55</f>
        <v>0</v>
      </c>
      <c r="F14" s="101">
        <f>+[1]Totals!AK55</f>
        <v>0</v>
      </c>
      <c r="G14" s="76">
        <f t="shared" si="0"/>
        <v>0</v>
      </c>
      <c r="I14" s="118">
        <f>+[1]Totals!BF55</f>
        <v>0</v>
      </c>
      <c r="J14" s="101">
        <f>+[1]Totals!BG55</f>
        <v>0</v>
      </c>
      <c r="K14" s="101">
        <f>+[1]Totals!BH55</f>
        <v>0</v>
      </c>
      <c r="L14" s="101">
        <f>+[1]Totals!BI55</f>
        <v>0</v>
      </c>
      <c r="M14" s="76">
        <f t="shared" si="1"/>
        <v>0</v>
      </c>
      <c r="O14" s="118">
        <f>+[1]Totals!CE55</f>
        <v>121400</v>
      </c>
      <c r="P14" s="101">
        <f>+[1]Totals!CF55</f>
        <v>0</v>
      </c>
      <c r="Q14" s="101">
        <f>+[1]Totals!CG55</f>
        <v>0</v>
      </c>
      <c r="R14" s="101">
        <f>+[1]Totals!CH55</f>
        <v>0</v>
      </c>
      <c r="S14" s="76">
        <f t="shared" si="2"/>
        <v>121400</v>
      </c>
      <c r="U14" s="118">
        <f>+[1]Totals!DC55</f>
        <v>0</v>
      </c>
      <c r="V14" s="101">
        <f>+[1]Totals!DD55</f>
        <v>0</v>
      </c>
      <c r="W14" s="101">
        <f>+[1]Totals!DE55</f>
        <v>108000</v>
      </c>
      <c r="X14" s="101">
        <f>+[1]Totals!DF55</f>
        <v>0</v>
      </c>
      <c r="Y14" s="76">
        <f t="shared" si="3"/>
        <v>108000</v>
      </c>
    </row>
    <row r="15" spans="1:25" s="117" customFormat="1" ht="13.2" customHeight="1" x14ac:dyDescent="0.3">
      <c r="A15" s="12" t="s">
        <v>41</v>
      </c>
      <c r="C15" s="118">
        <f>+[1]Totals!AH56</f>
        <v>0</v>
      </c>
      <c r="D15" s="101">
        <f>+[1]Totals!AI56</f>
        <v>0</v>
      </c>
      <c r="E15" s="101">
        <f>+[1]Totals!AJ56</f>
        <v>0</v>
      </c>
      <c r="F15" s="101">
        <f>+[1]Totals!AK56</f>
        <v>413923</v>
      </c>
      <c r="G15" s="76">
        <f t="shared" si="0"/>
        <v>413923</v>
      </c>
      <c r="I15" s="118">
        <f>+[1]Totals!BF56</f>
        <v>1747589</v>
      </c>
      <c r="J15" s="101">
        <f>+[1]Totals!BG56</f>
        <v>1523313</v>
      </c>
      <c r="K15" s="101">
        <f>+[1]Totals!BH56</f>
        <v>19800</v>
      </c>
      <c r="L15" s="101">
        <f>+[1]Totals!BI56</f>
        <v>1156494</v>
      </c>
      <c r="M15" s="76">
        <f t="shared" si="1"/>
        <v>4447196</v>
      </c>
      <c r="O15" s="118">
        <f>+[1]Totals!CE56</f>
        <v>0</v>
      </c>
      <c r="P15" s="101">
        <f>+[1]Totals!CF56</f>
        <v>0</v>
      </c>
      <c r="Q15" s="101">
        <f>+[1]Totals!CG56</f>
        <v>0</v>
      </c>
      <c r="R15" s="101">
        <f>+[1]Totals!CH56</f>
        <v>0</v>
      </c>
      <c r="S15" s="76">
        <f t="shared" si="2"/>
        <v>0</v>
      </c>
      <c r="U15" s="118">
        <f>+[1]Totals!DC56</f>
        <v>0</v>
      </c>
      <c r="V15" s="101">
        <f>+[1]Totals!DD56</f>
        <v>0</v>
      </c>
      <c r="W15" s="101">
        <f>+[1]Totals!DE56</f>
        <v>307434</v>
      </c>
      <c r="X15" s="101">
        <f>+[1]Totals!DF56</f>
        <v>0</v>
      </c>
      <c r="Y15" s="76">
        <f t="shared" si="3"/>
        <v>307434</v>
      </c>
    </row>
    <row r="16" spans="1:25" s="117" customFormat="1" ht="13.2" customHeight="1" x14ac:dyDescent="0.3">
      <c r="A16" s="12" t="s">
        <v>42</v>
      </c>
      <c r="C16" s="118">
        <f>+[1]Totals!AH57</f>
        <v>2017754</v>
      </c>
      <c r="D16" s="101">
        <f>+[1]Totals!AI57</f>
        <v>178311</v>
      </c>
      <c r="E16" s="101">
        <f>+[1]Totals!AJ57</f>
        <v>200</v>
      </c>
      <c r="F16" s="101">
        <f>+[1]Totals!AK57</f>
        <v>0</v>
      </c>
      <c r="G16" s="76">
        <f t="shared" si="0"/>
        <v>2196265</v>
      </c>
      <c r="I16" s="118">
        <f>+[1]Totals!BF57</f>
        <v>360374</v>
      </c>
      <c r="J16" s="101">
        <f>+[1]Totals!BG57</f>
        <v>94000</v>
      </c>
      <c r="K16" s="101">
        <f>+[1]Totals!BH57</f>
        <v>1577309</v>
      </c>
      <c r="L16" s="101">
        <f>+[1]Totals!BI57</f>
        <v>251395</v>
      </c>
      <c r="M16" s="76">
        <f t="shared" si="1"/>
        <v>2283078</v>
      </c>
      <c r="O16" s="118">
        <f>+[1]Totals!CE57</f>
        <v>172304</v>
      </c>
      <c r="P16" s="101">
        <f>+[1]Totals!CF57</f>
        <v>24000</v>
      </c>
      <c r="Q16" s="101">
        <f>+[1]Totals!CG57</f>
        <v>7336662</v>
      </c>
      <c r="R16" s="101">
        <f>+[1]Totals!CH57</f>
        <v>3208187</v>
      </c>
      <c r="S16" s="76">
        <f t="shared" si="2"/>
        <v>10741153</v>
      </c>
      <c r="U16" s="118">
        <f>+[1]Totals!DC57</f>
        <v>5709822</v>
      </c>
      <c r="V16" s="101">
        <f>+[1]Totals!DD57</f>
        <v>0</v>
      </c>
      <c r="W16" s="101">
        <f>+[1]Totals!DE57</f>
        <v>300</v>
      </c>
      <c r="X16" s="101">
        <f>+[1]Totals!DF57</f>
        <v>0</v>
      </c>
      <c r="Y16" s="76">
        <f t="shared" si="3"/>
        <v>5710122</v>
      </c>
    </row>
    <row r="17" spans="1:25" s="117" customFormat="1" ht="13.2" customHeight="1" x14ac:dyDescent="0.3">
      <c r="A17" s="12" t="s">
        <v>43</v>
      </c>
      <c r="C17" s="118">
        <f>+[1]Totals!AH58</f>
        <v>0</v>
      </c>
      <c r="D17" s="101">
        <f>+[1]Totals!AI58</f>
        <v>22000</v>
      </c>
      <c r="E17" s="101">
        <f>+[1]Totals!AJ58</f>
        <v>0</v>
      </c>
      <c r="F17" s="101">
        <f>+[1]Totals!AK58</f>
        <v>30000</v>
      </c>
      <c r="G17" s="76">
        <f t="shared" si="0"/>
        <v>52000</v>
      </c>
      <c r="I17" s="118">
        <f>+[1]Totals!BF58</f>
        <v>230883</v>
      </c>
      <c r="J17" s="101">
        <f>+[1]Totals!BG58</f>
        <v>0</v>
      </c>
      <c r="K17" s="101">
        <f>+[1]Totals!BH58</f>
        <v>0</v>
      </c>
      <c r="L17" s="101">
        <f>+[1]Totals!BI58</f>
        <v>0</v>
      </c>
      <c r="M17" s="76">
        <f t="shared" si="1"/>
        <v>230883</v>
      </c>
      <c r="O17" s="118">
        <f>+[1]Totals!CE58</f>
        <v>30500</v>
      </c>
      <c r="P17" s="101">
        <f>+[1]Totals!CF58</f>
        <v>30000</v>
      </c>
      <c r="Q17" s="101">
        <f>+[1]Totals!CG58</f>
        <v>0</v>
      </c>
      <c r="R17" s="101">
        <f>+[1]Totals!CH58</f>
        <v>0</v>
      </c>
      <c r="S17" s="76">
        <f t="shared" si="2"/>
        <v>60500</v>
      </c>
      <c r="U17" s="118">
        <f>+[1]Totals!DC58</f>
        <v>0</v>
      </c>
      <c r="V17" s="101">
        <f>+[1]Totals!DD58</f>
        <v>39858</v>
      </c>
      <c r="W17" s="101">
        <f>+[1]Totals!DE58</f>
        <v>0</v>
      </c>
      <c r="X17" s="101">
        <f>+[1]Totals!DF58</f>
        <v>0</v>
      </c>
      <c r="Y17" s="76">
        <f t="shared" si="3"/>
        <v>39858</v>
      </c>
    </row>
    <row r="18" spans="1:25" s="117" customFormat="1" ht="13.2" customHeight="1" x14ac:dyDescent="0.3">
      <c r="A18" t="s">
        <v>44</v>
      </c>
      <c r="C18" s="118">
        <f>+[1]Totals!AH59</f>
        <v>3309465</v>
      </c>
      <c r="D18" s="101">
        <f>+[1]Totals!AI59</f>
        <v>13390185</v>
      </c>
      <c r="E18" s="101">
        <f>+[1]Totals!AJ59</f>
        <v>7967278</v>
      </c>
      <c r="F18" s="101">
        <f>+[1]Totals!AK59</f>
        <v>6945846</v>
      </c>
      <c r="G18" s="76">
        <f t="shared" si="0"/>
        <v>31612774</v>
      </c>
      <c r="I18" s="118">
        <f>+[1]Totals!BF59</f>
        <v>5702796</v>
      </c>
      <c r="J18" s="101">
        <f>+[1]Totals!BG59</f>
        <v>6321023</v>
      </c>
      <c r="K18" s="101">
        <f>+[1]Totals!BH59</f>
        <v>12339899</v>
      </c>
      <c r="L18" s="101">
        <f>+[1]Totals!BI59</f>
        <v>9227600</v>
      </c>
      <c r="M18" s="76">
        <f t="shared" si="1"/>
        <v>33591318</v>
      </c>
      <c r="O18" s="118">
        <f>+[1]Totals!CE59</f>
        <v>5115983</v>
      </c>
      <c r="P18" s="101">
        <f>+[1]Totals!CF59</f>
        <v>9321867</v>
      </c>
      <c r="Q18" s="101">
        <f>+[1]Totals!CG59</f>
        <v>5784161</v>
      </c>
      <c r="R18" s="101">
        <f>+[1]Totals!CH59</f>
        <v>100000</v>
      </c>
      <c r="S18" s="76">
        <f t="shared" si="2"/>
        <v>20322011</v>
      </c>
      <c r="U18" s="118">
        <f>+[1]Totals!DC59</f>
        <v>3744812</v>
      </c>
      <c r="V18" s="101">
        <f>+[1]Totals!DD59</f>
        <v>5255611</v>
      </c>
      <c r="W18" s="101">
        <f>+[1]Totals!DE59</f>
        <v>4809926</v>
      </c>
      <c r="X18" s="101">
        <f>+[1]Totals!DF59</f>
        <v>0</v>
      </c>
      <c r="Y18" s="76">
        <f t="shared" si="3"/>
        <v>13810349</v>
      </c>
    </row>
    <row r="19" spans="1:25" s="117" customFormat="1" ht="13.2" customHeight="1" x14ac:dyDescent="0.3">
      <c r="A19" s="12" t="s">
        <v>45</v>
      </c>
      <c r="C19" s="118">
        <f>+[1]Totals!AH60</f>
        <v>0</v>
      </c>
      <c r="D19" s="101">
        <f>+[1]Totals!AI60</f>
        <v>0</v>
      </c>
      <c r="E19" s="101">
        <f>+[1]Totals!AJ60</f>
        <v>0</v>
      </c>
      <c r="F19" s="101">
        <f>+[1]Totals!AK60</f>
        <v>0</v>
      </c>
      <c r="G19" s="76">
        <f t="shared" si="0"/>
        <v>0</v>
      </c>
      <c r="I19" s="118">
        <f>+[1]Totals!BF60</f>
        <v>0</v>
      </c>
      <c r="J19" s="101">
        <f>+[1]Totals!BG60</f>
        <v>0</v>
      </c>
      <c r="K19" s="101">
        <f>+[1]Totals!BH60</f>
        <v>80000</v>
      </c>
      <c r="L19" s="101">
        <f>+[1]Totals!BI60</f>
        <v>0</v>
      </c>
      <c r="M19" s="76">
        <f t="shared" si="1"/>
        <v>80000</v>
      </c>
      <c r="O19" s="118">
        <f>+[1]Totals!CE60</f>
        <v>0</v>
      </c>
      <c r="P19" s="101">
        <f>+[1]Totals!CF60</f>
        <v>0</v>
      </c>
      <c r="Q19" s="101">
        <f>+[1]Totals!CG60</f>
        <v>80000</v>
      </c>
      <c r="R19" s="101">
        <f>+[1]Totals!CH60</f>
        <v>0</v>
      </c>
      <c r="S19" s="76">
        <f t="shared" si="2"/>
        <v>80000</v>
      </c>
      <c r="U19" s="118">
        <f>+[1]Totals!DC60</f>
        <v>0</v>
      </c>
      <c r="V19" s="101">
        <f>+[1]Totals!DD60</f>
        <v>0</v>
      </c>
      <c r="W19" s="101">
        <f>+[1]Totals!DE60</f>
        <v>0</v>
      </c>
      <c r="X19" s="101">
        <f>+[1]Totals!DF60</f>
        <v>0</v>
      </c>
      <c r="Y19" s="76">
        <f t="shared" si="3"/>
        <v>0</v>
      </c>
    </row>
    <row r="20" spans="1:25" s="117" customFormat="1" ht="13.2" customHeight="1" x14ac:dyDescent="0.3">
      <c r="A20" s="12" t="s">
        <v>46</v>
      </c>
      <c r="C20" s="118">
        <f>+[1]Totals!AH61</f>
        <v>0</v>
      </c>
      <c r="D20" s="101">
        <f>+[1]Totals!AI61</f>
        <v>0</v>
      </c>
      <c r="E20" s="101">
        <f>+[1]Totals!AJ61</f>
        <v>0</v>
      </c>
      <c r="F20" s="101">
        <f>+[1]Totals!AK61</f>
        <v>0</v>
      </c>
      <c r="G20" s="76">
        <f t="shared" si="0"/>
        <v>0</v>
      </c>
      <c r="I20" s="118">
        <f>+[1]Totals!BF61</f>
        <v>0</v>
      </c>
      <c r="J20" s="101">
        <f>+[1]Totals!BG61</f>
        <v>0</v>
      </c>
      <c r="K20" s="101">
        <f>+[1]Totals!BH61</f>
        <v>113081</v>
      </c>
      <c r="L20" s="101">
        <f>+[1]Totals!BI61</f>
        <v>0</v>
      </c>
      <c r="M20" s="76">
        <f t="shared" si="1"/>
        <v>113081</v>
      </c>
      <c r="O20" s="118">
        <f>+[1]Totals!CE61</f>
        <v>0</v>
      </c>
      <c r="P20" s="101">
        <f>+[1]Totals!CF61</f>
        <v>0</v>
      </c>
      <c r="Q20" s="101">
        <f>+[1]Totals!CG61</f>
        <v>0</v>
      </c>
      <c r="R20" s="101">
        <f>+[1]Totals!CH61</f>
        <v>1518801</v>
      </c>
      <c r="S20" s="76">
        <f t="shared" si="2"/>
        <v>1518801</v>
      </c>
      <c r="U20" s="118">
        <f>+[1]Totals!DC61</f>
        <v>117200</v>
      </c>
      <c r="V20" s="101">
        <f>+[1]Totals!DD61</f>
        <v>0</v>
      </c>
      <c r="W20" s="101">
        <f>+[1]Totals!DE61</f>
        <v>0</v>
      </c>
      <c r="X20" s="101">
        <f>+[1]Totals!DF61</f>
        <v>0</v>
      </c>
      <c r="Y20" s="76">
        <f t="shared" si="3"/>
        <v>117200</v>
      </c>
    </row>
    <row r="21" spans="1:25" s="117" customFormat="1" ht="13.2" customHeight="1" x14ac:dyDescent="0.3">
      <c r="A21" s="12" t="s">
        <v>47</v>
      </c>
      <c r="C21" s="118">
        <f>+[1]Totals!AH62</f>
        <v>5678942</v>
      </c>
      <c r="D21" s="101">
        <f>+[1]Totals!AI62</f>
        <v>2118000</v>
      </c>
      <c r="E21" s="101">
        <f>+[1]Totals!AJ62</f>
        <v>29750</v>
      </c>
      <c r="F21" s="101">
        <f>+[1]Totals!AK62</f>
        <v>208537</v>
      </c>
      <c r="G21" s="76">
        <f t="shared" si="0"/>
        <v>8035229</v>
      </c>
      <c r="I21" s="118">
        <f>+[1]Totals!BF62</f>
        <v>80000</v>
      </c>
      <c r="J21" s="101">
        <f>+[1]Totals!BG62</f>
        <v>3057684</v>
      </c>
      <c r="K21" s="101">
        <f>+[1]Totals!BH62</f>
        <v>8666621</v>
      </c>
      <c r="L21" s="101">
        <f>+[1]Totals!BI62</f>
        <v>9597171</v>
      </c>
      <c r="M21" s="76">
        <f t="shared" si="1"/>
        <v>21401476</v>
      </c>
      <c r="O21" s="118">
        <f>+[1]Totals!CE62</f>
        <v>773105</v>
      </c>
      <c r="P21" s="101">
        <f>+[1]Totals!CF62</f>
        <v>402333</v>
      </c>
      <c r="Q21" s="101">
        <f>+[1]Totals!CG62</f>
        <v>3309</v>
      </c>
      <c r="R21" s="101">
        <f>+[1]Totals!CH62</f>
        <v>348000</v>
      </c>
      <c r="S21" s="76">
        <f t="shared" si="2"/>
        <v>1526747</v>
      </c>
      <c r="U21" s="118">
        <f>+[1]Totals!DC62</f>
        <v>387053</v>
      </c>
      <c r="V21" s="101">
        <f>+[1]Totals!DD62</f>
        <v>1895025</v>
      </c>
      <c r="W21" s="101">
        <f>+[1]Totals!DE62</f>
        <v>560000</v>
      </c>
      <c r="X21" s="101">
        <f>+[1]Totals!DF62</f>
        <v>0</v>
      </c>
      <c r="Y21" s="76">
        <f t="shared" si="3"/>
        <v>2842078</v>
      </c>
    </row>
    <row r="22" spans="1:25" s="117" customFormat="1" ht="13.2" customHeight="1" x14ac:dyDescent="0.3">
      <c r="A22" s="12" t="s">
        <v>48</v>
      </c>
      <c r="C22" s="118">
        <f>+[1]Totals!AH63</f>
        <v>0</v>
      </c>
      <c r="D22" s="101">
        <f>+[1]Totals!AI63</f>
        <v>0</v>
      </c>
      <c r="E22" s="101">
        <f>+[1]Totals!AJ63</f>
        <v>0</v>
      </c>
      <c r="F22" s="101">
        <f>+[1]Totals!AK63</f>
        <v>0</v>
      </c>
      <c r="G22" s="76">
        <f t="shared" si="0"/>
        <v>0</v>
      </c>
      <c r="I22" s="118">
        <f>+[1]Totals!BF63</f>
        <v>0</v>
      </c>
      <c r="J22" s="101">
        <f>+[1]Totals!BG63</f>
        <v>0</v>
      </c>
      <c r="K22" s="101">
        <f>+[1]Totals!BH63</f>
        <v>40000</v>
      </c>
      <c r="L22" s="101">
        <f>+[1]Totals!BI63</f>
        <v>0</v>
      </c>
      <c r="M22" s="76">
        <f t="shared" si="1"/>
        <v>40000</v>
      </c>
      <c r="O22" s="118">
        <f>+[1]Totals!CE63</f>
        <v>0</v>
      </c>
      <c r="P22" s="101">
        <f>+[1]Totals!CF63</f>
        <v>0</v>
      </c>
      <c r="Q22" s="101">
        <f>+[1]Totals!CG63</f>
        <v>0</v>
      </c>
      <c r="R22" s="101">
        <f>+[1]Totals!CH63</f>
        <v>0</v>
      </c>
      <c r="S22" s="76">
        <f t="shared" si="2"/>
        <v>0</v>
      </c>
      <c r="U22" s="118">
        <f>+[1]Totals!DC63</f>
        <v>0</v>
      </c>
      <c r="V22" s="101">
        <f>+[1]Totals!DD63</f>
        <v>0</v>
      </c>
      <c r="W22" s="101">
        <f>+[1]Totals!DE63</f>
        <v>85000</v>
      </c>
      <c r="X22" s="101">
        <f>+[1]Totals!DF63</f>
        <v>0</v>
      </c>
      <c r="Y22" s="76">
        <f t="shared" si="3"/>
        <v>85000</v>
      </c>
    </row>
    <row r="23" spans="1:25" s="117" customFormat="1" ht="13.2" customHeight="1" x14ac:dyDescent="0.3">
      <c r="A23" s="12" t="s">
        <v>49</v>
      </c>
      <c r="C23" s="118">
        <f>+[1]Totals!AH64</f>
        <v>262036</v>
      </c>
      <c r="D23" s="101">
        <f>+[1]Totals!AI64</f>
        <v>12500</v>
      </c>
      <c r="E23" s="101">
        <f>+[1]Totals!AJ64</f>
        <v>0</v>
      </c>
      <c r="F23" s="101">
        <f>+[1]Totals!AK64</f>
        <v>1612275</v>
      </c>
      <c r="G23" s="76">
        <f t="shared" si="0"/>
        <v>1886811</v>
      </c>
      <c r="I23" s="118">
        <f>+[1]Totals!BF64</f>
        <v>0</v>
      </c>
      <c r="J23" s="101">
        <f>+[1]Totals!BG64</f>
        <v>0</v>
      </c>
      <c r="K23" s="101">
        <f>+[1]Totals!BH64</f>
        <v>215863</v>
      </c>
      <c r="L23" s="101">
        <f>+[1]Totals!BI64</f>
        <v>300</v>
      </c>
      <c r="M23" s="76">
        <f t="shared" si="1"/>
        <v>216163</v>
      </c>
      <c r="O23" s="118">
        <f>+[1]Totals!CE64</f>
        <v>0</v>
      </c>
      <c r="P23" s="101">
        <f>+[1]Totals!CF64</f>
        <v>223834</v>
      </c>
      <c r="Q23" s="101">
        <f>+[1]Totals!CG64</f>
        <v>0</v>
      </c>
      <c r="R23" s="101">
        <f>+[1]Totals!CH64</f>
        <v>0</v>
      </c>
      <c r="S23" s="76">
        <f t="shared" si="2"/>
        <v>223834</v>
      </c>
      <c r="U23" s="118">
        <f>+[1]Totals!DC64</f>
        <v>0</v>
      </c>
      <c r="V23" s="101">
        <f>+[1]Totals!DD64</f>
        <v>0</v>
      </c>
      <c r="W23" s="101">
        <f>+[1]Totals!DE64</f>
        <v>0</v>
      </c>
      <c r="X23" s="101">
        <f>+[1]Totals!DF64</f>
        <v>0</v>
      </c>
      <c r="Y23" s="76">
        <f t="shared" si="3"/>
        <v>0</v>
      </c>
    </row>
    <row r="24" spans="1:25" s="117" customFormat="1" ht="13.2" customHeight="1" x14ac:dyDescent="0.3">
      <c r="A24" s="12" t="s">
        <v>50</v>
      </c>
      <c r="C24" s="118">
        <f>+[1]Totals!AH65</f>
        <v>6994940</v>
      </c>
      <c r="D24" s="101">
        <f>+[1]Totals!AI65</f>
        <v>18000</v>
      </c>
      <c r="E24" s="101">
        <f>+[1]Totals!AJ65</f>
        <v>1712198</v>
      </c>
      <c r="F24" s="101">
        <f>+[1]Totals!AK65</f>
        <v>18000</v>
      </c>
      <c r="G24" s="76">
        <f t="shared" si="0"/>
        <v>8743138</v>
      </c>
      <c r="I24" s="118">
        <f>+[1]Totals!BF65</f>
        <v>1343040</v>
      </c>
      <c r="J24" s="101">
        <f>+[1]Totals!BG65</f>
        <v>1789380</v>
      </c>
      <c r="K24" s="101">
        <f>+[1]Totals!BH65</f>
        <v>18000</v>
      </c>
      <c r="L24" s="101">
        <f>+[1]Totals!BI65</f>
        <v>0</v>
      </c>
      <c r="M24" s="76">
        <f t="shared" si="1"/>
        <v>3150420</v>
      </c>
      <c r="O24" s="118">
        <f>+[1]Totals!CE65</f>
        <v>878000</v>
      </c>
      <c r="P24" s="101">
        <f>+[1]Totals!CF65</f>
        <v>2564000</v>
      </c>
      <c r="Q24" s="101">
        <f>+[1]Totals!CG65</f>
        <v>10600100</v>
      </c>
      <c r="R24" s="101">
        <f>+[1]Totals!CH65</f>
        <v>5144500</v>
      </c>
      <c r="S24" s="76">
        <f t="shared" si="2"/>
        <v>19186600</v>
      </c>
      <c r="U24" s="118">
        <f>+[1]Totals!DC65</f>
        <v>51505</v>
      </c>
      <c r="V24" s="101">
        <f>+[1]Totals!DD65</f>
        <v>25950</v>
      </c>
      <c r="W24" s="101">
        <f>+[1]Totals!DE65</f>
        <v>748870</v>
      </c>
      <c r="X24" s="101">
        <f>+[1]Totals!DF65</f>
        <v>0</v>
      </c>
      <c r="Y24" s="76">
        <f t="shared" si="3"/>
        <v>826325</v>
      </c>
    </row>
    <row r="25" spans="1:25" s="117" customFormat="1" ht="13.2" customHeight="1" x14ac:dyDescent="0.3">
      <c r="A25" s="12" t="s">
        <v>51</v>
      </c>
      <c r="C25" s="118">
        <f>+[1]Totals!AH66</f>
        <v>0</v>
      </c>
      <c r="D25" s="101">
        <f>+[1]Totals!AI66</f>
        <v>0</v>
      </c>
      <c r="E25" s="101">
        <f>+[1]Totals!AJ66</f>
        <v>0</v>
      </c>
      <c r="F25" s="101">
        <f>+[1]Totals!AK66</f>
        <v>2012000</v>
      </c>
      <c r="G25" s="76">
        <f t="shared" si="0"/>
        <v>2012000</v>
      </c>
      <c r="I25" s="118">
        <f>+[1]Totals!BF66</f>
        <v>5985755</v>
      </c>
      <c r="J25" s="101">
        <f>+[1]Totals!BG66</f>
        <v>2824800</v>
      </c>
      <c r="K25" s="101">
        <f>+[1]Totals!BH66</f>
        <v>0</v>
      </c>
      <c r="L25" s="101">
        <f>+[1]Totals!BI66</f>
        <v>1100000</v>
      </c>
      <c r="M25" s="76">
        <f t="shared" si="1"/>
        <v>9910555</v>
      </c>
      <c r="O25" s="118">
        <f>+[1]Totals!CE66</f>
        <v>0</v>
      </c>
      <c r="P25" s="101">
        <f>+[1]Totals!CF66</f>
        <v>0</v>
      </c>
      <c r="Q25" s="101">
        <f>+[1]Totals!CG66</f>
        <v>0</v>
      </c>
      <c r="R25" s="101">
        <f>+[1]Totals!CH66</f>
        <v>0</v>
      </c>
      <c r="S25" s="76">
        <f t="shared" si="2"/>
        <v>0</v>
      </c>
      <c r="U25" s="118">
        <f>+[1]Totals!DC66</f>
        <v>0</v>
      </c>
      <c r="V25" s="101">
        <f>+[1]Totals!DD66</f>
        <v>0</v>
      </c>
      <c r="W25" s="101">
        <f>+[1]Totals!DE66</f>
        <v>2991134</v>
      </c>
      <c r="X25" s="101">
        <f>+[1]Totals!DF66</f>
        <v>0</v>
      </c>
      <c r="Y25" s="76">
        <f t="shared" si="3"/>
        <v>2991134</v>
      </c>
    </row>
    <row r="26" spans="1:25" s="117" customFormat="1" ht="13.2" customHeight="1" x14ac:dyDescent="0.3">
      <c r="A26" t="s">
        <v>52</v>
      </c>
      <c r="C26" s="118">
        <f>+[1]Totals!AH67</f>
        <v>0</v>
      </c>
      <c r="D26" s="101">
        <f>+[1]Totals!AI67</f>
        <v>0</v>
      </c>
      <c r="E26" s="101">
        <f>+[1]Totals!AJ67</f>
        <v>0</v>
      </c>
      <c r="F26" s="101">
        <f>+[1]Totals!AK67</f>
        <v>243553</v>
      </c>
      <c r="G26" s="76">
        <f t="shared" si="0"/>
        <v>243553</v>
      </c>
      <c r="I26" s="118">
        <f>+[1]Totals!BF67</f>
        <v>0</v>
      </c>
      <c r="J26" s="101">
        <f>+[1]Totals!BG67</f>
        <v>121776</v>
      </c>
      <c r="K26" s="101">
        <f>+[1]Totals!BH67</f>
        <v>1605580</v>
      </c>
      <c r="L26" s="101">
        <f>+[1]Totals!BI67</f>
        <v>0</v>
      </c>
      <c r="M26" s="76">
        <f t="shared" si="1"/>
        <v>1727356</v>
      </c>
      <c r="O26" s="118">
        <f>+[1]Totals!CE67</f>
        <v>0</v>
      </c>
      <c r="P26" s="101">
        <f>+[1]Totals!CF67</f>
        <v>0</v>
      </c>
      <c r="Q26" s="101">
        <f>+[1]Totals!CG67</f>
        <v>0</v>
      </c>
      <c r="R26" s="101">
        <f>+[1]Totals!CH67</f>
        <v>0</v>
      </c>
      <c r="S26" s="76">
        <f t="shared" si="2"/>
        <v>0</v>
      </c>
      <c r="U26" s="118">
        <f>+[1]Totals!DC67</f>
        <v>0</v>
      </c>
      <c r="V26" s="101">
        <f>+[1]Totals!DD67</f>
        <v>0</v>
      </c>
      <c r="W26" s="101">
        <f>+[1]Totals!DE67</f>
        <v>49085</v>
      </c>
      <c r="X26" s="101">
        <f>+[1]Totals!DF67</f>
        <v>0</v>
      </c>
      <c r="Y26" s="76">
        <f t="shared" si="3"/>
        <v>49085</v>
      </c>
    </row>
    <row r="27" spans="1:25" s="117" customFormat="1" ht="13.2" customHeight="1" x14ac:dyDescent="0.3">
      <c r="A27" s="12" t="s">
        <v>53</v>
      </c>
      <c r="C27" s="118">
        <f>+[1]Totals!AH68</f>
        <v>1966223</v>
      </c>
      <c r="D27" s="101">
        <f>+[1]Totals!AI68</f>
        <v>1145487</v>
      </c>
      <c r="E27" s="101">
        <f>+[1]Totals!AJ68</f>
        <v>6731813</v>
      </c>
      <c r="F27" s="101">
        <f>+[1]Totals!AK68</f>
        <v>1985039</v>
      </c>
      <c r="G27" s="76">
        <f t="shared" si="0"/>
        <v>11828562</v>
      </c>
      <c r="I27" s="118">
        <f>+[1]Totals!BF68</f>
        <v>627950</v>
      </c>
      <c r="J27" s="101">
        <f>+[1]Totals!BG68</f>
        <v>683651</v>
      </c>
      <c r="K27" s="101">
        <f>+[1]Totals!BH68</f>
        <v>1766252</v>
      </c>
      <c r="L27" s="101">
        <f>+[1]Totals!BI68</f>
        <v>363750</v>
      </c>
      <c r="M27" s="76">
        <f t="shared" si="1"/>
        <v>3441603</v>
      </c>
      <c r="O27" s="118">
        <f>+[1]Totals!CE68</f>
        <v>304990</v>
      </c>
      <c r="P27" s="101">
        <f>+[1]Totals!CF68</f>
        <v>1753250</v>
      </c>
      <c r="Q27" s="101">
        <f>+[1]Totals!CG68</f>
        <v>2171454</v>
      </c>
      <c r="R27" s="101">
        <f>+[1]Totals!CH68</f>
        <v>7635049</v>
      </c>
      <c r="S27" s="76">
        <f t="shared" si="2"/>
        <v>11864743</v>
      </c>
      <c r="U27" s="118">
        <f>+[1]Totals!DC68</f>
        <v>3293115</v>
      </c>
      <c r="V27" s="101">
        <f>+[1]Totals!DD68</f>
        <v>3118434</v>
      </c>
      <c r="W27" s="101">
        <f>+[1]Totals!DE68</f>
        <v>968000</v>
      </c>
      <c r="X27" s="101">
        <f>+[1]Totals!DF68</f>
        <v>0</v>
      </c>
      <c r="Y27" s="76">
        <f t="shared" si="3"/>
        <v>7379549</v>
      </c>
    </row>
    <row r="28" spans="1:25" s="117" customFormat="1" ht="13.2" customHeight="1" x14ac:dyDescent="0.3">
      <c r="A28" s="12" t="s">
        <v>54</v>
      </c>
      <c r="C28" s="118">
        <f>+[1]Totals!AH69</f>
        <v>2983264</v>
      </c>
      <c r="D28" s="101">
        <f>+[1]Totals!AI69</f>
        <v>0</v>
      </c>
      <c r="E28" s="101">
        <f>+[1]Totals!AJ69</f>
        <v>0</v>
      </c>
      <c r="F28" s="101">
        <f>+[1]Totals!AK69</f>
        <v>0</v>
      </c>
      <c r="G28" s="76">
        <f t="shared" si="0"/>
        <v>2983264</v>
      </c>
      <c r="I28" s="118">
        <f>+[1]Totals!BF69</f>
        <v>139500</v>
      </c>
      <c r="J28" s="101">
        <f>+[1]Totals!BG69</f>
        <v>139500</v>
      </c>
      <c r="K28" s="101">
        <f>+[1]Totals!BH69</f>
        <v>0</v>
      </c>
      <c r="L28" s="101">
        <f>+[1]Totals!BI69</f>
        <v>0</v>
      </c>
      <c r="M28" s="76">
        <f t="shared" si="1"/>
        <v>279000</v>
      </c>
      <c r="O28" s="118">
        <f>+[1]Totals!CE69</f>
        <v>150000</v>
      </c>
      <c r="P28" s="101">
        <f>+[1]Totals!CF69</f>
        <v>150400</v>
      </c>
      <c r="Q28" s="101">
        <f>+[1]Totals!CG69</f>
        <v>252000</v>
      </c>
      <c r="R28" s="101">
        <f>+[1]Totals!CH69</f>
        <v>555743</v>
      </c>
      <c r="S28" s="76">
        <f t="shared" si="2"/>
        <v>1108143</v>
      </c>
      <c r="U28" s="118">
        <f>+[1]Totals!DC69</f>
        <v>1779162</v>
      </c>
      <c r="V28" s="101">
        <f>+[1]Totals!DD69</f>
        <v>858574</v>
      </c>
      <c r="W28" s="101">
        <f>+[1]Totals!DE69</f>
        <v>350000</v>
      </c>
      <c r="X28" s="101">
        <f>+[1]Totals!DF69</f>
        <v>0</v>
      </c>
      <c r="Y28" s="76">
        <f t="shared" si="3"/>
        <v>2987736</v>
      </c>
    </row>
    <row r="29" spans="1:25" s="117" customFormat="1" ht="13.2" customHeight="1" x14ac:dyDescent="0.3">
      <c r="A29" s="12" t="s">
        <v>55</v>
      </c>
      <c r="C29" s="118">
        <f>+[1]Totals!AH70</f>
        <v>5597700</v>
      </c>
      <c r="D29" s="101">
        <f>+[1]Totals!AI70</f>
        <v>0</v>
      </c>
      <c r="E29" s="101">
        <f>+[1]Totals!AJ70</f>
        <v>0</v>
      </c>
      <c r="F29" s="101">
        <f>+[1]Totals!AK70</f>
        <v>0</v>
      </c>
      <c r="G29" s="76">
        <f t="shared" si="0"/>
        <v>5597700</v>
      </c>
      <c r="I29" s="118">
        <f>+[1]Totals!BF70</f>
        <v>2669300</v>
      </c>
      <c r="J29" s="101">
        <f>+[1]Totals!BG70</f>
        <v>331000</v>
      </c>
      <c r="K29" s="101">
        <f>+[1]Totals!BH70</f>
        <v>1425850</v>
      </c>
      <c r="L29" s="101">
        <f>+[1]Totals!BI70</f>
        <v>1422150</v>
      </c>
      <c r="M29" s="76">
        <f t="shared" si="1"/>
        <v>5848300</v>
      </c>
      <c r="O29" s="118">
        <f>+[1]Totals!CE70</f>
        <v>0</v>
      </c>
      <c r="P29" s="101">
        <f>+[1]Totals!CF70</f>
        <v>252550</v>
      </c>
      <c r="Q29" s="101">
        <f>+[1]Totals!CG70</f>
        <v>31000</v>
      </c>
      <c r="R29" s="101">
        <f>+[1]Totals!CH70</f>
        <v>682750</v>
      </c>
      <c r="S29" s="76">
        <f t="shared" si="2"/>
        <v>966300</v>
      </c>
      <c r="U29" s="118">
        <f>+[1]Totals!DC70</f>
        <v>1720000</v>
      </c>
      <c r="V29" s="101">
        <f>+[1]Totals!DD70</f>
        <v>8901120</v>
      </c>
      <c r="W29" s="101">
        <f>+[1]Totals!DE70</f>
        <v>4263950</v>
      </c>
      <c r="X29" s="101">
        <f>+[1]Totals!DF70</f>
        <v>0</v>
      </c>
      <c r="Y29" s="76">
        <f t="shared" si="3"/>
        <v>14885070</v>
      </c>
    </row>
    <row r="30" spans="1:25" s="117" customFormat="1" ht="13.2" customHeight="1" x14ac:dyDescent="0.3">
      <c r="A30" s="12" t="s">
        <v>56</v>
      </c>
      <c r="C30" s="118">
        <f>+[1]Totals!AH71</f>
        <v>0</v>
      </c>
      <c r="D30" s="101">
        <f>+[1]Totals!AI71</f>
        <v>3686677</v>
      </c>
      <c r="E30" s="101">
        <f>+[1]Totals!AJ71</f>
        <v>1056324</v>
      </c>
      <c r="F30" s="101">
        <f>+[1]Totals!AK71</f>
        <v>3870229</v>
      </c>
      <c r="G30" s="76">
        <f t="shared" si="0"/>
        <v>8613230</v>
      </c>
      <c r="I30" s="118">
        <f>+[1]Totals!BF71</f>
        <v>0</v>
      </c>
      <c r="J30" s="101">
        <f>+[1]Totals!BG71</f>
        <v>2505415</v>
      </c>
      <c r="K30" s="101">
        <f>+[1]Totals!BH71</f>
        <v>349350</v>
      </c>
      <c r="L30" s="101">
        <f>+[1]Totals!BI71</f>
        <v>0</v>
      </c>
      <c r="M30" s="76">
        <f t="shared" si="1"/>
        <v>2854765</v>
      </c>
      <c r="O30" s="118">
        <f>+[1]Totals!CE71</f>
        <v>0</v>
      </c>
      <c r="P30" s="101">
        <f>+[1]Totals!CF71</f>
        <v>1200000</v>
      </c>
      <c r="Q30" s="101">
        <f>+[1]Totals!CG71</f>
        <v>293777</v>
      </c>
      <c r="R30" s="101">
        <f>+[1]Totals!CH71</f>
        <v>606471</v>
      </c>
      <c r="S30" s="76">
        <f t="shared" si="2"/>
        <v>2100248</v>
      </c>
      <c r="U30" s="118">
        <f>+[1]Totals!DC71</f>
        <v>2931371</v>
      </c>
      <c r="V30" s="101">
        <f>+[1]Totals!DD71</f>
        <v>5361629</v>
      </c>
      <c r="W30" s="101">
        <f>+[1]Totals!DE71</f>
        <v>2908607</v>
      </c>
      <c r="X30" s="101">
        <f>+[1]Totals!DF71</f>
        <v>0</v>
      </c>
      <c r="Y30" s="76">
        <f t="shared" si="3"/>
        <v>11201607</v>
      </c>
    </row>
    <row r="31" spans="1:25" s="117" customFormat="1" ht="13.2" customHeight="1" x14ac:dyDescent="0.3">
      <c r="A31" s="12" t="s">
        <v>57</v>
      </c>
      <c r="C31" s="118">
        <f>+[1]Totals!AH72</f>
        <v>1489600</v>
      </c>
      <c r="D31" s="101">
        <f>+[1]Totals!AI72</f>
        <v>437100</v>
      </c>
      <c r="E31" s="101">
        <f>+[1]Totals!AJ72</f>
        <v>0</v>
      </c>
      <c r="F31" s="101">
        <f>+[1]Totals!AK72</f>
        <v>0</v>
      </c>
      <c r="G31" s="76">
        <f t="shared" si="0"/>
        <v>1926700</v>
      </c>
      <c r="I31" s="118">
        <f>+[1]Totals!BF72</f>
        <v>455000</v>
      </c>
      <c r="J31" s="101">
        <f>+[1]Totals!BG72</f>
        <v>1444250</v>
      </c>
      <c r="K31" s="101">
        <f>+[1]Totals!BH72</f>
        <v>0</v>
      </c>
      <c r="L31" s="101">
        <f>+[1]Totals!BI72</f>
        <v>10592913</v>
      </c>
      <c r="M31" s="76">
        <f t="shared" si="1"/>
        <v>12492163</v>
      </c>
      <c r="O31" s="118">
        <f>+[1]Totals!CE72</f>
        <v>1466810</v>
      </c>
      <c r="P31" s="101">
        <f>+[1]Totals!CF72</f>
        <v>1185000</v>
      </c>
      <c r="Q31" s="101">
        <f>+[1]Totals!CG72</f>
        <v>650000</v>
      </c>
      <c r="R31" s="101">
        <f>+[1]Totals!CH72</f>
        <v>1000</v>
      </c>
      <c r="S31" s="76">
        <f t="shared" si="2"/>
        <v>3302810</v>
      </c>
      <c r="U31" s="118">
        <f>+[1]Totals!DC72</f>
        <v>0</v>
      </c>
      <c r="V31" s="101">
        <f>+[1]Totals!DD72</f>
        <v>79105</v>
      </c>
      <c r="W31" s="101">
        <f>+[1]Totals!DE72</f>
        <v>788750</v>
      </c>
      <c r="X31" s="101">
        <f>+[1]Totals!DF72</f>
        <v>0</v>
      </c>
      <c r="Y31" s="76">
        <f t="shared" si="3"/>
        <v>867855</v>
      </c>
    </row>
    <row r="32" spans="1:25" s="117" customFormat="1" ht="13.2" customHeight="1" x14ac:dyDescent="0.3">
      <c r="A32" s="12" t="s">
        <v>58</v>
      </c>
      <c r="C32" s="118">
        <f>+[1]Totals!AH73</f>
        <v>0</v>
      </c>
      <c r="D32" s="101">
        <f>+[1]Totals!AI73</f>
        <v>0</v>
      </c>
      <c r="E32" s="101">
        <f>+[1]Totals!AJ73</f>
        <v>0</v>
      </c>
      <c r="F32" s="101">
        <f>+[1]Totals!AK73</f>
        <v>0</v>
      </c>
      <c r="G32" s="76">
        <f t="shared" si="0"/>
        <v>0</v>
      </c>
      <c r="I32" s="118">
        <f>+[1]Totals!BF73</f>
        <v>0</v>
      </c>
      <c r="J32" s="101">
        <f>+[1]Totals!BG73</f>
        <v>0</v>
      </c>
      <c r="K32" s="101">
        <f>+[1]Totals!BH73</f>
        <v>0</v>
      </c>
      <c r="L32" s="101">
        <f>+[1]Totals!BI73</f>
        <v>0</v>
      </c>
      <c r="M32" s="76">
        <f t="shared" si="1"/>
        <v>0</v>
      </c>
      <c r="O32" s="118">
        <f>+[1]Totals!CE73</f>
        <v>695738</v>
      </c>
      <c r="P32" s="101">
        <f>+[1]Totals!CF73</f>
        <v>1110032</v>
      </c>
      <c r="Q32" s="101">
        <f>+[1]Totals!CG73</f>
        <v>0</v>
      </c>
      <c r="R32" s="101">
        <f>+[1]Totals!CH73</f>
        <v>0</v>
      </c>
      <c r="S32" s="76">
        <f t="shared" si="2"/>
        <v>1805770</v>
      </c>
      <c r="U32" s="118">
        <f>+[1]Totals!DC73</f>
        <v>0</v>
      </c>
      <c r="V32" s="101">
        <f>+[1]Totals!DD73</f>
        <v>0</v>
      </c>
      <c r="W32" s="101">
        <f>+[1]Totals!DE73</f>
        <v>0</v>
      </c>
      <c r="X32" s="101">
        <f>+[1]Totals!DF73</f>
        <v>0</v>
      </c>
      <c r="Y32" s="76">
        <f t="shared" si="3"/>
        <v>0</v>
      </c>
    </row>
    <row r="33" spans="1:25" s="117" customFormat="1" ht="13.2" customHeight="1" x14ac:dyDescent="0.3">
      <c r="A33" s="12" t="s">
        <v>59</v>
      </c>
      <c r="C33" s="118">
        <f>+[1]Totals!AH74</f>
        <v>44010</v>
      </c>
      <c r="D33" s="101">
        <f>+[1]Totals!AI74</f>
        <v>607100</v>
      </c>
      <c r="E33" s="101">
        <f>+[1]Totals!AJ74</f>
        <v>332700</v>
      </c>
      <c r="F33" s="101">
        <f>+[1]Totals!AK74</f>
        <v>4700650</v>
      </c>
      <c r="G33" s="76">
        <f t="shared" si="0"/>
        <v>5684460</v>
      </c>
      <c r="I33" s="118">
        <f>+[1]Totals!BF74</f>
        <v>1266000</v>
      </c>
      <c r="J33" s="101">
        <f>+[1]Totals!BG74</f>
        <v>26550</v>
      </c>
      <c r="K33" s="101">
        <f>+[1]Totals!BH74</f>
        <v>4357300</v>
      </c>
      <c r="L33" s="101">
        <f>+[1]Totals!BI74</f>
        <v>2416900</v>
      </c>
      <c r="M33" s="76">
        <f t="shared" si="1"/>
        <v>8066750</v>
      </c>
      <c r="O33" s="118">
        <f>+[1]Totals!CE74</f>
        <v>5988850</v>
      </c>
      <c r="P33" s="101">
        <f>+[1]Totals!CF74</f>
        <v>11550</v>
      </c>
      <c r="Q33" s="101">
        <f>+[1]Totals!CG74</f>
        <v>2667000</v>
      </c>
      <c r="R33" s="101">
        <f>+[1]Totals!CH74</f>
        <v>450180</v>
      </c>
      <c r="S33" s="76">
        <f t="shared" si="2"/>
        <v>9117580</v>
      </c>
      <c r="U33" s="118">
        <f>+[1]Totals!DC74</f>
        <v>6000</v>
      </c>
      <c r="V33" s="101">
        <f>+[1]Totals!DD74</f>
        <v>0</v>
      </c>
      <c r="W33" s="101">
        <f>+[1]Totals!DE74</f>
        <v>0</v>
      </c>
      <c r="X33" s="101">
        <f>+[1]Totals!DF74</f>
        <v>0</v>
      </c>
      <c r="Y33" s="76">
        <f t="shared" si="3"/>
        <v>6000</v>
      </c>
    </row>
    <row r="34" spans="1:25" s="117" customFormat="1" ht="13.2" customHeight="1" x14ac:dyDescent="0.3">
      <c r="A34" s="12" t="s">
        <v>60</v>
      </c>
      <c r="C34" s="118">
        <f>+[1]Totals!AH75</f>
        <v>0</v>
      </c>
      <c r="D34" s="101">
        <f>+[1]Totals!AI75</f>
        <v>0</v>
      </c>
      <c r="E34" s="101">
        <f>+[1]Totals!AJ75</f>
        <v>0</v>
      </c>
      <c r="F34" s="101">
        <f>+[1]Totals!AK75</f>
        <v>0</v>
      </c>
      <c r="G34" s="76">
        <f t="shared" si="0"/>
        <v>0</v>
      </c>
      <c r="I34" s="118">
        <f>+[1]Totals!BF75</f>
        <v>0</v>
      </c>
      <c r="J34" s="101">
        <f>+[1]Totals!BG75</f>
        <v>0</v>
      </c>
      <c r="K34" s="101">
        <f>+[1]Totals!BH75</f>
        <v>0</v>
      </c>
      <c r="L34" s="101">
        <f>+[1]Totals!BI75</f>
        <v>0</v>
      </c>
      <c r="M34" s="76">
        <f t="shared" si="1"/>
        <v>0</v>
      </c>
      <c r="O34" s="118">
        <f>+[1]Totals!CE75</f>
        <v>0</v>
      </c>
      <c r="P34" s="101">
        <f>+[1]Totals!CF75</f>
        <v>0</v>
      </c>
      <c r="Q34" s="101">
        <f>+[1]Totals!CG75</f>
        <v>160255</v>
      </c>
      <c r="R34" s="101">
        <f>+[1]Totals!CH75</f>
        <v>0</v>
      </c>
      <c r="S34" s="76">
        <f t="shared" si="2"/>
        <v>160255</v>
      </c>
      <c r="U34" s="118">
        <f>+[1]Totals!DC75</f>
        <v>0</v>
      </c>
      <c r="V34" s="101">
        <f>+[1]Totals!DD75</f>
        <v>0</v>
      </c>
      <c r="W34" s="101">
        <f>+[1]Totals!DE75</f>
        <v>0</v>
      </c>
      <c r="X34" s="101">
        <f>+[1]Totals!DF75</f>
        <v>0</v>
      </c>
      <c r="Y34" s="76">
        <f t="shared" si="3"/>
        <v>0</v>
      </c>
    </row>
    <row r="35" spans="1:25" s="117" customFormat="1" ht="13.2" customHeight="1" x14ac:dyDescent="0.3">
      <c r="A35" s="12" t="s">
        <v>61</v>
      </c>
      <c r="C35" s="118">
        <f>+[1]Totals!AH76</f>
        <v>4470150</v>
      </c>
      <c r="D35" s="101">
        <f>+[1]Totals!AI76</f>
        <v>11380</v>
      </c>
      <c r="E35" s="101">
        <f>+[1]Totals!AJ76</f>
        <v>3000</v>
      </c>
      <c r="F35" s="101">
        <f>+[1]Totals!AK76</f>
        <v>5587200</v>
      </c>
      <c r="G35" s="76">
        <f t="shared" si="0"/>
        <v>10071730</v>
      </c>
      <c r="I35" s="118">
        <f>+[1]Totals!BF76</f>
        <v>4676830</v>
      </c>
      <c r="J35" s="101">
        <f>+[1]Totals!BG76</f>
        <v>218450</v>
      </c>
      <c r="K35" s="101">
        <f>+[1]Totals!BH76</f>
        <v>363500</v>
      </c>
      <c r="L35" s="101">
        <f>+[1]Totals!BI76</f>
        <v>588500</v>
      </c>
      <c r="M35" s="76">
        <f t="shared" si="1"/>
        <v>5847280</v>
      </c>
      <c r="O35" s="118">
        <f>+[1]Totals!CE76</f>
        <v>1030000</v>
      </c>
      <c r="P35" s="101">
        <f>+[1]Totals!CF76</f>
        <v>7700</v>
      </c>
      <c r="Q35" s="101">
        <f>+[1]Totals!CG76</f>
        <v>457081</v>
      </c>
      <c r="R35" s="101">
        <f>+[1]Totals!CH76</f>
        <v>10413750</v>
      </c>
      <c r="S35" s="76">
        <f t="shared" si="2"/>
        <v>11908531</v>
      </c>
      <c r="U35" s="118">
        <f>+[1]Totals!DC76</f>
        <v>5228166</v>
      </c>
      <c r="V35" s="101">
        <f>+[1]Totals!DD76</f>
        <v>755000</v>
      </c>
      <c r="W35" s="101">
        <f>+[1]Totals!DE76</f>
        <v>58850</v>
      </c>
      <c r="X35" s="101">
        <f>+[1]Totals!DF76</f>
        <v>0</v>
      </c>
      <c r="Y35" s="76">
        <f t="shared" si="3"/>
        <v>6042016</v>
      </c>
    </row>
    <row r="36" spans="1:25" s="117" customFormat="1" ht="13.2" customHeight="1" x14ac:dyDescent="0.3">
      <c r="A36" s="12" t="s">
        <v>62</v>
      </c>
      <c r="C36" s="118">
        <f>+[1]Totals!AH77</f>
        <v>2754474</v>
      </c>
      <c r="D36" s="101">
        <f>+[1]Totals!AI77</f>
        <v>7489636</v>
      </c>
      <c r="E36" s="101">
        <f>+[1]Totals!AJ77</f>
        <v>15196069</v>
      </c>
      <c r="F36" s="101">
        <f>+[1]Totals!AK77</f>
        <v>11875226</v>
      </c>
      <c r="G36" s="76">
        <f t="shared" si="0"/>
        <v>37315405</v>
      </c>
      <c r="I36" s="118">
        <f>+[1]Totals!BF77</f>
        <v>7015347</v>
      </c>
      <c r="J36" s="101">
        <f>+[1]Totals!BG77</f>
        <v>14883274</v>
      </c>
      <c r="K36" s="101">
        <f>+[1]Totals!BH77</f>
        <v>6387120</v>
      </c>
      <c r="L36" s="101">
        <f>+[1]Totals!BI77</f>
        <v>136777</v>
      </c>
      <c r="M36" s="76">
        <f t="shared" si="1"/>
        <v>28422518</v>
      </c>
      <c r="O36" s="118">
        <f>+[1]Totals!CE77</f>
        <v>8223441</v>
      </c>
      <c r="P36" s="101">
        <f>+[1]Totals!CF77</f>
        <v>4216583</v>
      </c>
      <c r="Q36" s="101">
        <f>+[1]Totals!CG77</f>
        <v>8874500</v>
      </c>
      <c r="R36" s="101">
        <f>+[1]Totals!CH77</f>
        <v>777600</v>
      </c>
      <c r="S36" s="76">
        <f t="shared" si="2"/>
        <v>22092124</v>
      </c>
      <c r="U36" s="118">
        <f>+[1]Totals!DC77</f>
        <v>8246409</v>
      </c>
      <c r="V36" s="101">
        <f>+[1]Totals!DD77</f>
        <v>2453459</v>
      </c>
      <c r="W36" s="101">
        <f>+[1]Totals!DE77</f>
        <v>7060299</v>
      </c>
      <c r="X36" s="101">
        <f>+[1]Totals!DF77</f>
        <v>0</v>
      </c>
      <c r="Y36" s="76">
        <f t="shared" si="3"/>
        <v>17760167</v>
      </c>
    </row>
    <row r="37" spans="1:25" s="117" customFormat="1" ht="13.2" customHeight="1" x14ac:dyDescent="0.3">
      <c r="A37" s="12" t="s">
        <v>63</v>
      </c>
      <c r="C37" s="118">
        <f>+[1]Totals!AH78</f>
        <v>0</v>
      </c>
      <c r="D37" s="101">
        <f>+[1]Totals!AI78</f>
        <v>85000</v>
      </c>
      <c r="E37" s="101">
        <f>+[1]Totals!AJ78</f>
        <v>0</v>
      </c>
      <c r="F37" s="101">
        <f>+[1]Totals!AK78</f>
        <v>1142264</v>
      </c>
      <c r="G37" s="76">
        <f t="shared" si="0"/>
        <v>1227264</v>
      </c>
      <c r="I37" s="118">
        <f>+[1]Totals!BF78</f>
        <v>896792</v>
      </c>
      <c r="J37" s="101">
        <f>+[1]Totals!BG78</f>
        <v>2993845</v>
      </c>
      <c r="K37" s="101">
        <f>+[1]Totals!BH78</f>
        <v>917838</v>
      </c>
      <c r="L37" s="101">
        <f>+[1]Totals!BI78</f>
        <v>0</v>
      </c>
      <c r="M37" s="76">
        <f t="shared" si="1"/>
        <v>4808475</v>
      </c>
      <c r="O37" s="118">
        <f>+[1]Totals!CE78</f>
        <v>701700</v>
      </c>
      <c r="P37" s="101">
        <f>+[1]Totals!CF78</f>
        <v>870000</v>
      </c>
      <c r="Q37" s="101">
        <f>+[1]Totals!CG78</f>
        <v>150000</v>
      </c>
      <c r="R37" s="101">
        <f>+[1]Totals!CH78</f>
        <v>0</v>
      </c>
      <c r="S37" s="76">
        <f t="shared" si="2"/>
        <v>1721700</v>
      </c>
      <c r="U37" s="118">
        <f>+[1]Totals!DC78</f>
        <v>0</v>
      </c>
      <c r="V37" s="101">
        <f>+[1]Totals!DD78</f>
        <v>0</v>
      </c>
      <c r="W37" s="101">
        <f>+[1]Totals!DE78</f>
        <v>0</v>
      </c>
      <c r="X37" s="101">
        <f>+[1]Totals!DF78</f>
        <v>0</v>
      </c>
      <c r="Y37" s="76">
        <f t="shared" si="3"/>
        <v>0</v>
      </c>
    </row>
    <row r="38" spans="1:25" s="117" customFormat="1" ht="13.2" customHeight="1" x14ac:dyDescent="0.3">
      <c r="A38" s="12" t="s">
        <v>64</v>
      </c>
      <c r="C38" s="118">
        <f>+[1]Totals!AH79</f>
        <v>400000</v>
      </c>
      <c r="D38" s="101">
        <f>+[1]Totals!AI79</f>
        <v>0</v>
      </c>
      <c r="E38" s="101">
        <f>+[1]Totals!AJ79</f>
        <v>4435200</v>
      </c>
      <c r="F38" s="101">
        <f>+[1]Totals!AK79</f>
        <v>1810000</v>
      </c>
      <c r="G38" s="76">
        <f t="shared" si="0"/>
        <v>6645200</v>
      </c>
      <c r="I38" s="118">
        <f>+[1]Totals!BF79</f>
        <v>2069845</v>
      </c>
      <c r="J38" s="101">
        <f>+[1]Totals!BG79</f>
        <v>300000</v>
      </c>
      <c r="K38" s="101">
        <f>+[1]Totals!BH79</f>
        <v>30000</v>
      </c>
      <c r="L38" s="101">
        <f>+[1]Totals!BI79</f>
        <v>0</v>
      </c>
      <c r="M38" s="76">
        <f t="shared" si="1"/>
        <v>2399845</v>
      </c>
      <c r="O38" s="118">
        <f>+[1]Totals!CE79</f>
        <v>0</v>
      </c>
      <c r="P38" s="101">
        <f>+[1]Totals!CF79</f>
        <v>400000</v>
      </c>
      <c r="Q38" s="101">
        <f>+[1]Totals!CG79</f>
        <v>1162986</v>
      </c>
      <c r="R38" s="101">
        <f>+[1]Totals!CH79</f>
        <v>200000</v>
      </c>
      <c r="S38" s="76">
        <f t="shared" si="2"/>
        <v>1762986</v>
      </c>
      <c r="U38" s="118">
        <f>+[1]Totals!DC79</f>
        <v>0</v>
      </c>
      <c r="V38" s="101">
        <f>+[1]Totals!DD79</f>
        <v>0</v>
      </c>
      <c r="W38" s="101">
        <f>+[1]Totals!DE79</f>
        <v>903906</v>
      </c>
      <c r="X38" s="101">
        <f>+[1]Totals!DF79</f>
        <v>0</v>
      </c>
      <c r="Y38" s="76">
        <f t="shared" si="3"/>
        <v>903906</v>
      </c>
    </row>
    <row r="39" spans="1:25" s="117" customFormat="1" ht="13.2" customHeight="1" x14ac:dyDescent="0.3">
      <c r="A39" s="12" t="s">
        <v>65</v>
      </c>
      <c r="C39" s="118">
        <f>+[1]Totals!AH80</f>
        <v>0</v>
      </c>
      <c r="D39" s="101">
        <f>+[1]Totals!AI80</f>
        <v>327631</v>
      </c>
      <c r="E39" s="101">
        <f>+[1]Totals!AJ80</f>
        <v>0</v>
      </c>
      <c r="F39" s="101">
        <f>+[1]Totals!AK80</f>
        <v>353000</v>
      </c>
      <c r="G39" s="76">
        <f t="shared" si="0"/>
        <v>680631</v>
      </c>
      <c r="I39" s="118">
        <f>+[1]Totals!BF80</f>
        <v>0</v>
      </c>
      <c r="J39" s="101">
        <f>+[1]Totals!BG80</f>
        <v>0</v>
      </c>
      <c r="K39" s="101">
        <f>+[1]Totals!BH80</f>
        <v>669500</v>
      </c>
      <c r="L39" s="101">
        <f>+[1]Totals!BI80</f>
        <v>20000</v>
      </c>
      <c r="M39" s="76">
        <f t="shared" si="1"/>
        <v>689500</v>
      </c>
      <c r="O39" s="118">
        <f>+[1]Totals!CE80</f>
        <v>1503662</v>
      </c>
      <c r="P39" s="101">
        <f>+[1]Totals!CF80</f>
        <v>3045158</v>
      </c>
      <c r="Q39" s="101">
        <f>+[1]Totals!CG80</f>
        <v>796413</v>
      </c>
      <c r="R39" s="101">
        <f>+[1]Totals!CH80</f>
        <v>1506994</v>
      </c>
      <c r="S39" s="76">
        <f t="shared" si="2"/>
        <v>6852227</v>
      </c>
      <c r="U39" s="118">
        <f>+[1]Totals!DC80</f>
        <v>0</v>
      </c>
      <c r="V39" s="101">
        <f>+[1]Totals!DD80</f>
        <v>257000</v>
      </c>
      <c r="W39" s="101">
        <f>+[1]Totals!DE80</f>
        <v>0</v>
      </c>
      <c r="X39" s="101">
        <f>+[1]Totals!DF80</f>
        <v>0</v>
      </c>
      <c r="Y39" s="76">
        <f t="shared" si="3"/>
        <v>257000</v>
      </c>
    </row>
    <row r="40" spans="1:25" s="117" customFormat="1" ht="13.2" customHeight="1" x14ac:dyDescent="0.3">
      <c r="A40" s="12" t="s">
        <v>66</v>
      </c>
      <c r="C40" s="118">
        <f>+[1]Totals!AH81</f>
        <v>0</v>
      </c>
      <c r="D40" s="101">
        <f>+[1]Totals!AI81</f>
        <v>0</v>
      </c>
      <c r="E40" s="101">
        <f>+[1]Totals!AJ81</f>
        <v>2542703</v>
      </c>
      <c r="F40" s="101">
        <f>+[1]Totals!AK81</f>
        <v>378336</v>
      </c>
      <c r="G40" s="76">
        <f t="shared" si="0"/>
        <v>2921039</v>
      </c>
      <c r="I40" s="118">
        <f>+[1]Totals!BF81</f>
        <v>0</v>
      </c>
      <c r="J40" s="101">
        <f>+[1]Totals!BG81</f>
        <v>0</v>
      </c>
      <c r="K40" s="101">
        <f>+[1]Totals!BH81</f>
        <v>309451</v>
      </c>
      <c r="L40" s="101">
        <f>+[1]Totals!BI81</f>
        <v>10000</v>
      </c>
      <c r="M40" s="76">
        <f t="shared" si="1"/>
        <v>319451</v>
      </c>
      <c r="O40" s="118">
        <f>+[1]Totals!CE81</f>
        <v>258190</v>
      </c>
      <c r="P40" s="101">
        <f>+[1]Totals!CF81</f>
        <v>0</v>
      </c>
      <c r="Q40" s="101">
        <f>+[1]Totals!CG81</f>
        <v>0</v>
      </c>
      <c r="R40" s="101">
        <f>+[1]Totals!CH81</f>
        <v>763929</v>
      </c>
      <c r="S40" s="76">
        <f t="shared" si="2"/>
        <v>1022119</v>
      </c>
      <c r="U40" s="118">
        <f>+[1]Totals!DC81</f>
        <v>4400</v>
      </c>
      <c r="V40" s="101">
        <f>+[1]Totals!DD81</f>
        <v>1297140</v>
      </c>
      <c r="W40" s="101">
        <f>+[1]Totals!DE81</f>
        <v>1812742</v>
      </c>
      <c r="X40" s="101">
        <f>+[1]Totals!DF81</f>
        <v>0</v>
      </c>
      <c r="Y40" s="76">
        <f t="shared" si="3"/>
        <v>3114282</v>
      </c>
    </row>
    <row r="41" spans="1:25" s="117" customFormat="1" ht="13.2" customHeight="1" x14ac:dyDescent="0.3">
      <c r="A41" s="12" t="s">
        <v>67</v>
      </c>
      <c r="C41" s="118">
        <f>+[1]Totals!AH82</f>
        <v>0</v>
      </c>
      <c r="D41" s="101">
        <f>+[1]Totals!AI82</f>
        <v>0</v>
      </c>
      <c r="E41" s="101">
        <f>+[1]Totals!AJ82</f>
        <v>0</v>
      </c>
      <c r="F41" s="101">
        <f>+[1]Totals!AK82</f>
        <v>0</v>
      </c>
      <c r="G41" s="76">
        <f t="shared" si="0"/>
        <v>0</v>
      </c>
      <c r="I41" s="118">
        <f>+[1]Totals!BF82</f>
        <v>0</v>
      </c>
      <c r="J41" s="101">
        <f>+[1]Totals!BG82</f>
        <v>0</v>
      </c>
      <c r="K41" s="101">
        <f>+[1]Totals!BH82</f>
        <v>0</v>
      </c>
      <c r="L41" s="101">
        <f>+[1]Totals!BI82</f>
        <v>0</v>
      </c>
      <c r="M41" s="76">
        <f t="shared" si="1"/>
        <v>0</v>
      </c>
      <c r="O41" s="118">
        <f>+[1]Totals!CE82</f>
        <v>0</v>
      </c>
      <c r="P41" s="101">
        <f>+[1]Totals!CF82</f>
        <v>0</v>
      </c>
      <c r="Q41" s="101">
        <f>+[1]Totals!CG82</f>
        <v>0</v>
      </c>
      <c r="R41" s="101">
        <f>+[1]Totals!CH82</f>
        <v>0</v>
      </c>
      <c r="S41" s="76">
        <f t="shared" si="2"/>
        <v>0</v>
      </c>
      <c r="U41" s="118">
        <f>+[1]Totals!DC82</f>
        <v>0</v>
      </c>
      <c r="V41" s="101">
        <f>+[1]Totals!DD82</f>
        <v>0</v>
      </c>
      <c r="W41" s="101">
        <f>+[1]Totals!DE82</f>
        <v>0</v>
      </c>
      <c r="X41" s="101">
        <f>+[1]Totals!DF82</f>
        <v>0</v>
      </c>
      <c r="Y41" s="76">
        <f t="shared" si="3"/>
        <v>0</v>
      </c>
    </row>
    <row r="42" spans="1:25" s="117" customFormat="1" ht="13.2" customHeight="1" x14ac:dyDescent="0.3">
      <c r="A42" t="s">
        <v>68</v>
      </c>
      <c r="C42" s="118">
        <f>+[1]Totals!AH83</f>
        <v>10999</v>
      </c>
      <c r="D42" s="101">
        <f>+[1]Totals!AI83</f>
        <v>0</v>
      </c>
      <c r="E42" s="101">
        <f>+[1]Totals!AJ83</f>
        <v>0</v>
      </c>
      <c r="F42" s="101">
        <f>+[1]Totals!AK83</f>
        <v>137300</v>
      </c>
      <c r="G42" s="76">
        <f t="shared" si="0"/>
        <v>148299</v>
      </c>
      <c r="I42" s="118">
        <f>+[1]Totals!BF83</f>
        <v>0</v>
      </c>
      <c r="J42" s="101">
        <f>+[1]Totals!BG83</f>
        <v>0</v>
      </c>
      <c r="K42" s="101">
        <f>+[1]Totals!BH83</f>
        <v>0</v>
      </c>
      <c r="L42" s="101">
        <f>+[1]Totals!BI83</f>
        <v>0</v>
      </c>
      <c r="M42" s="76">
        <f t="shared" si="1"/>
        <v>0</v>
      </c>
      <c r="O42" s="118">
        <f>+[1]Totals!CE83</f>
        <v>0</v>
      </c>
      <c r="P42" s="101">
        <f>+[1]Totals!CF83</f>
        <v>12850</v>
      </c>
      <c r="Q42" s="101">
        <f>+[1]Totals!CG83</f>
        <v>0</v>
      </c>
      <c r="R42" s="101">
        <f>+[1]Totals!CH83</f>
        <v>0</v>
      </c>
      <c r="S42" s="76">
        <f t="shared" si="2"/>
        <v>12850</v>
      </c>
      <c r="U42" s="118">
        <f>+[1]Totals!DC83</f>
        <v>0</v>
      </c>
      <c r="V42" s="101">
        <f>+[1]Totals!DD83</f>
        <v>0</v>
      </c>
      <c r="W42" s="101">
        <f>+[1]Totals!DE83</f>
        <v>155950</v>
      </c>
      <c r="X42" s="101">
        <f>+[1]Totals!DF83</f>
        <v>0</v>
      </c>
      <c r="Y42" s="76">
        <f t="shared" si="3"/>
        <v>155950</v>
      </c>
    </row>
    <row r="43" spans="1:25" s="117" customFormat="1" ht="13.2" customHeight="1" x14ac:dyDescent="0.3">
      <c r="A43" t="s">
        <v>69</v>
      </c>
      <c r="C43" s="118">
        <f>+[1]Totals!AH84</f>
        <v>355450</v>
      </c>
      <c r="D43" s="101">
        <f>+[1]Totals!AI84</f>
        <v>658600</v>
      </c>
      <c r="E43" s="101">
        <f>+[1]Totals!AJ84</f>
        <v>0</v>
      </c>
      <c r="F43" s="101">
        <f>+[1]Totals!AK84</f>
        <v>0</v>
      </c>
      <c r="G43" s="76">
        <f t="shared" si="0"/>
        <v>1014050</v>
      </c>
      <c r="I43" s="118">
        <f>+[1]Totals!BF84</f>
        <v>6194948</v>
      </c>
      <c r="J43" s="101">
        <f>+[1]Totals!BG84</f>
        <v>4846444</v>
      </c>
      <c r="K43" s="101">
        <f>+[1]Totals!BH84</f>
        <v>7819967</v>
      </c>
      <c r="L43" s="101">
        <f>+[1]Totals!BI84</f>
        <v>37500</v>
      </c>
      <c r="M43" s="76">
        <f t="shared" si="1"/>
        <v>18898859</v>
      </c>
      <c r="O43" s="118">
        <f>+[1]Totals!CE84</f>
        <v>96000</v>
      </c>
      <c r="P43" s="101">
        <f>+[1]Totals!CF84</f>
        <v>15000</v>
      </c>
      <c r="Q43" s="101">
        <f>+[1]Totals!CG84</f>
        <v>89000</v>
      </c>
      <c r="R43" s="101">
        <f>+[1]Totals!CH84</f>
        <v>123750</v>
      </c>
      <c r="S43" s="76">
        <f t="shared" si="2"/>
        <v>323750</v>
      </c>
      <c r="U43" s="118">
        <f>+[1]Totals!DC84</f>
        <v>91600</v>
      </c>
      <c r="V43" s="101">
        <f>+[1]Totals!DD84</f>
        <v>1160</v>
      </c>
      <c r="W43" s="101">
        <f>+[1]Totals!DE84</f>
        <v>138200</v>
      </c>
      <c r="X43" s="101">
        <f>+[1]Totals!DF84</f>
        <v>0</v>
      </c>
      <c r="Y43" s="76">
        <f t="shared" si="3"/>
        <v>230960</v>
      </c>
    </row>
    <row r="44" spans="1:25" s="117" customFormat="1" ht="13.2" customHeight="1" x14ac:dyDescent="0.3">
      <c r="A44" t="s">
        <v>70</v>
      </c>
      <c r="C44" s="118">
        <f>+[1]Totals!AH85</f>
        <v>2215867</v>
      </c>
      <c r="D44" s="101">
        <f>+[1]Totals!AI85</f>
        <v>52650</v>
      </c>
      <c r="E44" s="101">
        <f>+[1]Totals!AJ85</f>
        <v>100000</v>
      </c>
      <c r="F44" s="101">
        <f>+[1]Totals!AK85</f>
        <v>248300</v>
      </c>
      <c r="G44" s="76">
        <f t="shared" si="0"/>
        <v>2616817</v>
      </c>
      <c r="I44" s="118">
        <f>+[1]Totals!BF85</f>
        <v>0</v>
      </c>
      <c r="J44" s="101">
        <f>+[1]Totals!BG85</f>
        <v>2102000</v>
      </c>
      <c r="K44" s="101">
        <f>+[1]Totals!BH85</f>
        <v>1030318</v>
      </c>
      <c r="L44" s="101">
        <f>+[1]Totals!BI85</f>
        <v>2736432</v>
      </c>
      <c r="M44" s="76">
        <f t="shared" si="1"/>
        <v>5868750</v>
      </c>
      <c r="O44" s="118">
        <f>+[1]Totals!CE85</f>
        <v>9200</v>
      </c>
      <c r="P44" s="101">
        <f>+[1]Totals!CF85</f>
        <v>0</v>
      </c>
      <c r="Q44" s="101">
        <f>+[1]Totals!CG85</f>
        <v>171050</v>
      </c>
      <c r="R44" s="101">
        <f>+[1]Totals!CH85</f>
        <v>43500</v>
      </c>
      <c r="S44" s="76">
        <f t="shared" si="2"/>
        <v>223750</v>
      </c>
      <c r="U44" s="118">
        <f>+[1]Totals!DC85</f>
        <v>48550</v>
      </c>
      <c r="V44" s="101">
        <f>+[1]Totals!DD85</f>
        <v>97000</v>
      </c>
      <c r="W44" s="101">
        <f>+[1]Totals!DE85</f>
        <v>0</v>
      </c>
      <c r="X44" s="101">
        <f>+[1]Totals!DF85</f>
        <v>0</v>
      </c>
      <c r="Y44" s="76">
        <f t="shared" si="3"/>
        <v>145550</v>
      </c>
    </row>
    <row r="45" spans="1:25" s="117" customFormat="1" ht="13.2" customHeight="1" x14ac:dyDescent="0.3">
      <c r="A45" s="12" t="s">
        <v>71</v>
      </c>
      <c r="C45" s="118">
        <f>+[1]Totals!AH86</f>
        <v>0</v>
      </c>
      <c r="D45" s="101">
        <f>+[1]Totals!AI86</f>
        <v>0</v>
      </c>
      <c r="E45" s="101">
        <f>+[1]Totals!AJ86</f>
        <v>10000</v>
      </c>
      <c r="F45" s="101">
        <f>+[1]Totals!AK86</f>
        <v>0</v>
      </c>
      <c r="G45" s="76">
        <f t="shared" si="0"/>
        <v>10000</v>
      </c>
      <c r="I45" s="118">
        <f>+[1]Totals!BF86</f>
        <v>0</v>
      </c>
      <c r="J45" s="101">
        <f>+[1]Totals!BG86</f>
        <v>10000</v>
      </c>
      <c r="K45" s="101">
        <f>+[1]Totals!BH86</f>
        <v>0</v>
      </c>
      <c r="L45" s="101">
        <f>+[1]Totals!BI86</f>
        <v>0</v>
      </c>
      <c r="M45" s="76">
        <f t="shared" si="1"/>
        <v>10000</v>
      </c>
      <c r="O45" s="118">
        <f>+[1]Totals!CE86</f>
        <v>0</v>
      </c>
      <c r="P45" s="101">
        <f>+[1]Totals!CF86</f>
        <v>0</v>
      </c>
      <c r="Q45" s="101">
        <f>+[1]Totals!CG86</f>
        <v>0</v>
      </c>
      <c r="R45" s="101">
        <f>+[1]Totals!CH86</f>
        <v>0</v>
      </c>
      <c r="S45" s="76">
        <f t="shared" si="2"/>
        <v>0</v>
      </c>
      <c r="U45" s="118">
        <f>+[1]Totals!DC86</f>
        <v>0</v>
      </c>
      <c r="V45" s="101">
        <f>+[1]Totals!DD86</f>
        <v>0</v>
      </c>
      <c r="W45" s="101">
        <f>+[1]Totals!DE86</f>
        <v>0</v>
      </c>
      <c r="X45" s="101">
        <f>+[1]Totals!DF86</f>
        <v>0</v>
      </c>
      <c r="Y45" s="76">
        <f t="shared" si="3"/>
        <v>0</v>
      </c>
    </row>
    <row r="46" spans="1:25" s="117" customFormat="1" ht="13.2" customHeight="1" x14ac:dyDescent="0.3">
      <c r="A46" s="12" t="s">
        <v>72</v>
      </c>
      <c r="C46" s="118">
        <f>+[1]Totals!AH87</f>
        <v>3665154</v>
      </c>
      <c r="D46" s="101">
        <f>+[1]Totals!AI87</f>
        <v>3178637</v>
      </c>
      <c r="E46" s="101">
        <f>+[1]Totals!AJ87</f>
        <v>3604261</v>
      </c>
      <c r="F46" s="101">
        <f>+[1]Totals!AK87</f>
        <v>1407537</v>
      </c>
      <c r="G46" s="76">
        <f t="shared" si="0"/>
        <v>11855589</v>
      </c>
      <c r="I46" s="118">
        <f>+[1]Totals!BF87</f>
        <v>3508139</v>
      </c>
      <c r="J46" s="101">
        <f>+[1]Totals!BG87</f>
        <v>2454367</v>
      </c>
      <c r="K46" s="101">
        <f>+[1]Totals!BH87</f>
        <v>1717729</v>
      </c>
      <c r="L46" s="101">
        <f>+[1]Totals!BI87</f>
        <v>3066538</v>
      </c>
      <c r="M46" s="76">
        <f t="shared" si="1"/>
        <v>10746773</v>
      </c>
      <c r="O46" s="118">
        <f>+[1]Totals!CE87</f>
        <v>3456117</v>
      </c>
      <c r="P46" s="101">
        <f>+[1]Totals!CF87</f>
        <v>6368885</v>
      </c>
      <c r="Q46" s="101">
        <f>+[1]Totals!CG87</f>
        <v>5209945</v>
      </c>
      <c r="R46" s="101">
        <f>+[1]Totals!CH87</f>
        <v>3738119</v>
      </c>
      <c r="S46" s="76">
        <f t="shared" si="2"/>
        <v>18773066</v>
      </c>
      <c r="U46" s="118">
        <f>+[1]Totals!DC87</f>
        <v>0</v>
      </c>
      <c r="V46" s="101">
        <f>+[1]Totals!DD87</f>
        <v>50000</v>
      </c>
      <c r="W46" s="101">
        <f>+[1]Totals!DE87</f>
        <v>4354374</v>
      </c>
      <c r="X46" s="101">
        <f>+[1]Totals!DF87</f>
        <v>0</v>
      </c>
      <c r="Y46" s="76">
        <f t="shared" si="3"/>
        <v>4404374</v>
      </c>
    </row>
    <row r="47" spans="1:25" s="117" customFormat="1" ht="13.2" customHeight="1" x14ac:dyDescent="0.3">
      <c r="A47" s="12" t="s">
        <v>73</v>
      </c>
      <c r="C47" s="118">
        <f>+[1]Totals!AH88</f>
        <v>0</v>
      </c>
      <c r="D47" s="101">
        <f>+[1]Totals!AI88</f>
        <v>443850</v>
      </c>
      <c r="E47" s="101">
        <f>+[1]Totals!AJ88</f>
        <v>0</v>
      </c>
      <c r="F47" s="101">
        <f>+[1]Totals!AK88</f>
        <v>0</v>
      </c>
      <c r="G47" s="76">
        <f t="shared" si="0"/>
        <v>443850</v>
      </c>
      <c r="I47" s="118">
        <f>+[1]Totals!BF88</f>
        <v>5350</v>
      </c>
      <c r="J47" s="101">
        <f>+[1]Totals!BG88</f>
        <v>163250</v>
      </c>
      <c r="K47" s="101">
        <f>+[1]Totals!BH88</f>
        <v>0</v>
      </c>
      <c r="L47" s="101">
        <f>+[1]Totals!BI88</f>
        <v>6547600</v>
      </c>
      <c r="M47" s="76">
        <f t="shared" si="1"/>
        <v>6716200</v>
      </c>
      <c r="O47" s="118">
        <f>+[1]Totals!CE88</f>
        <v>429400</v>
      </c>
      <c r="P47" s="101">
        <f>+[1]Totals!CF88</f>
        <v>20000</v>
      </c>
      <c r="Q47" s="101">
        <f>+[1]Totals!CG88</f>
        <v>295800</v>
      </c>
      <c r="R47" s="101">
        <f>+[1]Totals!CH88</f>
        <v>0</v>
      </c>
      <c r="S47" s="76">
        <f t="shared" si="2"/>
        <v>745200</v>
      </c>
      <c r="U47" s="118">
        <f>+[1]Totals!DC88</f>
        <v>0</v>
      </c>
      <c r="V47" s="101">
        <f>+[1]Totals!DD88</f>
        <v>262550</v>
      </c>
      <c r="W47" s="101">
        <f>+[1]Totals!DE88</f>
        <v>0</v>
      </c>
      <c r="X47" s="101">
        <f>+[1]Totals!DF88</f>
        <v>0</v>
      </c>
      <c r="Y47" s="76">
        <f t="shared" si="3"/>
        <v>262550</v>
      </c>
    </row>
    <row r="48" spans="1:25" s="117" customFormat="1" ht="13.2" customHeight="1" x14ac:dyDescent="0.3">
      <c r="A48" s="12" t="s">
        <v>74</v>
      </c>
      <c r="C48" s="118">
        <f>+[1]Totals!AH89</f>
        <v>0</v>
      </c>
      <c r="D48" s="101">
        <f>+[1]Totals!AI89</f>
        <v>2850557</v>
      </c>
      <c r="E48" s="101">
        <f>+[1]Totals!AJ89</f>
        <v>0</v>
      </c>
      <c r="F48" s="101">
        <f>+[1]Totals!AK89</f>
        <v>0</v>
      </c>
      <c r="G48" s="76">
        <f t="shared" si="0"/>
        <v>2850557</v>
      </c>
      <c r="I48" s="118">
        <f>+[1]Totals!BF89</f>
        <v>1114481</v>
      </c>
      <c r="J48" s="101">
        <f>+[1]Totals!BG89</f>
        <v>389699</v>
      </c>
      <c r="K48" s="101">
        <f>+[1]Totals!BH89</f>
        <v>7717627</v>
      </c>
      <c r="L48" s="101">
        <f>+[1]Totals!BI89</f>
        <v>4568616</v>
      </c>
      <c r="M48" s="76">
        <f t="shared" si="1"/>
        <v>13790423</v>
      </c>
      <c r="O48" s="118">
        <f>+[1]Totals!CE89</f>
        <v>7834640</v>
      </c>
      <c r="P48" s="101">
        <f>+[1]Totals!CF89</f>
        <v>10158561</v>
      </c>
      <c r="Q48" s="101">
        <f>+[1]Totals!CG89</f>
        <v>4525049</v>
      </c>
      <c r="R48" s="101">
        <f>+[1]Totals!CH89</f>
        <v>0</v>
      </c>
      <c r="S48" s="76">
        <f t="shared" si="2"/>
        <v>22518250</v>
      </c>
      <c r="U48" s="118">
        <f>+[1]Totals!DC89</f>
        <v>0</v>
      </c>
      <c r="V48" s="101">
        <f>+[1]Totals!DD89</f>
        <v>0</v>
      </c>
      <c r="W48" s="101">
        <f>+[1]Totals!DE89</f>
        <v>0</v>
      </c>
      <c r="X48" s="101">
        <f>+[1]Totals!DF89</f>
        <v>0</v>
      </c>
      <c r="Y48" s="76">
        <f t="shared" si="3"/>
        <v>0</v>
      </c>
    </row>
    <row r="49" spans="1:25" s="117" customFormat="1" ht="13.2" customHeight="1" x14ac:dyDescent="0.3">
      <c r="A49" s="12" t="s">
        <v>75</v>
      </c>
      <c r="C49" s="118">
        <f>+[1]Totals!AH90</f>
        <v>631350</v>
      </c>
      <c r="D49" s="101">
        <f>+[1]Totals!AI90</f>
        <v>0</v>
      </c>
      <c r="E49" s="101">
        <f>+[1]Totals!AJ90</f>
        <v>12000</v>
      </c>
      <c r="F49" s="101">
        <f>+[1]Totals!AK90</f>
        <v>0</v>
      </c>
      <c r="G49" s="76">
        <f t="shared" si="0"/>
        <v>643350</v>
      </c>
      <c r="I49" s="118">
        <f>+[1]Totals!BF90</f>
        <v>0</v>
      </c>
      <c r="J49" s="101">
        <f>+[1]Totals!BG90</f>
        <v>0</v>
      </c>
      <c r="K49" s="101">
        <f>+[1]Totals!BH90</f>
        <v>1546341</v>
      </c>
      <c r="L49" s="101">
        <f>+[1]Totals!BI90</f>
        <v>0</v>
      </c>
      <c r="M49" s="76">
        <f t="shared" si="1"/>
        <v>1546341</v>
      </c>
      <c r="O49" s="118">
        <f>+[1]Totals!CE90</f>
        <v>2600000</v>
      </c>
      <c r="P49" s="101">
        <f>+[1]Totals!CF90</f>
        <v>5273635</v>
      </c>
      <c r="Q49" s="101">
        <f>+[1]Totals!CG90</f>
        <v>4391900</v>
      </c>
      <c r="R49" s="101">
        <f>+[1]Totals!CH90</f>
        <v>0</v>
      </c>
      <c r="S49" s="76">
        <f t="shared" si="2"/>
        <v>12265535</v>
      </c>
      <c r="U49" s="118">
        <f>+[1]Totals!DC90</f>
        <v>0</v>
      </c>
      <c r="V49" s="101">
        <f>+[1]Totals!DD90</f>
        <v>952400</v>
      </c>
      <c r="W49" s="101">
        <f>+[1]Totals!DE90</f>
        <v>2588709</v>
      </c>
      <c r="X49" s="101">
        <f>+[1]Totals!DF90</f>
        <v>0</v>
      </c>
      <c r="Y49" s="76">
        <f t="shared" si="3"/>
        <v>3541109</v>
      </c>
    </row>
    <row r="50" spans="1:25" s="117" customFormat="1" ht="13.2" customHeight="1" x14ac:dyDescent="0.3">
      <c r="A50" s="12" t="s">
        <v>76</v>
      </c>
      <c r="C50" s="118">
        <f>+[1]Totals!AH91</f>
        <v>0</v>
      </c>
      <c r="D50" s="101">
        <f>+[1]Totals!AI91</f>
        <v>763408</v>
      </c>
      <c r="E50" s="101">
        <f>+[1]Totals!AJ91</f>
        <v>0</v>
      </c>
      <c r="F50" s="101">
        <f>+[1]Totals!AK91</f>
        <v>307968</v>
      </c>
      <c r="G50" s="76">
        <f t="shared" si="0"/>
        <v>1071376</v>
      </c>
      <c r="I50" s="118">
        <f>+[1]Totals!BF91</f>
        <v>0</v>
      </c>
      <c r="J50" s="101">
        <f>+[1]Totals!BG91</f>
        <v>0</v>
      </c>
      <c r="K50" s="101">
        <f>+[1]Totals!BH91</f>
        <v>0</v>
      </c>
      <c r="L50" s="101">
        <f>+[1]Totals!BI91</f>
        <v>0</v>
      </c>
      <c r="M50" s="76">
        <f t="shared" si="1"/>
        <v>0</v>
      </c>
      <c r="O50" s="118">
        <f>+[1]Totals!CE91</f>
        <v>0</v>
      </c>
      <c r="P50" s="101">
        <f>+[1]Totals!CF91</f>
        <v>247660</v>
      </c>
      <c r="Q50" s="101">
        <f>+[1]Totals!CG91</f>
        <v>0</v>
      </c>
      <c r="R50" s="101">
        <f>+[1]Totals!CH91</f>
        <v>0</v>
      </c>
      <c r="S50" s="76">
        <f t="shared" si="2"/>
        <v>247660</v>
      </c>
      <c r="U50" s="118">
        <f>+[1]Totals!DC91</f>
        <v>1271740</v>
      </c>
      <c r="V50" s="101">
        <f>+[1]Totals!DD91</f>
        <v>407852</v>
      </c>
      <c r="W50" s="101">
        <f>+[1]Totals!DE91</f>
        <v>0</v>
      </c>
      <c r="X50" s="101">
        <f>+[1]Totals!DF91</f>
        <v>0</v>
      </c>
      <c r="Y50" s="76">
        <f t="shared" si="3"/>
        <v>1679592</v>
      </c>
    </row>
    <row r="51" spans="1:25" s="117" customFormat="1" ht="13.2" customHeight="1" x14ac:dyDescent="0.3">
      <c r="A51" s="12" t="s">
        <v>77</v>
      </c>
      <c r="C51" s="118">
        <f>+[1]Totals!AH92</f>
        <v>863652</v>
      </c>
      <c r="D51" s="101">
        <f>+[1]Totals!AI92</f>
        <v>730000</v>
      </c>
      <c r="E51" s="101">
        <f>+[1]Totals!AJ92</f>
        <v>0</v>
      </c>
      <c r="F51" s="101">
        <f>+[1]Totals!AK92</f>
        <v>995000</v>
      </c>
      <c r="G51" s="76">
        <f t="shared" si="0"/>
        <v>2588652</v>
      </c>
      <c r="I51" s="118">
        <f>+[1]Totals!BF92</f>
        <v>921058</v>
      </c>
      <c r="J51" s="101">
        <f>+[1]Totals!BG92</f>
        <v>925500</v>
      </c>
      <c r="K51" s="101">
        <f>+[1]Totals!BH92</f>
        <v>0</v>
      </c>
      <c r="L51" s="101">
        <f>+[1]Totals!BI92</f>
        <v>0</v>
      </c>
      <c r="M51" s="76">
        <f t="shared" si="1"/>
        <v>1846558</v>
      </c>
      <c r="O51" s="118">
        <f>+[1]Totals!CE92</f>
        <v>500000</v>
      </c>
      <c r="P51" s="101">
        <f>+[1]Totals!CF92</f>
        <v>0</v>
      </c>
      <c r="Q51" s="101">
        <f>+[1]Totals!CG92</f>
        <v>400000</v>
      </c>
      <c r="R51" s="101">
        <f>+[1]Totals!CH92</f>
        <v>0</v>
      </c>
      <c r="S51" s="76">
        <f t="shared" si="2"/>
        <v>900000</v>
      </c>
      <c r="U51" s="118">
        <f>+[1]Totals!DC92</f>
        <v>0</v>
      </c>
      <c r="V51" s="101">
        <f>+[1]Totals!DD92</f>
        <v>213648</v>
      </c>
      <c r="W51" s="101">
        <f>+[1]Totals!DE92</f>
        <v>2067527</v>
      </c>
      <c r="X51" s="101">
        <f>+[1]Totals!DF92</f>
        <v>0</v>
      </c>
      <c r="Y51" s="76">
        <f t="shared" si="3"/>
        <v>2281175</v>
      </c>
    </row>
    <row r="52" spans="1:25" s="24" customFormat="1" ht="13.5" customHeight="1" x14ac:dyDescent="0.25">
      <c r="A52" s="119" t="s">
        <v>6</v>
      </c>
      <c r="C52" s="106">
        <f>SUM(C5:C51)</f>
        <v>47725290</v>
      </c>
      <c r="D52" s="104">
        <f>SUM(D5:D51)</f>
        <v>41701272</v>
      </c>
      <c r="E52" s="104">
        <f>SUM(E5:E51)</f>
        <v>52054390</v>
      </c>
      <c r="F52" s="104">
        <f>SUM(F5:F51)</f>
        <v>64101454</v>
      </c>
      <c r="G52" s="107">
        <f>SUM(G5:G51)</f>
        <v>205582406</v>
      </c>
      <c r="I52" s="106">
        <f>SUM(I5:I51)</f>
        <v>57636628</v>
      </c>
      <c r="J52" s="104">
        <f>SUM(J5:J51)</f>
        <v>65440784</v>
      </c>
      <c r="K52" s="104">
        <f>SUM(K5:K51)</f>
        <v>72575491</v>
      </c>
      <c r="L52" s="104">
        <f>SUM(L5:L51)</f>
        <v>63806618</v>
      </c>
      <c r="M52" s="107">
        <f>SUM(M5:M51)</f>
        <v>259459521</v>
      </c>
      <c r="O52" s="106">
        <f>SUM(O5:O51)</f>
        <v>45877485</v>
      </c>
      <c r="P52" s="104">
        <f>SUM(P5:P51)</f>
        <v>52286011</v>
      </c>
      <c r="Q52" s="104">
        <f>SUM(Q5:Q51)</f>
        <v>59319048</v>
      </c>
      <c r="R52" s="104">
        <f>SUM(R5:R51)</f>
        <v>37892623</v>
      </c>
      <c r="S52" s="107">
        <f>SUM(S5:S51)</f>
        <v>195375167</v>
      </c>
      <c r="U52" s="106">
        <f>SUM(U5:U51)</f>
        <v>34642952</v>
      </c>
      <c r="V52" s="104">
        <f>SUM(V5:V51)</f>
        <v>34874087</v>
      </c>
      <c r="W52" s="104">
        <f>SUM(W5:W51)</f>
        <v>41076135</v>
      </c>
      <c r="X52" s="104">
        <f>SUM(X5:X51)</f>
        <v>0</v>
      </c>
      <c r="Y52" s="107">
        <f>SUM(Y5:Y51)</f>
        <v>110593174</v>
      </c>
    </row>
    <row r="53" spans="1:25" x14ac:dyDescent="0.3">
      <c r="A53" s="120"/>
    </row>
  </sheetData>
  <mergeCells count="4">
    <mergeCell ref="C3:G3"/>
    <mergeCell ref="I3:M3"/>
    <mergeCell ref="O3:S3"/>
    <mergeCell ref="U3:Y3"/>
  </mergeCells>
  <pageMargins left="0.7" right="0.7" top="0.75" bottom="0.75" header="0.3" footer="0.3"/>
  <pageSetup scale="5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026CD-448A-43D8-A620-89E6AFE12847}">
  <sheetPr>
    <pageSetUpPr fitToPage="1"/>
  </sheetPr>
  <dimension ref="A1:AE55"/>
  <sheetViews>
    <sheetView workbookViewId="0">
      <selection activeCell="E23" sqref="E23"/>
    </sheetView>
  </sheetViews>
  <sheetFormatPr defaultRowHeight="14.4" x14ac:dyDescent="0.3"/>
  <cols>
    <col min="1" max="1" width="19.33203125" customWidth="1"/>
    <col min="2" max="2" width="2.109375" customWidth="1"/>
    <col min="3" max="6" width="12.6640625" style="89" customWidth="1"/>
    <col min="7" max="7" width="2" style="89" customWidth="1"/>
    <col min="8" max="8" width="11.6640625" style="89" customWidth="1"/>
    <col min="9" max="9" width="11.109375" style="89" customWidth="1"/>
    <col min="10" max="10" width="11" style="89" customWidth="1"/>
    <col min="11" max="11" width="10.88671875" style="89" customWidth="1"/>
    <col min="12" max="12" width="0.88671875" style="89" customWidth="1"/>
    <col min="13" max="13" width="10.109375" style="89" bestFit="1" customWidth="1"/>
    <col min="14" max="14" width="10.6640625" style="89" customWidth="1"/>
    <col min="15" max="15" width="10.33203125" style="89" customWidth="1"/>
    <col min="16" max="16" width="11.109375" style="89" customWidth="1"/>
    <col min="17" max="17" width="1.77734375" customWidth="1"/>
    <col min="18" max="19" width="11.109375" style="89" bestFit="1" customWidth="1"/>
    <col min="20" max="20" width="12.6640625" style="89" bestFit="1" customWidth="1"/>
    <col min="21" max="21" width="11.109375" style="89" customWidth="1"/>
    <col min="22" max="22" width="1.6640625" customWidth="1"/>
    <col min="23" max="23" width="10.109375" style="89" bestFit="1" customWidth="1"/>
    <col min="24" max="24" width="11.109375" style="89" bestFit="1" customWidth="1"/>
    <col min="25" max="25" width="10.109375" style="89" bestFit="1" customWidth="1"/>
    <col min="26" max="26" width="11.109375" style="89" customWidth="1"/>
    <col min="27" max="27" width="2.21875" customWidth="1"/>
    <col min="28" max="28" width="10.109375" style="89" bestFit="1" customWidth="1"/>
    <col min="29" max="29" width="11.109375" style="89" bestFit="1" customWidth="1"/>
    <col min="30" max="30" width="10.109375" style="89" bestFit="1" customWidth="1"/>
    <col min="31" max="31" width="11.109375" style="89" customWidth="1"/>
  </cols>
  <sheetData>
    <row r="1" spans="1:31" s="1" customFormat="1" ht="17.399999999999999" x14ac:dyDescent="0.3">
      <c r="A1" s="205" t="s">
        <v>80</v>
      </c>
      <c r="B1" s="205"/>
      <c r="C1" s="205"/>
      <c r="D1" s="20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W1" s="2"/>
      <c r="X1" s="2"/>
      <c r="Y1" s="2"/>
      <c r="Z1" s="2"/>
      <c r="AB1" s="2"/>
      <c r="AC1" s="2"/>
      <c r="AD1" s="2"/>
      <c r="AE1" s="2"/>
    </row>
    <row r="2" spans="1:31" s="62" customFormat="1" ht="15.6" x14ac:dyDescent="0.3">
      <c r="A2" s="121" t="s">
        <v>2</v>
      </c>
      <c r="C2" s="195" t="s">
        <v>81</v>
      </c>
      <c r="D2" s="195"/>
      <c r="E2" s="195"/>
      <c r="F2" s="195"/>
      <c r="G2" s="39"/>
      <c r="H2" s="195">
        <v>2020</v>
      </c>
      <c r="I2" s="195"/>
      <c r="J2" s="195"/>
      <c r="K2" s="195"/>
      <c r="L2" s="39"/>
      <c r="M2" s="195">
        <v>2021</v>
      </c>
      <c r="N2" s="195"/>
      <c r="O2" s="195"/>
      <c r="P2" s="195"/>
      <c r="R2" s="195">
        <v>2022</v>
      </c>
      <c r="S2" s="195"/>
      <c r="T2" s="195"/>
      <c r="U2" s="195"/>
      <c r="W2" s="195">
        <v>2023</v>
      </c>
      <c r="X2" s="195"/>
      <c r="Y2" s="195"/>
      <c r="Z2" s="195"/>
      <c r="AB2" s="195" t="s">
        <v>11</v>
      </c>
      <c r="AC2" s="195"/>
      <c r="AD2" s="195"/>
      <c r="AE2" s="195"/>
    </row>
    <row r="3" spans="1:31" s="24" customFormat="1" ht="13.2" x14ac:dyDescent="0.25">
      <c r="C3" s="42" t="s">
        <v>16</v>
      </c>
      <c r="D3" s="42" t="s">
        <v>17</v>
      </c>
      <c r="E3" s="42" t="s">
        <v>18</v>
      </c>
      <c r="F3" s="42" t="s">
        <v>6</v>
      </c>
      <c r="G3" s="44"/>
      <c r="H3" s="42" t="s">
        <v>16</v>
      </c>
      <c r="I3" s="42" t="s">
        <v>17</v>
      </c>
      <c r="J3" s="42" t="s">
        <v>18</v>
      </c>
      <c r="K3" s="42" t="s">
        <v>6</v>
      </c>
      <c r="L3" s="44"/>
      <c r="M3" s="42" t="s">
        <v>16</v>
      </c>
      <c r="N3" s="42" t="s">
        <v>17</v>
      </c>
      <c r="O3" s="42" t="s">
        <v>18</v>
      </c>
      <c r="P3" s="42" t="s">
        <v>6</v>
      </c>
      <c r="R3" s="42" t="s">
        <v>16</v>
      </c>
      <c r="S3" s="42" t="s">
        <v>17</v>
      </c>
      <c r="T3" s="42" t="s">
        <v>18</v>
      </c>
      <c r="U3" s="42" t="s">
        <v>6</v>
      </c>
      <c r="W3" s="42" t="s">
        <v>16</v>
      </c>
      <c r="X3" s="42" t="s">
        <v>17</v>
      </c>
      <c r="Y3" s="42" t="s">
        <v>18</v>
      </c>
      <c r="Z3" s="42" t="s">
        <v>6</v>
      </c>
      <c r="AB3" s="42" t="s">
        <v>16</v>
      </c>
      <c r="AC3" s="42" t="s">
        <v>17</v>
      </c>
      <c r="AD3" s="42" t="s">
        <v>18</v>
      </c>
      <c r="AE3" s="42" t="s">
        <v>6</v>
      </c>
    </row>
    <row r="4" spans="1:31" ht="15.6" x14ac:dyDescent="0.3">
      <c r="A4" s="62" t="s">
        <v>82</v>
      </c>
      <c r="B4" s="62"/>
      <c r="C4" s="122"/>
      <c r="D4" s="123"/>
      <c r="E4" s="123"/>
      <c r="F4" s="124"/>
      <c r="H4" s="125"/>
      <c r="K4" s="126"/>
      <c r="M4" s="125"/>
      <c r="P4" s="126"/>
      <c r="R4" s="125"/>
      <c r="U4" s="126"/>
      <c r="W4" s="125"/>
      <c r="Z4" s="126"/>
      <c r="AB4" s="125"/>
      <c r="AE4" s="126"/>
    </row>
    <row r="5" spans="1:31" x14ac:dyDescent="0.3">
      <c r="A5" s="24" t="s">
        <v>26</v>
      </c>
      <c r="B5" s="24"/>
      <c r="C5" s="125"/>
      <c r="F5" s="126"/>
      <c r="H5" s="125"/>
      <c r="K5" s="126"/>
      <c r="M5" s="125"/>
      <c r="P5" s="126"/>
      <c r="R5" s="125"/>
      <c r="U5" s="126"/>
      <c r="W5" s="125"/>
      <c r="Z5" s="126"/>
      <c r="AB5" s="125"/>
      <c r="AE5" s="126"/>
    </row>
    <row r="6" spans="1:31" x14ac:dyDescent="0.3">
      <c r="A6" s="12" t="s">
        <v>31</v>
      </c>
      <c r="B6" s="12"/>
      <c r="C6" s="127">
        <v>3412321</v>
      </c>
      <c r="D6" s="90">
        <v>14000</v>
      </c>
      <c r="E6" s="90">
        <v>0</v>
      </c>
      <c r="F6" s="128">
        <v>3426321</v>
      </c>
      <c r="H6" s="127">
        <v>2414461</v>
      </c>
      <c r="I6" s="90">
        <v>0</v>
      </c>
      <c r="J6" s="90">
        <v>0</v>
      </c>
      <c r="K6" s="128">
        <v>2414461</v>
      </c>
      <c r="M6" s="127">
        <f>+[1]Totals!T46</f>
        <v>3865044</v>
      </c>
      <c r="N6" s="90">
        <f>+[1]Totals!Z46</f>
        <v>470836</v>
      </c>
      <c r="O6" s="90">
        <f>+[1]Totals!AF46</f>
        <v>0</v>
      </c>
      <c r="P6" s="128">
        <f>SUM(M6:O6)</f>
        <v>4335880</v>
      </c>
      <c r="R6" s="127">
        <f>+[1]Totals!AR46</f>
        <v>4316530</v>
      </c>
      <c r="S6" s="90">
        <f>+[1]Totals!AX46</f>
        <v>0</v>
      </c>
      <c r="T6" s="90">
        <f>+[1]Totals!BD46</f>
        <v>0</v>
      </c>
      <c r="U6" s="128">
        <f>SUM(R6:T6)</f>
        <v>4316530</v>
      </c>
      <c r="W6" s="127">
        <f>+[1]Totals!BQ46</f>
        <v>10000</v>
      </c>
      <c r="X6" s="90">
        <f>+[1]Totals!BW46</f>
        <v>734150</v>
      </c>
      <c r="Y6" s="90">
        <f>+[1]Totals!CC46</f>
        <v>0</v>
      </c>
      <c r="Z6" s="128">
        <f>SUM(W6:Y6)</f>
        <v>744150</v>
      </c>
      <c r="AB6" s="127">
        <f>+[1]Totals!CO46</f>
        <v>0</v>
      </c>
      <c r="AC6" s="90">
        <f>+[1]Totals!CU46</f>
        <v>430667</v>
      </c>
      <c r="AD6" s="90">
        <f>+[1]Totals!DA46</f>
        <v>0</v>
      </c>
      <c r="AE6" s="128">
        <f>SUM(AB6:AD6)</f>
        <v>430667</v>
      </c>
    </row>
    <row r="7" spans="1:31" x14ac:dyDescent="0.3">
      <c r="A7" s="12" t="s">
        <v>32</v>
      </c>
      <c r="B7" s="12"/>
      <c r="C7" s="127">
        <v>8948232</v>
      </c>
      <c r="D7" s="90">
        <v>1501641</v>
      </c>
      <c r="E7" s="90">
        <v>45100</v>
      </c>
      <c r="F7" s="128">
        <v>10494973</v>
      </c>
      <c r="H7" s="127">
        <v>245100</v>
      </c>
      <c r="I7" s="90">
        <v>300000</v>
      </c>
      <c r="J7" s="90">
        <v>45100</v>
      </c>
      <c r="K7" s="128">
        <v>590200</v>
      </c>
      <c r="M7" s="127">
        <f>+[1]Totals!T47</f>
        <v>188000</v>
      </c>
      <c r="N7" s="90">
        <f>+[1]Totals!Z47</f>
        <v>550000</v>
      </c>
      <c r="O7" s="90">
        <f>+[1]Totals!AF47</f>
        <v>0</v>
      </c>
      <c r="P7" s="128">
        <f t="shared" ref="P7:P52" si="0">SUM(M7:O7)</f>
        <v>738000</v>
      </c>
      <c r="R7" s="127">
        <f>+[1]Totals!AR47</f>
        <v>1960385</v>
      </c>
      <c r="S7" s="90">
        <f>+[1]Totals!AX47</f>
        <v>2299389</v>
      </c>
      <c r="T7" s="90">
        <f>+[1]Totals!BD47</f>
        <v>4246000</v>
      </c>
      <c r="U7" s="128">
        <f t="shared" ref="U7:U52" si="1">SUM(R7:T7)</f>
        <v>8505774</v>
      </c>
      <c r="W7" s="127">
        <f>+[1]Totals!BQ47</f>
        <v>518500</v>
      </c>
      <c r="X7" s="90">
        <f>+[1]Totals!BW47</f>
        <v>1435000</v>
      </c>
      <c r="Y7" s="90">
        <f>+[1]Totals!CC47</f>
        <v>0</v>
      </c>
      <c r="Z7" s="128">
        <f t="shared" ref="Z7:Z52" si="2">SUM(W7:Y7)</f>
        <v>1953500</v>
      </c>
      <c r="AB7" s="127">
        <f>+[1]Totals!CO47</f>
        <v>0</v>
      </c>
      <c r="AC7" s="90">
        <f>+[1]Totals!CU47</f>
        <v>0</v>
      </c>
      <c r="AD7" s="90">
        <f>+[1]Totals!DA47</f>
        <v>27223</v>
      </c>
      <c r="AE7" s="128">
        <f t="shared" ref="AE7:AE53" si="3">SUM(AB7:AD7)</f>
        <v>27223</v>
      </c>
    </row>
    <row r="8" spans="1:31" x14ac:dyDescent="0.3">
      <c r="A8" s="12" t="s">
        <v>33</v>
      </c>
      <c r="B8" s="12"/>
      <c r="C8" s="127">
        <v>125036</v>
      </c>
      <c r="D8" s="90">
        <v>0</v>
      </c>
      <c r="E8" s="90">
        <v>0</v>
      </c>
      <c r="F8" s="128">
        <v>125036</v>
      </c>
      <c r="H8" s="127">
        <v>0</v>
      </c>
      <c r="I8" s="90">
        <v>0</v>
      </c>
      <c r="J8" s="90">
        <v>0</v>
      </c>
      <c r="K8" s="128">
        <v>0</v>
      </c>
      <c r="M8" s="127">
        <f>+[1]Totals!T48</f>
        <v>50000</v>
      </c>
      <c r="N8" s="90">
        <f>+[1]Totals!Z48</f>
        <v>0</v>
      </c>
      <c r="O8" s="90">
        <f>+[1]Totals!AF48</f>
        <v>0</v>
      </c>
      <c r="P8" s="128">
        <f t="shared" si="0"/>
        <v>50000</v>
      </c>
      <c r="R8" s="127">
        <f>+[1]Totals!AR48</f>
        <v>0</v>
      </c>
      <c r="S8" s="90">
        <f>+[1]Totals!AX48</f>
        <v>0</v>
      </c>
      <c r="T8" s="90">
        <f>+[1]Totals!BD48</f>
        <v>0</v>
      </c>
      <c r="U8" s="128">
        <f t="shared" si="1"/>
        <v>0</v>
      </c>
      <c r="W8" s="127">
        <f>+[1]Totals!BQ48</f>
        <v>210000</v>
      </c>
      <c r="X8" s="90">
        <f>+[1]Totals!BW48</f>
        <v>0</v>
      </c>
      <c r="Y8" s="90">
        <f>+[1]Totals!CC48</f>
        <v>0</v>
      </c>
      <c r="Z8" s="128">
        <f t="shared" si="2"/>
        <v>210000</v>
      </c>
      <c r="AB8" s="127">
        <f>+[1]Totals!CO48</f>
        <v>0</v>
      </c>
      <c r="AC8" s="90">
        <f>+[1]Totals!CU48</f>
        <v>0</v>
      </c>
      <c r="AD8" s="90">
        <f>+[1]Totals!DA48</f>
        <v>0</v>
      </c>
      <c r="AE8" s="128">
        <f t="shared" si="3"/>
        <v>0</v>
      </c>
    </row>
    <row r="9" spans="1:31" x14ac:dyDescent="0.3">
      <c r="A9" s="12" t="s">
        <v>34</v>
      </c>
      <c r="B9" s="12"/>
      <c r="C9" s="127">
        <v>10319161</v>
      </c>
      <c r="D9" s="90">
        <v>1669660</v>
      </c>
      <c r="E9" s="90">
        <v>2000000</v>
      </c>
      <c r="F9" s="128">
        <v>13988821</v>
      </c>
      <c r="H9" s="127">
        <v>515750</v>
      </c>
      <c r="I9" s="90">
        <v>213494</v>
      </c>
      <c r="J9" s="90">
        <v>253840</v>
      </c>
      <c r="K9" s="128">
        <v>983084</v>
      </c>
      <c r="M9" s="127">
        <f>+[1]Totals!T49</f>
        <v>1023226</v>
      </c>
      <c r="N9" s="90">
        <f>+[1]Totals!Z49</f>
        <v>10504573</v>
      </c>
      <c r="O9" s="90">
        <f>+[1]Totals!AF49</f>
        <v>0</v>
      </c>
      <c r="P9" s="128">
        <f t="shared" si="0"/>
        <v>11527799</v>
      </c>
      <c r="R9" s="127">
        <f>+[1]Totals!AR49</f>
        <v>12546</v>
      </c>
      <c r="S9" s="90">
        <f>+[1]Totals!AX49</f>
        <v>5077890</v>
      </c>
      <c r="T9" s="90">
        <f>+[1]Totals!BD49</f>
        <v>2023493</v>
      </c>
      <c r="U9" s="128">
        <f t="shared" si="1"/>
        <v>7113929</v>
      </c>
      <c r="W9" s="127">
        <f>+[1]Totals!BQ49</f>
        <v>54700</v>
      </c>
      <c r="X9" s="90">
        <f>+[1]Totals!BW49</f>
        <v>524700</v>
      </c>
      <c r="Y9" s="90">
        <f>+[1]Totals!CC49</f>
        <v>0</v>
      </c>
      <c r="Z9" s="128">
        <f t="shared" si="2"/>
        <v>579400</v>
      </c>
      <c r="AB9" s="127">
        <f>+[1]Totals!CO49</f>
        <v>19500</v>
      </c>
      <c r="AC9" s="90">
        <f>+[1]Totals!CU49</f>
        <v>500000</v>
      </c>
      <c r="AD9" s="90">
        <f>+[1]Totals!DA49</f>
        <v>3028480</v>
      </c>
      <c r="AE9" s="128">
        <f t="shared" si="3"/>
        <v>3547980</v>
      </c>
    </row>
    <row r="10" spans="1:31" x14ac:dyDescent="0.3">
      <c r="A10" s="12" t="s">
        <v>35</v>
      </c>
      <c r="B10" s="12"/>
      <c r="C10" s="127">
        <v>6878561</v>
      </c>
      <c r="D10" s="90">
        <v>553265</v>
      </c>
      <c r="E10" s="90">
        <v>0</v>
      </c>
      <c r="F10" s="128">
        <v>7431826</v>
      </c>
      <c r="H10" s="127">
        <v>931400</v>
      </c>
      <c r="I10" s="90">
        <v>55000</v>
      </c>
      <c r="J10" s="90">
        <v>0</v>
      </c>
      <c r="K10" s="128">
        <v>986400</v>
      </c>
      <c r="M10" s="127">
        <f>+[1]Totals!T50</f>
        <v>3038784</v>
      </c>
      <c r="N10" s="90">
        <f>+[1]Totals!Z50</f>
        <v>1510098</v>
      </c>
      <c r="O10" s="90">
        <f>+[1]Totals!AF50</f>
        <v>2706017</v>
      </c>
      <c r="P10" s="128">
        <f t="shared" si="0"/>
        <v>7254899</v>
      </c>
      <c r="R10" s="127">
        <f>+[1]Totals!AR50</f>
        <v>891599</v>
      </c>
      <c r="S10" s="90">
        <f>+[1]Totals!AX50</f>
        <v>78219</v>
      </c>
      <c r="T10" s="90">
        <f>+[1]Totals!BD50</f>
        <v>709490</v>
      </c>
      <c r="U10" s="128">
        <f t="shared" si="1"/>
        <v>1679308</v>
      </c>
      <c r="W10" s="127">
        <f>+[1]Totals!BQ50</f>
        <v>819656</v>
      </c>
      <c r="X10" s="90">
        <f>+[1]Totals!BW50</f>
        <v>851611</v>
      </c>
      <c r="Y10" s="90">
        <f>+[1]Totals!CC50</f>
        <v>654257</v>
      </c>
      <c r="Z10" s="128">
        <f t="shared" si="2"/>
        <v>2325524</v>
      </c>
      <c r="AB10" s="127">
        <f>+[1]Totals!CO50</f>
        <v>468253</v>
      </c>
      <c r="AC10" s="90">
        <f>+[1]Totals!CU50</f>
        <v>0</v>
      </c>
      <c r="AD10" s="90">
        <f>+[1]Totals!DA50</f>
        <v>322602</v>
      </c>
      <c r="AE10" s="128">
        <f t="shared" si="3"/>
        <v>790855</v>
      </c>
    </row>
    <row r="11" spans="1:31" x14ac:dyDescent="0.3">
      <c r="A11" s="12" t="s">
        <v>83</v>
      </c>
      <c r="B11" s="12"/>
      <c r="C11" s="127">
        <v>2295850</v>
      </c>
      <c r="D11" s="90">
        <v>41900</v>
      </c>
      <c r="E11" s="90">
        <v>0</v>
      </c>
      <c r="F11" s="128">
        <v>2337750</v>
      </c>
      <c r="H11" s="127">
        <v>832300</v>
      </c>
      <c r="I11" s="90">
        <v>15450</v>
      </c>
      <c r="J11" s="90">
        <v>0</v>
      </c>
      <c r="K11" s="128">
        <v>847750</v>
      </c>
      <c r="M11" s="127">
        <f>+[1]Totals!T51</f>
        <v>64000</v>
      </c>
      <c r="N11" s="90">
        <f>+[1]Totals!Z51</f>
        <v>2412800</v>
      </c>
      <c r="O11" s="90">
        <f>+[1]Totals!AF51</f>
        <v>0</v>
      </c>
      <c r="P11" s="128">
        <f t="shared" si="0"/>
        <v>2476800</v>
      </c>
      <c r="R11" s="127">
        <f>+[1]Totals!AR51</f>
        <v>70000</v>
      </c>
      <c r="S11" s="90">
        <f>+[1]Totals!AX51</f>
        <v>1882850</v>
      </c>
      <c r="T11" s="90">
        <f>+[1]Totals!BD51</f>
        <v>0</v>
      </c>
      <c r="U11" s="128">
        <f t="shared" si="1"/>
        <v>1952850</v>
      </c>
      <c r="W11" s="127">
        <f>+[1]Totals!BQ51</f>
        <v>52000</v>
      </c>
      <c r="X11" s="90">
        <f>+[1]Totals!BW51</f>
        <v>1583000</v>
      </c>
      <c r="Y11" s="90">
        <f>+[1]Totals!CC51</f>
        <v>0</v>
      </c>
      <c r="Z11" s="128">
        <f t="shared" si="2"/>
        <v>1635000</v>
      </c>
      <c r="AB11" s="127">
        <f>+[1]Totals!CO51</f>
        <v>0</v>
      </c>
      <c r="AC11" s="90">
        <f>+[1]Totals!CU51</f>
        <v>0</v>
      </c>
      <c r="AD11" s="90">
        <f>+[1]Totals!DA51</f>
        <v>181850</v>
      </c>
      <c r="AE11" s="128">
        <f t="shared" si="3"/>
        <v>181850</v>
      </c>
    </row>
    <row r="12" spans="1:31" x14ac:dyDescent="0.3">
      <c r="A12" s="12" t="s">
        <v>37</v>
      </c>
      <c r="B12" s="12"/>
      <c r="C12" s="127">
        <v>12034551</v>
      </c>
      <c r="D12" s="90">
        <v>824309</v>
      </c>
      <c r="E12" s="90">
        <v>0</v>
      </c>
      <c r="F12" s="128">
        <v>12858860</v>
      </c>
      <c r="H12" s="127">
        <v>742949</v>
      </c>
      <c r="I12" s="90">
        <v>280000</v>
      </c>
      <c r="J12" s="90">
        <v>0</v>
      </c>
      <c r="K12" s="128">
        <v>1022949</v>
      </c>
      <c r="M12" s="127">
        <f>+[1]Totals!T52</f>
        <v>1347949</v>
      </c>
      <c r="N12" s="90">
        <f>+[1]Totals!Z52</f>
        <v>3177309</v>
      </c>
      <c r="O12" s="90">
        <f>+[1]Totals!AF52</f>
        <v>347042</v>
      </c>
      <c r="P12" s="128">
        <f t="shared" si="0"/>
        <v>4872300</v>
      </c>
      <c r="R12" s="127">
        <f>+[1]Totals!AR52</f>
        <v>2808850</v>
      </c>
      <c r="S12" s="90">
        <f>+[1]Totals!AX52</f>
        <v>3147448</v>
      </c>
      <c r="T12" s="90">
        <f>+[1]Totals!BD52</f>
        <v>6282752</v>
      </c>
      <c r="U12" s="128">
        <f t="shared" si="1"/>
        <v>12239050</v>
      </c>
      <c r="W12" s="127">
        <f>+[1]Totals!BQ52</f>
        <v>52500</v>
      </c>
      <c r="X12" s="90">
        <f>+[1]Totals!BW52</f>
        <v>0</v>
      </c>
      <c r="Y12" s="90">
        <f>+[1]Totals!CC52</f>
        <v>776500</v>
      </c>
      <c r="Z12" s="128">
        <f t="shared" si="2"/>
        <v>829000</v>
      </c>
      <c r="AB12" s="127">
        <f>+[1]Totals!CO52</f>
        <v>78800</v>
      </c>
      <c r="AC12" s="90">
        <f>+[1]Totals!CU52</f>
        <v>2047</v>
      </c>
      <c r="AD12" s="90">
        <f>+[1]Totals!DA52</f>
        <v>0</v>
      </c>
      <c r="AE12" s="128">
        <f t="shared" si="3"/>
        <v>80847</v>
      </c>
    </row>
    <row r="13" spans="1:31" x14ac:dyDescent="0.3">
      <c r="A13" t="s">
        <v>38</v>
      </c>
      <c r="C13" s="127">
        <v>0</v>
      </c>
      <c r="D13" s="90">
        <v>0</v>
      </c>
      <c r="E13" s="90">
        <v>0</v>
      </c>
      <c r="F13" s="128">
        <v>0</v>
      </c>
      <c r="H13" s="127">
        <v>0</v>
      </c>
      <c r="I13" s="90">
        <v>0</v>
      </c>
      <c r="J13" s="90">
        <v>0</v>
      </c>
      <c r="K13" s="128">
        <v>0</v>
      </c>
      <c r="M13" s="127">
        <f>+[1]Totals!T53</f>
        <v>0</v>
      </c>
      <c r="N13" s="90">
        <f>+[1]Totals!Z53</f>
        <v>5000</v>
      </c>
      <c r="O13" s="90">
        <f>+[1]Totals!AF53</f>
        <v>0</v>
      </c>
      <c r="P13" s="128">
        <f t="shared" si="0"/>
        <v>5000</v>
      </c>
      <c r="R13" s="127">
        <f>+[1]Totals!AR53</f>
        <v>0</v>
      </c>
      <c r="S13" s="90">
        <f>+[1]Totals!AX53</f>
        <v>10000</v>
      </c>
      <c r="T13" s="90">
        <f>+[1]Totals!BD53</f>
        <v>0</v>
      </c>
      <c r="U13" s="128">
        <f t="shared" si="1"/>
        <v>10000</v>
      </c>
      <c r="W13" s="127">
        <f>+[1]Totals!BQ53</f>
        <v>0</v>
      </c>
      <c r="X13" s="90">
        <f>+[1]Totals!BW53</f>
        <v>0</v>
      </c>
      <c r="Y13" s="90">
        <f>+[1]Totals!CC53</f>
        <v>0</v>
      </c>
      <c r="Z13" s="128">
        <f t="shared" si="2"/>
        <v>0</v>
      </c>
      <c r="AB13" s="127">
        <f>+[1]Totals!CO53</f>
        <v>0</v>
      </c>
      <c r="AC13" s="90">
        <f>+[1]Totals!CU53</f>
        <v>6569</v>
      </c>
      <c r="AD13" s="90">
        <f>+[1]Totals!DA53</f>
        <v>0</v>
      </c>
      <c r="AE13" s="128">
        <f t="shared" si="3"/>
        <v>6569</v>
      </c>
    </row>
    <row r="14" spans="1:31" x14ac:dyDescent="0.3">
      <c r="A14" s="12" t="s">
        <v>39</v>
      </c>
      <c r="B14" s="12"/>
      <c r="C14" s="127">
        <v>9323526</v>
      </c>
      <c r="D14" s="90">
        <v>0</v>
      </c>
      <c r="E14" s="90">
        <v>0</v>
      </c>
      <c r="F14" s="128">
        <v>9323526</v>
      </c>
      <c r="H14" s="127">
        <v>3206240</v>
      </c>
      <c r="I14" s="90">
        <v>0</v>
      </c>
      <c r="J14" s="90">
        <v>0</v>
      </c>
      <c r="K14" s="128">
        <v>3206240</v>
      </c>
      <c r="M14" s="127">
        <f>+[1]Totals!T54</f>
        <v>357110</v>
      </c>
      <c r="N14" s="90">
        <f>+[1]Totals!Z54</f>
        <v>31200</v>
      </c>
      <c r="O14" s="90">
        <f>+[1]Totals!AF54</f>
        <v>0</v>
      </c>
      <c r="P14" s="128">
        <f t="shared" si="0"/>
        <v>388310</v>
      </c>
      <c r="R14" s="127">
        <f>+[1]Totals!AR54</f>
        <v>4674900</v>
      </c>
      <c r="S14" s="90">
        <f>+[1]Totals!AX54</f>
        <v>6882100</v>
      </c>
      <c r="T14" s="90">
        <f>+[1]Totals!BD54</f>
        <v>0</v>
      </c>
      <c r="U14" s="128">
        <f t="shared" si="1"/>
        <v>11557000</v>
      </c>
      <c r="W14" s="127">
        <f>+[1]Totals!BQ54</f>
        <v>805200</v>
      </c>
      <c r="X14" s="90">
        <f>+[1]Totals!BW54</f>
        <v>716750</v>
      </c>
      <c r="Y14" s="90">
        <f>+[1]Totals!CC54</f>
        <v>0</v>
      </c>
      <c r="Z14" s="128">
        <f t="shared" si="2"/>
        <v>1521950</v>
      </c>
      <c r="AB14" s="127">
        <f>+[1]Totals!CO54</f>
        <v>498650</v>
      </c>
      <c r="AC14" s="90">
        <f>+[1]Totals!CU54</f>
        <v>35500</v>
      </c>
      <c r="AD14" s="90">
        <f>+[1]Totals!DA54</f>
        <v>0</v>
      </c>
      <c r="AE14" s="128">
        <f t="shared" si="3"/>
        <v>534150</v>
      </c>
    </row>
    <row r="15" spans="1:31" x14ac:dyDescent="0.3">
      <c r="A15" s="12" t="s">
        <v>40</v>
      </c>
      <c r="B15" s="12"/>
      <c r="C15" s="127">
        <v>72500</v>
      </c>
      <c r="D15" s="90">
        <v>0</v>
      </c>
      <c r="E15" s="90">
        <v>0</v>
      </c>
      <c r="F15" s="128">
        <v>72500</v>
      </c>
      <c r="H15" s="127">
        <v>444750</v>
      </c>
      <c r="I15" s="90">
        <v>0</v>
      </c>
      <c r="J15" s="90">
        <v>0</v>
      </c>
      <c r="K15" s="128">
        <v>444750</v>
      </c>
      <c r="M15" s="127">
        <f>+[1]Totals!T55</f>
        <v>0</v>
      </c>
      <c r="N15" s="90">
        <f>+[1]Totals!Z55</f>
        <v>0</v>
      </c>
      <c r="O15" s="90">
        <f>+[1]Totals!AF55</f>
        <v>0</v>
      </c>
      <c r="P15" s="128">
        <f t="shared" si="0"/>
        <v>0</v>
      </c>
      <c r="R15" s="127">
        <f>+[1]Totals!AR55</f>
        <v>0</v>
      </c>
      <c r="S15" s="90">
        <f>+[1]Totals!AX55</f>
        <v>0</v>
      </c>
      <c r="T15" s="90">
        <f>+[1]Totals!BD55</f>
        <v>0</v>
      </c>
      <c r="U15" s="128">
        <f t="shared" si="1"/>
        <v>0</v>
      </c>
      <c r="W15" s="127">
        <f>+[1]Totals!BQ55</f>
        <v>121400</v>
      </c>
      <c r="X15" s="90">
        <f>+[1]Totals!BW55</f>
        <v>0</v>
      </c>
      <c r="Y15" s="90">
        <f>+[1]Totals!CC55</f>
        <v>0</v>
      </c>
      <c r="Z15" s="128">
        <f t="shared" si="2"/>
        <v>121400</v>
      </c>
      <c r="AB15" s="127">
        <f>+[1]Totals!CO55</f>
        <v>108000</v>
      </c>
      <c r="AC15" s="90">
        <f>+[1]Totals!CU55</f>
        <v>0</v>
      </c>
      <c r="AD15" s="90">
        <f>+[1]Totals!DA55</f>
        <v>0</v>
      </c>
      <c r="AE15" s="128">
        <f t="shared" si="3"/>
        <v>108000</v>
      </c>
    </row>
    <row r="16" spans="1:31" x14ac:dyDescent="0.3">
      <c r="A16" s="12" t="s">
        <v>41</v>
      </c>
      <c r="B16" s="12"/>
      <c r="C16" s="127">
        <v>3104790</v>
      </c>
      <c r="D16" s="90">
        <v>0</v>
      </c>
      <c r="E16" s="90">
        <v>0</v>
      </c>
      <c r="F16" s="128">
        <v>3104790</v>
      </c>
      <c r="H16" s="127">
        <v>94250</v>
      </c>
      <c r="I16" s="90">
        <v>0</v>
      </c>
      <c r="J16" s="90">
        <v>0</v>
      </c>
      <c r="K16" s="128">
        <v>94250</v>
      </c>
      <c r="M16" s="127">
        <f>+[1]Totals!T56</f>
        <v>413923</v>
      </c>
      <c r="N16" s="90">
        <f>+[1]Totals!Z56</f>
        <v>0</v>
      </c>
      <c r="O16" s="90">
        <f>+[1]Totals!AF56</f>
        <v>0</v>
      </c>
      <c r="P16" s="128">
        <f t="shared" si="0"/>
        <v>413923</v>
      </c>
      <c r="R16" s="127">
        <f>+[1]Totals!AR56</f>
        <v>3290702</v>
      </c>
      <c r="S16" s="90">
        <f>+[1]Totals!AX56</f>
        <v>1156494</v>
      </c>
      <c r="T16" s="90">
        <f>+[1]Totals!BD56</f>
        <v>0</v>
      </c>
      <c r="U16" s="128">
        <f t="shared" si="1"/>
        <v>4447196</v>
      </c>
      <c r="W16" s="127">
        <f>+[1]Totals!BQ56</f>
        <v>0</v>
      </c>
      <c r="X16" s="90">
        <f>+[1]Totals!BW56</f>
        <v>0</v>
      </c>
      <c r="Y16" s="90">
        <f>+[1]Totals!CC56</f>
        <v>0</v>
      </c>
      <c r="Z16" s="128">
        <f t="shared" si="2"/>
        <v>0</v>
      </c>
      <c r="AB16" s="127">
        <f>+[1]Totals!CO56</f>
        <v>0</v>
      </c>
      <c r="AC16" s="90">
        <f>+[1]Totals!CU56</f>
        <v>0</v>
      </c>
      <c r="AD16" s="90">
        <f>+[1]Totals!DA56</f>
        <v>307434</v>
      </c>
      <c r="AE16" s="128">
        <f t="shared" si="3"/>
        <v>307434</v>
      </c>
    </row>
    <row r="17" spans="1:31" x14ac:dyDescent="0.3">
      <c r="A17" s="12" t="s">
        <v>42</v>
      </c>
      <c r="B17" s="12"/>
      <c r="C17" s="127">
        <v>4882502</v>
      </c>
      <c r="D17" s="90">
        <v>421172</v>
      </c>
      <c r="E17" s="90">
        <v>0</v>
      </c>
      <c r="F17" s="128">
        <v>5303674</v>
      </c>
      <c r="H17" s="127">
        <v>13950753</v>
      </c>
      <c r="I17" s="90">
        <v>3149008</v>
      </c>
      <c r="J17" s="90">
        <v>2725394</v>
      </c>
      <c r="K17" s="128">
        <v>19825155</v>
      </c>
      <c r="M17" s="127">
        <f>+[1]Totals!T57</f>
        <v>1054643</v>
      </c>
      <c r="N17" s="90">
        <f>+[1]Totals!Z57</f>
        <v>336178</v>
      </c>
      <c r="O17" s="90">
        <f>+[1]Totals!AF57</f>
        <v>805444</v>
      </c>
      <c r="P17" s="128">
        <f t="shared" si="0"/>
        <v>2196265</v>
      </c>
      <c r="R17" s="127">
        <f>+[1]Totals!AR57</f>
        <v>1442264</v>
      </c>
      <c r="S17" s="90">
        <f>+[1]Totals!AX57</f>
        <v>166764</v>
      </c>
      <c r="T17" s="90">
        <f>+[1]Totals!BD57</f>
        <v>674050</v>
      </c>
      <c r="U17" s="128">
        <f t="shared" si="1"/>
        <v>2283078</v>
      </c>
      <c r="W17" s="127">
        <f>+[1]Totals!BQ57</f>
        <v>3131650</v>
      </c>
      <c r="X17" s="90">
        <f>+[1]Totals!BW57</f>
        <v>6489199</v>
      </c>
      <c r="Y17" s="90">
        <f>+[1]Totals!CC57</f>
        <v>1120304</v>
      </c>
      <c r="Z17" s="128">
        <f t="shared" si="2"/>
        <v>10741153</v>
      </c>
      <c r="AB17" s="127">
        <f>+[1]Totals!CO57</f>
        <v>0</v>
      </c>
      <c r="AC17" s="90">
        <f>+[1]Totals!CU57</f>
        <v>2013178</v>
      </c>
      <c r="AD17" s="90">
        <f>+[1]Totals!DA57</f>
        <v>3696944</v>
      </c>
      <c r="AE17" s="128">
        <f t="shared" si="3"/>
        <v>5710122</v>
      </c>
    </row>
    <row r="18" spans="1:31" x14ac:dyDescent="0.3">
      <c r="A18" s="12" t="s">
        <v>43</v>
      </c>
      <c r="B18" s="12"/>
      <c r="C18" s="127">
        <v>193940</v>
      </c>
      <c r="D18" s="90">
        <v>9764</v>
      </c>
      <c r="E18" s="90">
        <v>0</v>
      </c>
      <c r="F18" s="128">
        <v>203704</v>
      </c>
      <c r="H18" s="127">
        <v>2000</v>
      </c>
      <c r="I18" s="90">
        <v>25000</v>
      </c>
      <c r="J18" s="90">
        <v>0</v>
      </c>
      <c r="K18" s="128">
        <v>27000</v>
      </c>
      <c r="M18" s="127">
        <f>+[1]Totals!T58</f>
        <v>18000</v>
      </c>
      <c r="N18" s="90">
        <f>+[1]Totals!Z58</f>
        <v>34000</v>
      </c>
      <c r="O18" s="90">
        <f>+[1]Totals!AF58</f>
        <v>0</v>
      </c>
      <c r="P18" s="128">
        <f t="shared" si="0"/>
        <v>52000</v>
      </c>
      <c r="R18" s="127">
        <f>+[1]Totals!AR58</f>
        <v>230883</v>
      </c>
      <c r="S18" s="90">
        <f>+[1]Totals!AX58</f>
        <v>0</v>
      </c>
      <c r="T18" s="90">
        <f>+[1]Totals!BD58</f>
        <v>0</v>
      </c>
      <c r="U18" s="128">
        <f t="shared" si="1"/>
        <v>230883</v>
      </c>
      <c r="W18" s="127">
        <f>+[1]Totals!BQ58</f>
        <v>60500</v>
      </c>
      <c r="X18" s="90">
        <f>+[1]Totals!BW58</f>
        <v>0</v>
      </c>
      <c r="Y18" s="90">
        <f>+[1]Totals!CC58</f>
        <v>0</v>
      </c>
      <c r="Z18" s="128">
        <f t="shared" si="2"/>
        <v>60500</v>
      </c>
      <c r="AB18" s="127">
        <f>+[1]Totals!CO58</f>
        <v>0</v>
      </c>
      <c r="AC18" s="90">
        <f>+[1]Totals!CU58</f>
        <v>0</v>
      </c>
      <c r="AD18" s="90">
        <f>+[1]Totals!DA58</f>
        <v>39858</v>
      </c>
      <c r="AE18" s="128">
        <f t="shared" si="3"/>
        <v>39858</v>
      </c>
    </row>
    <row r="19" spans="1:31" x14ac:dyDescent="0.3">
      <c r="A19" s="12" t="s">
        <v>84</v>
      </c>
      <c r="B19" s="12"/>
      <c r="C19" s="127">
        <v>55349831</v>
      </c>
      <c r="D19" s="90">
        <v>1086200</v>
      </c>
      <c r="E19" s="90">
        <v>0</v>
      </c>
      <c r="F19" s="128">
        <v>56436031</v>
      </c>
      <c r="H19" s="127">
        <v>31206169</v>
      </c>
      <c r="I19" s="90">
        <v>2240515</v>
      </c>
      <c r="J19" s="90">
        <v>0</v>
      </c>
      <c r="K19" s="128">
        <v>33446684</v>
      </c>
      <c r="M19" s="127">
        <f>+[1]Totals!T59</f>
        <v>16254545</v>
      </c>
      <c r="N19" s="90">
        <f>+[1]Totals!Z59</f>
        <v>12917196</v>
      </c>
      <c r="O19" s="90">
        <f>+[1]Totals!AF59</f>
        <v>2441033</v>
      </c>
      <c r="P19" s="128">
        <f t="shared" si="0"/>
        <v>31612774</v>
      </c>
      <c r="R19" s="127">
        <f>+[1]Totals!AR59</f>
        <v>53100</v>
      </c>
      <c r="S19" s="90">
        <f>+[1]Totals!AX59</f>
        <v>32540768</v>
      </c>
      <c r="T19" s="90">
        <f>+[1]Totals!BD59</f>
        <v>997450</v>
      </c>
      <c r="U19" s="128">
        <f t="shared" si="1"/>
        <v>33591318</v>
      </c>
      <c r="W19" s="127">
        <f>+[1]Totals!BQ59</f>
        <v>40000</v>
      </c>
      <c r="X19" s="90">
        <f>+[1]Totals!BW59</f>
        <v>14564411</v>
      </c>
      <c r="Y19" s="90">
        <f>+[1]Totals!CC59</f>
        <v>5717600</v>
      </c>
      <c r="Z19" s="128">
        <f t="shared" si="2"/>
        <v>20322011</v>
      </c>
      <c r="AB19" s="127">
        <f>+[1]Totals!CO59</f>
        <v>0</v>
      </c>
      <c r="AC19" s="90">
        <f>+[1]Totals!CU59</f>
        <v>7279822</v>
      </c>
      <c r="AD19" s="90">
        <f>+[1]Totals!DA59</f>
        <v>6530527</v>
      </c>
      <c r="AE19" s="128">
        <f t="shared" si="3"/>
        <v>13810349</v>
      </c>
    </row>
    <row r="20" spans="1:31" x14ac:dyDescent="0.3">
      <c r="A20" s="12" t="s">
        <v>45</v>
      </c>
      <c r="B20" s="12"/>
      <c r="C20" s="127">
        <v>2000</v>
      </c>
      <c r="D20" s="90">
        <v>156000</v>
      </c>
      <c r="E20" s="90">
        <v>0</v>
      </c>
      <c r="F20" s="128">
        <v>158000</v>
      </c>
      <c r="H20" s="127">
        <v>0</v>
      </c>
      <c r="I20" s="90">
        <v>150000</v>
      </c>
      <c r="J20" s="90">
        <v>0</v>
      </c>
      <c r="K20" s="128">
        <v>150000</v>
      </c>
      <c r="M20" s="127">
        <f>+[1]Totals!T60</f>
        <v>0</v>
      </c>
      <c r="N20" s="90">
        <f>+[1]Totals!Z60</f>
        <v>0</v>
      </c>
      <c r="O20" s="90">
        <f>+[1]Totals!AF60</f>
        <v>0</v>
      </c>
      <c r="P20" s="128">
        <f t="shared" si="0"/>
        <v>0</v>
      </c>
      <c r="R20" s="127">
        <f>+[1]Totals!AR60</f>
        <v>0</v>
      </c>
      <c r="S20" s="90">
        <f>+[1]Totals!AX60</f>
        <v>0</v>
      </c>
      <c r="T20" s="90">
        <f>+[1]Totals!BD60</f>
        <v>80000</v>
      </c>
      <c r="U20" s="128">
        <f t="shared" si="1"/>
        <v>80000</v>
      </c>
      <c r="W20" s="127">
        <f>+[1]Totals!BQ60</f>
        <v>0</v>
      </c>
      <c r="X20" s="90">
        <f>+[1]Totals!BW60</f>
        <v>0</v>
      </c>
      <c r="Y20" s="90">
        <f>+[1]Totals!CC60</f>
        <v>80000</v>
      </c>
      <c r="Z20" s="128">
        <f t="shared" si="2"/>
        <v>80000</v>
      </c>
      <c r="AB20" s="127">
        <f>+[1]Totals!CO60</f>
        <v>0</v>
      </c>
      <c r="AC20" s="90">
        <f>+[1]Totals!CU60</f>
        <v>0</v>
      </c>
      <c r="AD20" s="90">
        <f>+[1]Totals!DA60</f>
        <v>0</v>
      </c>
      <c r="AE20" s="128">
        <f t="shared" si="3"/>
        <v>0</v>
      </c>
    </row>
    <row r="21" spans="1:31" x14ac:dyDescent="0.3">
      <c r="A21" s="12" t="s">
        <v>46</v>
      </c>
      <c r="B21" s="12"/>
      <c r="C21" s="127">
        <v>184383</v>
      </c>
      <c r="D21" s="90">
        <v>0</v>
      </c>
      <c r="E21" s="90">
        <v>0</v>
      </c>
      <c r="F21" s="128">
        <v>184383</v>
      </c>
      <c r="H21" s="127">
        <v>1962249</v>
      </c>
      <c r="I21" s="90">
        <v>0</v>
      </c>
      <c r="J21" s="90">
        <v>0</v>
      </c>
      <c r="K21" s="128">
        <v>1962249</v>
      </c>
      <c r="M21" s="127">
        <f>+[1]Totals!T61</f>
        <v>0</v>
      </c>
      <c r="N21" s="90">
        <f>+[1]Totals!Z61</f>
        <v>0</v>
      </c>
      <c r="O21" s="90">
        <f>+[1]Totals!AF61</f>
        <v>0</v>
      </c>
      <c r="P21" s="128">
        <f t="shared" si="0"/>
        <v>0</v>
      </c>
      <c r="R21" s="127">
        <f>+[1]Totals!AR61</f>
        <v>113081</v>
      </c>
      <c r="S21" s="90">
        <f>+[1]Totals!AX61</f>
        <v>0</v>
      </c>
      <c r="T21" s="90">
        <f>+[1]Totals!BD61</f>
        <v>0</v>
      </c>
      <c r="U21" s="128">
        <f t="shared" si="1"/>
        <v>113081</v>
      </c>
      <c r="W21" s="127">
        <f>+[1]Totals!BQ61</f>
        <v>1518801</v>
      </c>
      <c r="X21" s="90">
        <f>+[1]Totals!BW61</f>
        <v>0</v>
      </c>
      <c r="Y21" s="90">
        <f>+[1]Totals!CC61</f>
        <v>0</v>
      </c>
      <c r="Z21" s="128">
        <f t="shared" si="2"/>
        <v>1518801</v>
      </c>
      <c r="AB21" s="127">
        <f>+[1]Totals!CO61</f>
        <v>117200</v>
      </c>
      <c r="AC21" s="90">
        <f>+[1]Totals!CU61</f>
        <v>0</v>
      </c>
      <c r="AD21" s="90">
        <f>+[1]Totals!DA61</f>
        <v>0</v>
      </c>
      <c r="AE21" s="128">
        <f t="shared" si="3"/>
        <v>117200</v>
      </c>
    </row>
    <row r="22" spans="1:31" x14ac:dyDescent="0.3">
      <c r="A22" s="12" t="s">
        <v>47</v>
      </c>
      <c r="B22" s="12"/>
      <c r="C22" s="127">
        <v>20956823</v>
      </c>
      <c r="D22" s="90">
        <v>29400</v>
      </c>
      <c r="E22" s="90">
        <v>0</v>
      </c>
      <c r="F22" s="128">
        <v>20986223</v>
      </c>
      <c r="H22" s="127">
        <v>5722040</v>
      </c>
      <c r="I22" s="90">
        <v>204450</v>
      </c>
      <c r="J22" s="90">
        <v>0</v>
      </c>
      <c r="K22" s="128">
        <v>5926490</v>
      </c>
      <c r="M22" s="127">
        <f>+[1]Totals!T62</f>
        <v>7983779</v>
      </c>
      <c r="N22" s="90">
        <f>+[1]Totals!Z62</f>
        <v>51450</v>
      </c>
      <c r="O22" s="90">
        <f>+[1]Totals!AF62</f>
        <v>0</v>
      </c>
      <c r="P22" s="128">
        <f t="shared" si="0"/>
        <v>8035229</v>
      </c>
      <c r="R22" s="127">
        <f>+[1]Totals!AR62</f>
        <v>21310726</v>
      </c>
      <c r="S22" s="90">
        <f>+[1]Totals!AX62</f>
        <v>90750</v>
      </c>
      <c r="T22" s="90">
        <f>+[1]Totals!BD62</f>
        <v>0</v>
      </c>
      <c r="U22" s="128">
        <f t="shared" si="1"/>
        <v>21401476</v>
      </c>
      <c r="W22" s="127">
        <f>+[1]Totals!BQ62</f>
        <v>1440747</v>
      </c>
      <c r="X22" s="90">
        <f>+[1]Totals!BW62</f>
        <v>36000</v>
      </c>
      <c r="Y22" s="90">
        <f>+[1]Totals!CC62</f>
        <v>50000</v>
      </c>
      <c r="Z22" s="128">
        <f t="shared" si="2"/>
        <v>1526747</v>
      </c>
      <c r="AB22" s="127">
        <f>+[1]Totals!CO62</f>
        <v>675078</v>
      </c>
      <c r="AC22" s="90">
        <f>+[1]Totals!CU62</f>
        <v>7000</v>
      </c>
      <c r="AD22" s="90">
        <f>+[1]Totals!DA62</f>
        <v>2160000</v>
      </c>
      <c r="AE22" s="128">
        <f t="shared" si="3"/>
        <v>2842078</v>
      </c>
    </row>
    <row r="23" spans="1:31" x14ac:dyDescent="0.3">
      <c r="A23" s="12" t="s">
        <v>48</v>
      </c>
      <c r="B23" s="12"/>
      <c r="C23" s="127">
        <v>113700</v>
      </c>
      <c r="D23" s="90">
        <v>0</v>
      </c>
      <c r="E23" s="90">
        <v>0</v>
      </c>
      <c r="F23" s="128">
        <v>113700</v>
      </c>
      <c r="H23" s="127">
        <v>40000</v>
      </c>
      <c r="I23" s="90">
        <v>0</v>
      </c>
      <c r="J23" s="90">
        <v>0</v>
      </c>
      <c r="K23" s="128">
        <v>40000</v>
      </c>
      <c r="M23" s="127">
        <f>+[1]Totals!T63</f>
        <v>0</v>
      </c>
      <c r="N23" s="90">
        <f>+[1]Totals!Z63</f>
        <v>0</v>
      </c>
      <c r="O23" s="90">
        <f>+[1]Totals!AF63</f>
        <v>0</v>
      </c>
      <c r="P23" s="128">
        <f t="shared" si="0"/>
        <v>0</v>
      </c>
      <c r="R23" s="127">
        <f>+[1]Totals!AR63</f>
        <v>40000</v>
      </c>
      <c r="S23" s="90">
        <f>+[1]Totals!AX63</f>
        <v>0</v>
      </c>
      <c r="T23" s="90">
        <f>+[1]Totals!BD63</f>
        <v>0</v>
      </c>
      <c r="U23" s="128">
        <f t="shared" si="1"/>
        <v>40000</v>
      </c>
      <c r="W23" s="127">
        <f>+[1]Totals!BQ63</f>
        <v>0</v>
      </c>
      <c r="X23" s="90">
        <f>+[1]Totals!BW63</f>
        <v>0</v>
      </c>
      <c r="Y23" s="90">
        <f>+[1]Totals!CC63</f>
        <v>0</v>
      </c>
      <c r="Z23" s="128">
        <f t="shared" si="2"/>
        <v>0</v>
      </c>
      <c r="AB23" s="127">
        <f>+[1]Totals!CO63</f>
        <v>85000</v>
      </c>
      <c r="AC23" s="90">
        <f>+[1]Totals!CU63</f>
        <v>0</v>
      </c>
      <c r="AD23" s="90">
        <f>+[1]Totals!DA63</f>
        <v>0</v>
      </c>
      <c r="AE23" s="128">
        <f t="shared" si="3"/>
        <v>85000</v>
      </c>
    </row>
    <row r="24" spans="1:31" x14ac:dyDescent="0.3">
      <c r="A24" s="12" t="s">
        <v>49</v>
      </c>
      <c r="B24" s="12"/>
      <c r="C24" s="127">
        <v>1301586</v>
      </c>
      <c r="D24" s="90">
        <v>0</v>
      </c>
      <c r="E24" s="90">
        <v>0</v>
      </c>
      <c r="F24" s="128">
        <v>1301586</v>
      </c>
      <c r="H24" s="127">
        <v>0</v>
      </c>
      <c r="I24" s="90">
        <v>0</v>
      </c>
      <c r="J24" s="90">
        <v>0</v>
      </c>
      <c r="K24" s="128">
        <v>0</v>
      </c>
      <c r="M24" s="127">
        <f>+[1]Totals!T64</f>
        <v>1540091</v>
      </c>
      <c r="N24" s="90">
        <f>+[1]Totals!Z64</f>
        <v>346720</v>
      </c>
      <c r="O24" s="90">
        <f>+[1]Totals!AF64</f>
        <v>0</v>
      </c>
      <c r="P24" s="128">
        <f t="shared" si="0"/>
        <v>1886811</v>
      </c>
      <c r="R24" s="127">
        <f>+[1]Totals!AR64</f>
        <v>216163</v>
      </c>
      <c r="S24" s="90">
        <f>+[1]Totals!AX64</f>
        <v>0</v>
      </c>
      <c r="T24" s="90">
        <f>+[1]Totals!BD64</f>
        <v>0</v>
      </c>
      <c r="U24" s="128">
        <f t="shared" si="1"/>
        <v>216163</v>
      </c>
      <c r="W24" s="127">
        <f>+[1]Totals!BQ64</f>
        <v>223834</v>
      </c>
      <c r="X24" s="90">
        <f>+[1]Totals!BW64</f>
        <v>0</v>
      </c>
      <c r="Y24" s="90">
        <f>+[1]Totals!CC64</f>
        <v>0</v>
      </c>
      <c r="Z24" s="128">
        <f t="shared" si="2"/>
        <v>223834</v>
      </c>
      <c r="AB24" s="127">
        <f>+[1]Totals!CO64</f>
        <v>0</v>
      </c>
      <c r="AC24" s="90">
        <f>+[1]Totals!CU64</f>
        <v>0</v>
      </c>
      <c r="AD24" s="90">
        <f>+[1]Totals!DA64</f>
        <v>0</v>
      </c>
      <c r="AE24" s="128">
        <f t="shared" si="3"/>
        <v>0</v>
      </c>
    </row>
    <row r="25" spans="1:31" x14ac:dyDescent="0.3">
      <c r="A25" s="12" t="s">
        <v>50</v>
      </c>
      <c r="B25" s="12"/>
      <c r="C25" s="127">
        <v>17148878</v>
      </c>
      <c r="D25" s="90">
        <v>1507795</v>
      </c>
      <c r="E25" s="90">
        <v>0</v>
      </c>
      <c r="F25" s="128">
        <v>18656673</v>
      </c>
      <c r="H25" s="127">
        <v>8274817</v>
      </c>
      <c r="I25" s="90">
        <v>3947500</v>
      </c>
      <c r="J25" s="90">
        <v>0</v>
      </c>
      <c r="K25" s="128">
        <v>12222317</v>
      </c>
      <c r="M25" s="127">
        <f>+[1]Totals!T65</f>
        <v>3410704</v>
      </c>
      <c r="N25" s="90">
        <f>+[1]Totals!Z65</f>
        <v>3727769</v>
      </c>
      <c r="O25" s="90">
        <f>+[1]Totals!AF65</f>
        <v>1604665</v>
      </c>
      <c r="P25" s="128">
        <f t="shared" si="0"/>
        <v>8743138</v>
      </c>
      <c r="R25" s="127">
        <f>+[1]Totals!AR65</f>
        <v>1343870</v>
      </c>
      <c r="S25" s="90">
        <f>+[1]Totals!AX65</f>
        <v>1343040</v>
      </c>
      <c r="T25" s="90">
        <f>+[1]Totals!BD65</f>
        <v>463510</v>
      </c>
      <c r="U25" s="128">
        <f t="shared" si="1"/>
        <v>3150420</v>
      </c>
      <c r="W25" s="127">
        <f>+[1]Totals!BQ65</f>
        <v>4953800</v>
      </c>
      <c r="X25" s="90">
        <f>+[1]Totals!BW65</f>
        <v>9073450</v>
      </c>
      <c r="Y25" s="90">
        <f>+[1]Totals!CC65</f>
        <v>5159350</v>
      </c>
      <c r="Z25" s="128">
        <f t="shared" si="2"/>
        <v>19186600</v>
      </c>
      <c r="AB25" s="127">
        <f>+[1]Totals!CO65</f>
        <v>819325</v>
      </c>
      <c r="AC25" s="90">
        <f>+[1]Totals!CU65</f>
        <v>7000</v>
      </c>
      <c r="AD25" s="90">
        <f>+[1]Totals!DA65</f>
        <v>0</v>
      </c>
      <c r="AE25" s="128">
        <f t="shared" si="3"/>
        <v>826325</v>
      </c>
    </row>
    <row r="26" spans="1:31" x14ac:dyDescent="0.3">
      <c r="A26" s="12" t="s">
        <v>51</v>
      </c>
      <c r="B26" s="12"/>
      <c r="C26" s="127">
        <v>9454400</v>
      </c>
      <c r="D26" s="90">
        <v>0</v>
      </c>
      <c r="E26" s="90">
        <v>0</v>
      </c>
      <c r="F26" s="128">
        <v>9454400</v>
      </c>
      <c r="H26" s="127">
        <v>723550</v>
      </c>
      <c r="I26" s="90">
        <v>0</v>
      </c>
      <c r="J26" s="90">
        <v>0</v>
      </c>
      <c r="K26" s="128">
        <v>723550</v>
      </c>
      <c r="M26" s="127">
        <f>+[1]Totals!T66</f>
        <v>2012000</v>
      </c>
      <c r="N26" s="90">
        <f>+[1]Totals!Z66</f>
        <v>0</v>
      </c>
      <c r="O26" s="90">
        <f>+[1]Totals!AF66</f>
        <v>0</v>
      </c>
      <c r="P26" s="128">
        <f t="shared" si="0"/>
        <v>2012000</v>
      </c>
      <c r="R26" s="127">
        <f>+[1]Totals!AR66</f>
        <v>9675655</v>
      </c>
      <c r="S26" s="90">
        <f>+[1]Totals!AX66</f>
        <v>0</v>
      </c>
      <c r="T26" s="90">
        <f>+[1]Totals!BD66</f>
        <v>234900</v>
      </c>
      <c r="U26" s="128">
        <f t="shared" si="1"/>
        <v>9910555</v>
      </c>
      <c r="W26" s="127">
        <f>+[1]Totals!BQ66</f>
        <v>0</v>
      </c>
      <c r="X26" s="90">
        <f>+[1]Totals!BW66</f>
        <v>0</v>
      </c>
      <c r="Y26" s="90">
        <f>+[1]Totals!CC66</f>
        <v>0</v>
      </c>
      <c r="Z26" s="128">
        <f t="shared" si="2"/>
        <v>0</v>
      </c>
      <c r="AB26" s="127">
        <f>+[1]Totals!CO66</f>
        <v>0</v>
      </c>
      <c r="AC26" s="90">
        <f>+[1]Totals!CU66</f>
        <v>0</v>
      </c>
      <c r="AD26" s="90">
        <f>+[1]Totals!DA66</f>
        <v>2991134</v>
      </c>
      <c r="AE26" s="128">
        <f t="shared" si="3"/>
        <v>2991134</v>
      </c>
    </row>
    <row r="27" spans="1:31" x14ac:dyDescent="0.3">
      <c r="A27" t="s">
        <v>52</v>
      </c>
      <c r="C27" s="127">
        <v>1514000</v>
      </c>
      <c r="D27" s="90">
        <v>0</v>
      </c>
      <c r="E27" s="90">
        <v>0</v>
      </c>
      <c r="F27" s="128">
        <v>1514000</v>
      </c>
      <c r="H27" s="127">
        <v>0</v>
      </c>
      <c r="I27" s="90">
        <v>0</v>
      </c>
      <c r="J27" s="90">
        <v>0</v>
      </c>
      <c r="K27" s="128">
        <v>0</v>
      </c>
      <c r="M27" s="127">
        <f>+[1]Totals!T67</f>
        <v>0</v>
      </c>
      <c r="N27" s="90">
        <f>+[1]Totals!Z67</f>
        <v>243553</v>
      </c>
      <c r="O27" s="90">
        <f>+[1]Totals!AF67</f>
        <v>0</v>
      </c>
      <c r="P27" s="128">
        <f t="shared" si="0"/>
        <v>243553</v>
      </c>
      <c r="R27" s="127">
        <f>+[1]Totals!AR67</f>
        <v>986842</v>
      </c>
      <c r="S27" s="90">
        <f>+[1]Totals!AX67</f>
        <v>740514</v>
      </c>
      <c r="T27" s="90">
        <f>+[1]Totals!BD67</f>
        <v>0</v>
      </c>
      <c r="U27" s="128">
        <f t="shared" si="1"/>
        <v>1727356</v>
      </c>
      <c r="W27" s="127">
        <f>+[1]Totals!BQ67</f>
        <v>0</v>
      </c>
      <c r="X27" s="90">
        <f>+[1]Totals!BW67</f>
        <v>0</v>
      </c>
      <c r="Y27" s="90">
        <f>+[1]Totals!CC67</f>
        <v>0</v>
      </c>
      <c r="Z27" s="128">
        <f t="shared" si="2"/>
        <v>0</v>
      </c>
      <c r="AB27" s="127">
        <f>+[1]Totals!CO67</f>
        <v>0</v>
      </c>
      <c r="AC27" s="90">
        <f>+[1]Totals!CU67</f>
        <v>49085</v>
      </c>
      <c r="AD27" s="90">
        <f>+[1]Totals!DA67</f>
        <v>0</v>
      </c>
      <c r="AE27" s="128">
        <f t="shared" si="3"/>
        <v>49085</v>
      </c>
    </row>
    <row r="28" spans="1:31" x14ac:dyDescent="0.3">
      <c r="A28" s="12" t="s">
        <v>53</v>
      </c>
      <c r="B28" s="12"/>
      <c r="C28" s="127">
        <v>2318578</v>
      </c>
      <c r="D28" s="90">
        <v>249218</v>
      </c>
      <c r="E28" s="90">
        <v>0</v>
      </c>
      <c r="F28" s="128">
        <v>2567796</v>
      </c>
      <c r="H28" s="127">
        <v>9425052</v>
      </c>
      <c r="I28" s="90">
        <v>1317138</v>
      </c>
      <c r="J28" s="90">
        <v>0</v>
      </c>
      <c r="K28" s="128">
        <v>10742190</v>
      </c>
      <c r="M28" s="127">
        <f>+[1]Totals!T68</f>
        <v>9232802</v>
      </c>
      <c r="N28" s="90">
        <f>+[1]Totals!Z68</f>
        <v>2595760</v>
      </c>
      <c r="O28" s="90">
        <f>+[1]Totals!AF68</f>
        <v>0</v>
      </c>
      <c r="P28" s="128">
        <f t="shared" si="0"/>
        <v>11828562</v>
      </c>
      <c r="R28" s="127">
        <f>+[1]Totals!AR68</f>
        <v>2508503</v>
      </c>
      <c r="S28" s="90">
        <f>+[1]Totals!AX68</f>
        <v>848100</v>
      </c>
      <c r="T28" s="90">
        <f>+[1]Totals!BD68</f>
        <v>85000</v>
      </c>
      <c r="U28" s="128">
        <f t="shared" si="1"/>
        <v>3441603</v>
      </c>
      <c r="W28" s="127">
        <f>+[1]Totals!BQ68</f>
        <v>7864949</v>
      </c>
      <c r="X28" s="90">
        <f>+[1]Totals!BW68</f>
        <v>3919794</v>
      </c>
      <c r="Y28" s="90">
        <f>+[1]Totals!CC68</f>
        <v>80000</v>
      </c>
      <c r="Z28" s="128">
        <f t="shared" si="2"/>
        <v>11864743</v>
      </c>
      <c r="AB28" s="127">
        <f>+[1]Totals!CO68</f>
        <v>4104449</v>
      </c>
      <c r="AC28" s="90">
        <f>+[1]Totals!CU68</f>
        <v>3195100</v>
      </c>
      <c r="AD28" s="90">
        <f>+[1]Totals!DA68</f>
        <v>80000</v>
      </c>
      <c r="AE28" s="128">
        <f t="shared" si="3"/>
        <v>7379549</v>
      </c>
    </row>
    <row r="29" spans="1:31" x14ac:dyDescent="0.3">
      <c r="A29" s="12" t="s">
        <v>54</v>
      </c>
      <c r="B29" s="12"/>
      <c r="C29" s="127">
        <v>550000</v>
      </c>
      <c r="D29" s="90">
        <v>0</v>
      </c>
      <c r="E29" s="90">
        <v>0</v>
      </c>
      <c r="F29" s="128">
        <v>550000</v>
      </c>
      <c r="H29" s="127">
        <v>239400</v>
      </c>
      <c r="I29" s="90">
        <v>9000</v>
      </c>
      <c r="J29" s="90">
        <v>0</v>
      </c>
      <c r="K29" s="128">
        <v>248400</v>
      </c>
      <c r="M29" s="127">
        <f>+[1]Totals!T69</f>
        <v>0</v>
      </c>
      <c r="N29" s="90">
        <f>+[1]Totals!Z69</f>
        <v>0</v>
      </c>
      <c r="O29" s="90">
        <f>+[1]Totals!AF69</f>
        <v>2983264</v>
      </c>
      <c r="P29" s="128">
        <f t="shared" si="0"/>
        <v>2983264</v>
      </c>
      <c r="R29" s="127">
        <f>+[1]Totals!AR69</f>
        <v>0</v>
      </c>
      <c r="S29" s="90">
        <f>+[1]Totals!AX69</f>
        <v>0</v>
      </c>
      <c r="T29" s="90">
        <f>+[1]Totals!BD69</f>
        <v>279000</v>
      </c>
      <c r="U29" s="128">
        <f t="shared" si="1"/>
        <v>279000</v>
      </c>
      <c r="W29" s="127">
        <f>+[1]Totals!BQ69</f>
        <v>0</v>
      </c>
      <c r="X29" s="90">
        <f>+[1]Totals!BW69</f>
        <v>0</v>
      </c>
      <c r="Y29" s="90">
        <f>+[1]Totals!CC69</f>
        <v>1108143</v>
      </c>
      <c r="Z29" s="128">
        <f t="shared" si="2"/>
        <v>1108143</v>
      </c>
      <c r="AB29" s="127">
        <f>+[1]Totals!CO69</f>
        <v>0</v>
      </c>
      <c r="AC29" s="90">
        <f>+[1]Totals!CU69</f>
        <v>0</v>
      </c>
      <c r="AD29" s="90">
        <f>+[1]Totals!DA69</f>
        <v>2987736</v>
      </c>
      <c r="AE29" s="128">
        <f t="shared" si="3"/>
        <v>2987736</v>
      </c>
    </row>
    <row r="30" spans="1:31" x14ac:dyDescent="0.3">
      <c r="A30" s="12" t="s">
        <v>55</v>
      </c>
      <c r="B30" s="12"/>
      <c r="C30" s="127">
        <v>18152300</v>
      </c>
      <c r="D30" s="90">
        <v>75300</v>
      </c>
      <c r="E30" s="90">
        <v>0</v>
      </c>
      <c r="F30" s="128">
        <v>18227600</v>
      </c>
      <c r="H30" s="127">
        <v>9570450</v>
      </c>
      <c r="I30" s="90">
        <v>277350</v>
      </c>
      <c r="J30" s="90">
        <v>0</v>
      </c>
      <c r="K30" s="128">
        <v>9847800</v>
      </c>
      <c r="M30" s="127">
        <f>+[1]Totals!T70</f>
        <v>5597700</v>
      </c>
      <c r="N30" s="90">
        <f>+[1]Totals!Z70</f>
        <v>0</v>
      </c>
      <c r="O30" s="90">
        <f>+[1]Totals!AF70</f>
        <v>0</v>
      </c>
      <c r="P30" s="128">
        <f t="shared" si="0"/>
        <v>5597700</v>
      </c>
      <c r="R30" s="127">
        <f>+[1]Totals!AR70</f>
        <v>5548300</v>
      </c>
      <c r="S30" s="90">
        <f>+[1]Totals!AX70</f>
        <v>300000</v>
      </c>
      <c r="T30" s="90">
        <f>+[1]Totals!BD70</f>
        <v>0</v>
      </c>
      <c r="U30" s="128">
        <f t="shared" si="1"/>
        <v>5848300</v>
      </c>
      <c r="W30" s="127">
        <f>+[1]Totals!BQ70</f>
        <v>966300</v>
      </c>
      <c r="X30" s="90">
        <f>+[1]Totals!BW70</f>
        <v>0</v>
      </c>
      <c r="Y30" s="90">
        <f>+[1]Totals!CC70</f>
        <v>0</v>
      </c>
      <c r="Z30" s="128">
        <f t="shared" si="2"/>
        <v>966300</v>
      </c>
      <c r="AB30" s="127">
        <f>+[1]Totals!CO70</f>
        <v>4529020</v>
      </c>
      <c r="AC30" s="90">
        <f>+[1]Totals!CU70</f>
        <v>9156050</v>
      </c>
      <c r="AD30" s="90">
        <f>+[1]Totals!DA70</f>
        <v>1200000</v>
      </c>
      <c r="AE30" s="128">
        <f t="shared" si="3"/>
        <v>14885070</v>
      </c>
    </row>
    <row r="31" spans="1:31" x14ac:dyDescent="0.3">
      <c r="A31" s="12" t="s">
        <v>56</v>
      </c>
      <c r="B31" s="12"/>
      <c r="C31" s="127">
        <v>10651918</v>
      </c>
      <c r="D31" s="90">
        <v>3200000</v>
      </c>
      <c r="E31" s="90">
        <v>0</v>
      </c>
      <c r="F31" s="128">
        <v>13851918</v>
      </c>
      <c r="H31" s="127">
        <v>426600</v>
      </c>
      <c r="I31" s="90">
        <v>1000000</v>
      </c>
      <c r="J31" s="90">
        <v>0</v>
      </c>
      <c r="K31" s="128">
        <v>1426600</v>
      </c>
      <c r="M31" s="127">
        <f>+[1]Totals!T71</f>
        <v>0</v>
      </c>
      <c r="N31" s="90">
        <f>+[1]Totals!Z71</f>
        <v>6192562</v>
      </c>
      <c r="O31" s="90">
        <f>+[1]Totals!AF71</f>
        <v>2420668</v>
      </c>
      <c r="P31" s="128">
        <f t="shared" si="0"/>
        <v>8613230</v>
      </c>
      <c r="R31" s="127">
        <f>+[1]Totals!AR71</f>
        <v>0</v>
      </c>
      <c r="S31" s="90">
        <f>+[1]Totals!AX71</f>
        <v>1009350</v>
      </c>
      <c r="T31" s="90">
        <f>+[1]Totals!BD71</f>
        <v>1845415</v>
      </c>
      <c r="U31" s="128">
        <f t="shared" si="1"/>
        <v>2854765</v>
      </c>
      <c r="W31" s="127">
        <f>+[1]Totals!BQ71</f>
        <v>30527</v>
      </c>
      <c r="X31" s="90">
        <f>+[1]Totals!BW71</f>
        <v>1200000</v>
      </c>
      <c r="Y31" s="90">
        <f>+[1]Totals!CC71</f>
        <v>869721</v>
      </c>
      <c r="Z31" s="128">
        <f t="shared" si="2"/>
        <v>2100248</v>
      </c>
      <c r="AB31" s="127">
        <f>+[1]Totals!CO71</f>
        <v>0</v>
      </c>
      <c r="AC31" s="90">
        <f>+[1]Totals!CU71</f>
        <v>0</v>
      </c>
      <c r="AD31" s="90">
        <f>+[1]Totals!DA71</f>
        <v>11201607</v>
      </c>
      <c r="AE31" s="128">
        <f t="shared" si="3"/>
        <v>11201607</v>
      </c>
    </row>
    <row r="32" spans="1:31" x14ac:dyDescent="0.3">
      <c r="A32" s="12" t="s">
        <v>57</v>
      </c>
      <c r="B32" s="12"/>
      <c r="C32" s="127">
        <v>17310450</v>
      </c>
      <c r="D32" s="90">
        <v>0</v>
      </c>
      <c r="E32" s="90">
        <v>900000</v>
      </c>
      <c r="F32" s="128">
        <v>18210450</v>
      </c>
      <c r="H32" s="127">
        <v>1230200</v>
      </c>
      <c r="I32" s="90">
        <v>3300</v>
      </c>
      <c r="J32" s="90">
        <v>60000</v>
      </c>
      <c r="K32" s="128">
        <v>1293500</v>
      </c>
      <c r="M32" s="127">
        <f>+[1]Totals!T72</f>
        <v>1535000</v>
      </c>
      <c r="N32" s="90">
        <f>+[1]Totals!Z72</f>
        <v>30700</v>
      </c>
      <c r="O32" s="90">
        <f>+[1]Totals!AF72</f>
        <v>361000</v>
      </c>
      <c r="P32" s="128">
        <f t="shared" si="0"/>
        <v>1926700</v>
      </c>
      <c r="R32" s="127">
        <f>+[1]Totals!AR72</f>
        <v>8826895</v>
      </c>
      <c r="S32" s="90">
        <f>+[1]Totals!AX72</f>
        <v>3186268</v>
      </c>
      <c r="T32" s="90">
        <f>+[1]Totals!BD72</f>
        <v>479000</v>
      </c>
      <c r="U32" s="128">
        <f t="shared" si="1"/>
        <v>12492163</v>
      </c>
      <c r="W32" s="127">
        <f>+[1]Totals!BQ72</f>
        <v>1111000</v>
      </c>
      <c r="X32" s="90">
        <f>+[1]Totals!BW72</f>
        <v>600000</v>
      </c>
      <c r="Y32" s="90">
        <f>+[1]Totals!CC72</f>
        <v>1591810</v>
      </c>
      <c r="Z32" s="128">
        <f t="shared" si="2"/>
        <v>3302810</v>
      </c>
      <c r="AB32" s="127">
        <f>+[1]Totals!CO72</f>
        <v>867855</v>
      </c>
      <c r="AC32" s="90">
        <f>+[1]Totals!CU72</f>
        <v>0</v>
      </c>
      <c r="AD32" s="90">
        <f>+[1]Totals!DA72</f>
        <v>0</v>
      </c>
      <c r="AE32" s="128">
        <f t="shared" si="3"/>
        <v>867855</v>
      </c>
    </row>
    <row r="33" spans="1:31" x14ac:dyDescent="0.3">
      <c r="A33" s="12" t="s">
        <v>58</v>
      </c>
      <c r="B33" s="12"/>
      <c r="C33" s="127">
        <v>558240</v>
      </c>
      <c r="D33" s="90">
        <v>0</v>
      </c>
      <c r="E33" s="90">
        <v>0</v>
      </c>
      <c r="F33" s="128">
        <v>558240</v>
      </c>
      <c r="H33" s="127">
        <v>992696</v>
      </c>
      <c r="I33" s="90">
        <v>0</v>
      </c>
      <c r="J33" s="90">
        <v>0</v>
      </c>
      <c r="K33" s="128">
        <v>992696</v>
      </c>
      <c r="M33" s="127">
        <f>+[1]Totals!T73</f>
        <v>0</v>
      </c>
      <c r="N33" s="90">
        <f>+[1]Totals!Z73</f>
        <v>0</v>
      </c>
      <c r="O33" s="90">
        <f>+[1]Totals!AF73</f>
        <v>0</v>
      </c>
      <c r="P33" s="128">
        <f t="shared" si="0"/>
        <v>0</v>
      </c>
      <c r="R33" s="127">
        <f>+[1]Totals!AR73</f>
        <v>0</v>
      </c>
      <c r="S33" s="90">
        <f>+[1]Totals!AX73</f>
        <v>0</v>
      </c>
      <c r="T33" s="90">
        <f>+[1]Totals!BD73</f>
        <v>0</v>
      </c>
      <c r="U33" s="128">
        <f t="shared" si="1"/>
        <v>0</v>
      </c>
      <c r="W33" s="127">
        <f>+[1]Totals!BQ73</f>
        <v>1805770</v>
      </c>
      <c r="X33" s="90">
        <f>+[1]Totals!BW73</f>
        <v>0</v>
      </c>
      <c r="Y33" s="90">
        <f>+[1]Totals!CC73</f>
        <v>0</v>
      </c>
      <c r="Z33" s="128">
        <f t="shared" si="2"/>
        <v>1805770</v>
      </c>
      <c r="AB33" s="127">
        <f>+[1]Totals!CO73</f>
        <v>0</v>
      </c>
      <c r="AC33" s="90">
        <f>+[1]Totals!CU73</f>
        <v>0</v>
      </c>
      <c r="AD33" s="90">
        <f>+[1]Totals!DA73</f>
        <v>0</v>
      </c>
      <c r="AE33" s="128">
        <f t="shared" si="3"/>
        <v>0</v>
      </c>
    </row>
    <row r="34" spans="1:31" x14ac:dyDescent="0.3">
      <c r="A34" s="12" t="s">
        <v>59</v>
      </c>
      <c r="B34" s="12"/>
      <c r="C34" s="127">
        <v>10198855</v>
      </c>
      <c r="D34" s="90">
        <v>1466505</v>
      </c>
      <c r="E34" s="90">
        <v>0</v>
      </c>
      <c r="F34" s="128">
        <v>11665360</v>
      </c>
      <c r="H34" s="127">
        <v>6652953</v>
      </c>
      <c r="I34" s="90">
        <v>1840072</v>
      </c>
      <c r="J34" s="90">
        <v>2957227</v>
      </c>
      <c r="K34" s="128">
        <v>11450252</v>
      </c>
      <c r="M34" s="127">
        <f>+[1]Totals!T74</f>
        <v>25510</v>
      </c>
      <c r="N34" s="90">
        <f>+[1]Totals!Z74</f>
        <v>5658950</v>
      </c>
      <c r="O34" s="90">
        <f>+[1]Totals!AF74</f>
        <v>0</v>
      </c>
      <c r="P34" s="128">
        <f t="shared" si="0"/>
        <v>5684460</v>
      </c>
      <c r="R34" s="127">
        <f>+[1]Totals!AR74</f>
        <v>82300</v>
      </c>
      <c r="S34" s="90">
        <f>+[1]Totals!AX74</f>
        <v>6194500</v>
      </c>
      <c r="T34" s="90">
        <f>+[1]Totals!BD74</f>
        <v>1789950</v>
      </c>
      <c r="U34" s="128">
        <f t="shared" si="1"/>
        <v>8066750</v>
      </c>
      <c r="W34" s="127">
        <f>+[1]Totals!BQ74</f>
        <v>22180</v>
      </c>
      <c r="X34" s="90">
        <f>+[1]Totals!BW74</f>
        <v>7509550</v>
      </c>
      <c r="Y34" s="90">
        <f>+[1]Totals!CC74</f>
        <v>1585850</v>
      </c>
      <c r="Z34" s="128">
        <f t="shared" si="2"/>
        <v>9117580</v>
      </c>
      <c r="AB34" s="127">
        <f>+[1]Totals!CO74</f>
        <v>0</v>
      </c>
      <c r="AC34" s="90">
        <f>+[1]Totals!CU74</f>
        <v>6000</v>
      </c>
      <c r="AD34" s="90">
        <f>+[1]Totals!DA74</f>
        <v>0</v>
      </c>
      <c r="AE34" s="128">
        <f t="shared" si="3"/>
        <v>6000</v>
      </c>
    </row>
    <row r="35" spans="1:31" x14ac:dyDescent="0.3">
      <c r="A35" s="12" t="s">
        <v>60</v>
      </c>
      <c r="B35" s="12"/>
      <c r="C35" s="127">
        <v>26649</v>
      </c>
      <c r="D35" s="90">
        <v>1000</v>
      </c>
      <c r="E35" s="90">
        <v>0</v>
      </c>
      <c r="F35" s="128">
        <v>27649</v>
      </c>
      <c r="H35" s="127">
        <v>0</v>
      </c>
      <c r="I35" s="90">
        <v>175000</v>
      </c>
      <c r="J35" s="90">
        <v>0</v>
      </c>
      <c r="K35" s="128">
        <v>175000</v>
      </c>
      <c r="M35" s="127">
        <f>+[1]Totals!T75</f>
        <v>0</v>
      </c>
      <c r="N35" s="90">
        <f>+[1]Totals!Z75</f>
        <v>0</v>
      </c>
      <c r="O35" s="90">
        <f>+[1]Totals!AF75</f>
        <v>0</v>
      </c>
      <c r="P35" s="128">
        <f t="shared" si="0"/>
        <v>0</v>
      </c>
      <c r="R35" s="127">
        <f>+[1]Totals!AR75</f>
        <v>0</v>
      </c>
      <c r="S35" s="90">
        <f>+[1]Totals!AX75</f>
        <v>0</v>
      </c>
      <c r="T35" s="90">
        <f>+[1]Totals!BD75</f>
        <v>0</v>
      </c>
      <c r="U35" s="128">
        <f t="shared" si="1"/>
        <v>0</v>
      </c>
      <c r="W35" s="127">
        <f>+[1]Totals!BQ75</f>
        <v>0</v>
      </c>
      <c r="X35" s="90">
        <f>+[1]Totals!BW75</f>
        <v>160255</v>
      </c>
      <c r="Y35" s="90">
        <f>+[1]Totals!CC75</f>
        <v>0</v>
      </c>
      <c r="Z35" s="128">
        <f t="shared" si="2"/>
        <v>160255</v>
      </c>
      <c r="AB35" s="127">
        <f>+[1]Totals!CO75</f>
        <v>0</v>
      </c>
      <c r="AC35" s="90">
        <f>+[1]Totals!CU75</f>
        <v>0</v>
      </c>
      <c r="AD35" s="90">
        <f>+[1]Totals!DA75</f>
        <v>0</v>
      </c>
      <c r="AE35" s="128">
        <f t="shared" si="3"/>
        <v>0</v>
      </c>
    </row>
    <row r="36" spans="1:31" x14ac:dyDescent="0.3">
      <c r="A36" s="12" t="s">
        <v>61</v>
      </c>
      <c r="B36" s="12"/>
      <c r="C36" s="127">
        <v>13087597</v>
      </c>
      <c r="D36" s="90">
        <v>7392</v>
      </c>
      <c r="E36" s="90">
        <v>0</v>
      </c>
      <c r="F36" s="128">
        <v>13094989</v>
      </c>
      <c r="H36" s="127">
        <v>3937358</v>
      </c>
      <c r="I36" s="90">
        <v>5000</v>
      </c>
      <c r="J36" s="90">
        <v>0</v>
      </c>
      <c r="K36" s="128">
        <v>3942358</v>
      </c>
      <c r="M36" s="127">
        <f>+[1]Totals!T76</f>
        <v>5645530</v>
      </c>
      <c r="N36" s="90">
        <f>+[1]Totals!Z76</f>
        <v>2109600</v>
      </c>
      <c r="O36" s="90">
        <f>+[1]Totals!AF76</f>
        <v>2316600</v>
      </c>
      <c r="P36" s="128">
        <f t="shared" si="0"/>
        <v>10071730</v>
      </c>
      <c r="R36" s="127">
        <f>+[1]Totals!AR76</f>
        <v>2525780</v>
      </c>
      <c r="S36" s="90">
        <f>+[1]Totals!AX76</f>
        <v>2565500</v>
      </c>
      <c r="T36" s="90">
        <f>+[1]Totals!BD76</f>
        <v>756000</v>
      </c>
      <c r="U36" s="128">
        <f t="shared" si="1"/>
        <v>5847280</v>
      </c>
      <c r="W36" s="127">
        <f>+[1]Totals!BQ76</f>
        <v>4547331</v>
      </c>
      <c r="X36" s="90">
        <f>+[1]Totals!BW76</f>
        <v>4026750</v>
      </c>
      <c r="Y36" s="90">
        <f>+[1]Totals!CC76</f>
        <v>3334450</v>
      </c>
      <c r="Z36" s="128">
        <f t="shared" si="2"/>
        <v>11908531</v>
      </c>
      <c r="AB36" s="127">
        <f>+[1]Totals!CO76</f>
        <v>5401616</v>
      </c>
      <c r="AC36" s="90">
        <f>+[1]Totals!CU76</f>
        <v>172800</v>
      </c>
      <c r="AD36" s="90">
        <f>+[1]Totals!DA76</f>
        <v>467600</v>
      </c>
      <c r="AE36" s="128">
        <f t="shared" si="3"/>
        <v>6042016</v>
      </c>
    </row>
    <row r="37" spans="1:31" x14ac:dyDescent="0.3">
      <c r="A37" s="12" t="s">
        <v>62</v>
      </c>
      <c r="B37" s="12"/>
      <c r="C37" s="127">
        <v>50278533</v>
      </c>
      <c r="D37" s="90">
        <v>1811400</v>
      </c>
      <c r="E37" s="90">
        <v>0</v>
      </c>
      <c r="F37" s="128">
        <v>52089933</v>
      </c>
      <c r="H37" s="127">
        <v>4449900</v>
      </c>
      <c r="I37" s="90">
        <v>11717441</v>
      </c>
      <c r="J37" s="90">
        <v>5567000</v>
      </c>
      <c r="K37" s="128">
        <v>21734341</v>
      </c>
      <c r="M37" s="127">
        <f>+[1]Totals!T77</f>
        <v>1433000</v>
      </c>
      <c r="N37" s="90">
        <f>+[1]Totals!Z77</f>
        <v>33048807</v>
      </c>
      <c r="O37" s="90">
        <f>+[1]Totals!AF77</f>
        <v>2833598</v>
      </c>
      <c r="P37" s="128">
        <f t="shared" si="0"/>
        <v>37315405</v>
      </c>
      <c r="R37" s="127">
        <f>+[1]Totals!AR77</f>
        <v>2636080</v>
      </c>
      <c r="S37" s="90">
        <f>+[1]Totals!AX77</f>
        <v>25660414</v>
      </c>
      <c r="T37" s="90">
        <f>+[1]Totals!BD77</f>
        <v>126024</v>
      </c>
      <c r="U37" s="128">
        <f t="shared" si="1"/>
        <v>28422518</v>
      </c>
      <c r="W37" s="127">
        <f>+[1]Totals!BQ77</f>
        <v>4197815</v>
      </c>
      <c r="X37" s="90">
        <f>+[1]Totals!BW77</f>
        <v>11929066</v>
      </c>
      <c r="Y37" s="90">
        <f>+[1]Totals!CC77</f>
        <v>5965243</v>
      </c>
      <c r="Z37" s="128">
        <f t="shared" si="2"/>
        <v>22092124</v>
      </c>
      <c r="AB37" s="127">
        <f>+[1]Totals!CO77</f>
        <v>74500</v>
      </c>
      <c r="AC37" s="90">
        <f>+[1]Totals!CU77</f>
        <v>5116250</v>
      </c>
      <c r="AD37" s="90">
        <f>+[1]Totals!DA77</f>
        <v>12569417</v>
      </c>
      <c r="AE37" s="128">
        <f t="shared" si="3"/>
        <v>17760167</v>
      </c>
    </row>
    <row r="38" spans="1:31" x14ac:dyDescent="0.3">
      <c r="A38" s="12" t="s">
        <v>63</v>
      </c>
      <c r="B38" s="12"/>
      <c r="C38" s="127">
        <v>3850772</v>
      </c>
      <c r="D38" s="90">
        <v>1527328</v>
      </c>
      <c r="E38" s="90">
        <v>1200000</v>
      </c>
      <c r="F38" s="128">
        <v>6578100</v>
      </c>
      <c r="H38" s="127">
        <v>1530371</v>
      </c>
      <c r="I38" s="90">
        <v>0</v>
      </c>
      <c r="J38" s="90">
        <v>0</v>
      </c>
      <c r="K38" s="128">
        <v>1530371</v>
      </c>
      <c r="M38" s="127">
        <f>+[1]Totals!T78</f>
        <v>1227264</v>
      </c>
      <c r="N38" s="90">
        <f>+[1]Totals!Z78</f>
        <v>0</v>
      </c>
      <c r="O38" s="90">
        <f>+[1]Totals!AF78</f>
        <v>0</v>
      </c>
      <c r="P38" s="128">
        <f t="shared" si="0"/>
        <v>1227264</v>
      </c>
      <c r="R38" s="127">
        <f>+[1]Totals!AR78</f>
        <v>1300000</v>
      </c>
      <c r="S38" s="90">
        <f>+[1]Totals!AX78</f>
        <v>3508475</v>
      </c>
      <c r="T38" s="90">
        <f>+[1]Totals!BD78</f>
        <v>0</v>
      </c>
      <c r="U38" s="128">
        <f t="shared" si="1"/>
        <v>4808475</v>
      </c>
      <c r="W38" s="127">
        <f>+[1]Totals!BQ78</f>
        <v>150000</v>
      </c>
      <c r="X38" s="90">
        <f>+[1]Totals!BW78</f>
        <v>1571700</v>
      </c>
      <c r="Y38" s="90">
        <f>+[1]Totals!CC78</f>
        <v>0</v>
      </c>
      <c r="Z38" s="128">
        <f t="shared" si="2"/>
        <v>1721700</v>
      </c>
      <c r="AB38" s="127">
        <f>+[1]Totals!CO78</f>
        <v>0</v>
      </c>
      <c r="AC38" s="90">
        <f>+[1]Totals!CU78</f>
        <v>0</v>
      </c>
      <c r="AD38" s="90">
        <f>+[1]Totals!DA78</f>
        <v>0</v>
      </c>
      <c r="AE38" s="128">
        <f t="shared" si="3"/>
        <v>0</v>
      </c>
    </row>
    <row r="39" spans="1:31" x14ac:dyDescent="0.3">
      <c r="A39" s="12" t="s">
        <v>64</v>
      </c>
      <c r="B39" s="12"/>
      <c r="C39" s="127">
        <v>11205602</v>
      </c>
      <c r="D39" s="90">
        <v>13200</v>
      </c>
      <c r="E39" s="90">
        <v>0</v>
      </c>
      <c r="F39" s="128">
        <v>11218802</v>
      </c>
      <c r="H39" s="127">
        <v>1525000</v>
      </c>
      <c r="I39" s="90">
        <v>0</v>
      </c>
      <c r="J39" s="90">
        <v>0</v>
      </c>
      <c r="K39" s="128">
        <v>1525000</v>
      </c>
      <c r="M39" s="127">
        <f>+[1]Totals!T79</f>
        <v>6645200</v>
      </c>
      <c r="N39" s="90">
        <f>+[1]Totals!Z79</f>
        <v>0</v>
      </c>
      <c r="O39" s="90">
        <f>+[1]Totals!AF79</f>
        <v>0</v>
      </c>
      <c r="P39" s="128">
        <f t="shared" si="0"/>
        <v>6645200</v>
      </c>
      <c r="R39" s="127">
        <f>+[1]Totals!AR79</f>
        <v>567000</v>
      </c>
      <c r="S39" s="90">
        <f>+[1]Totals!AX79</f>
        <v>1532845</v>
      </c>
      <c r="T39" s="90">
        <f>+[1]Totals!BD79</f>
        <v>300000</v>
      </c>
      <c r="U39" s="128">
        <f t="shared" si="1"/>
        <v>2399845</v>
      </c>
      <c r="W39" s="127">
        <f>+[1]Totals!BQ79</f>
        <v>30000</v>
      </c>
      <c r="X39" s="90">
        <f>+[1]Totals!BW79</f>
        <v>0</v>
      </c>
      <c r="Y39" s="90">
        <f>+[1]Totals!CC79</f>
        <v>1732986</v>
      </c>
      <c r="Z39" s="128">
        <f t="shared" si="2"/>
        <v>1762986</v>
      </c>
      <c r="AB39" s="127">
        <f>+[1]Totals!CO79</f>
        <v>32000</v>
      </c>
      <c r="AC39" s="90">
        <f>+[1]Totals!CU79</f>
        <v>0</v>
      </c>
      <c r="AD39" s="90">
        <f>+[1]Totals!DA79</f>
        <v>871906</v>
      </c>
      <c r="AE39" s="128">
        <f t="shared" si="3"/>
        <v>903906</v>
      </c>
    </row>
    <row r="40" spans="1:31" x14ac:dyDescent="0.3">
      <c r="A40" s="12" t="s">
        <v>65</v>
      </c>
      <c r="B40" s="12"/>
      <c r="C40" s="127">
        <v>676120</v>
      </c>
      <c r="D40" s="90">
        <v>4410393</v>
      </c>
      <c r="E40" s="90">
        <v>0</v>
      </c>
      <c r="F40" s="128">
        <v>5086513</v>
      </c>
      <c r="H40" s="127">
        <v>20000</v>
      </c>
      <c r="I40" s="90">
        <v>491025</v>
      </c>
      <c r="J40" s="90">
        <v>0</v>
      </c>
      <c r="K40" s="128">
        <v>511025</v>
      </c>
      <c r="M40" s="127">
        <f>+[1]Totals!T80</f>
        <v>20000</v>
      </c>
      <c r="N40" s="90">
        <f>+[1]Totals!Z80</f>
        <v>660631</v>
      </c>
      <c r="O40" s="90">
        <f>+[1]Totals!AF80</f>
        <v>0</v>
      </c>
      <c r="P40" s="128">
        <f t="shared" si="0"/>
        <v>680631</v>
      </c>
      <c r="R40" s="127">
        <f>+[1]Totals!AR80</f>
        <v>20000</v>
      </c>
      <c r="S40" s="90">
        <f>+[1]Totals!AX80</f>
        <v>669500</v>
      </c>
      <c r="T40" s="90">
        <f>+[1]Totals!BD80</f>
        <v>0</v>
      </c>
      <c r="U40" s="128">
        <f t="shared" si="1"/>
        <v>689500</v>
      </c>
      <c r="W40" s="127">
        <f>+[1]Totals!BQ80</f>
        <v>20000</v>
      </c>
      <c r="X40" s="90">
        <f>+[1]Totals!BW80</f>
        <v>4426531</v>
      </c>
      <c r="Y40" s="90">
        <f>+[1]Totals!CC80</f>
        <v>2405696</v>
      </c>
      <c r="Z40" s="128">
        <f t="shared" si="2"/>
        <v>6852227</v>
      </c>
      <c r="AB40" s="127">
        <f>+[1]Totals!CO80</f>
        <v>0</v>
      </c>
      <c r="AC40" s="90">
        <f>+[1]Totals!CU80</f>
        <v>0</v>
      </c>
      <c r="AD40" s="90">
        <f>+[1]Totals!DA80</f>
        <v>257000</v>
      </c>
      <c r="AE40" s="128">
        <f t="shared" si="3"/>
        <v>257000</v>
      </c>
    </row>
    <row r="41" spans="1:31" x14ac:dyDescent="0.3">
      <c r="A41" s="12" t="s">
        <v>66</v>
      </c>
      <c r="B41" s="12"/>
      <c r="C41" s="127">
        <v>2642960</v>
      </c>
      <c r="D41" s="90">
        <v>0</v>
      </c>
      <c r="E41" s="90">
        <v>0</v>
      </c>
      <c r="F41" s="128">
        <v>2642960</v>
      </c>
      <c r="H41" s="127">
        <v>28006</v>
      </c>
      <c r="I41" s="90">
        <v>0</v>
      </c>
      <c r="J41" s="90">
        <v>0</v>
      </c>
      <c r="K41" s="128">
        <v>28006</v>
      </c>
      <c r="M41" s="127">
        <f>+[1]Totals!T81</f>
        <v>2921039</v>
      </c>
      <c r="N41" s="90">
        <f>+[1]Totals!Z81</f>
        <v>0</v>
      </c>
      <c r="O41" s="90">
        <f>+[1]Totals!AF81</f>
        <v>0</v>
      </c>
      <c r="P41" s="128">
        <f t="shared" si="0"/>
        <v>2921039</v>
      </c>
      <c r="R41" s="127">
        <f>+[1]Totals!AR81</f>
        <v>319451</v>
      </c>
      <c r="S41" s="90">
        <f>+[1]Totals!AX81</f>
        <v>0</v>
      </c>
      <c r="T41" s="90">
        <f>+[1]Totals!BD81</f>
        <v>0</v>
      </c>
      <c r="U41" s="128">
        <f t="shared" si="1"/>
        <v>319451</v>
      </c>
      <c r="W41" s="127">
        <f>+[1]Totals!BQ81</f>
        <v>973389</v>
      </c>
      <c r="X41" s="90">
        <f>+[1]Totals!BW81</f>
        <v>48730</v>
      </c>
      <c r="Y41" s="90">
        <f>+[1]Totals!CC81</f>
        <v>0</v>
      </c>
      <c r="Z41" s="128">
        <f t="shared" si="2"/>
        <v>1022119</v>
      </c>
      <c r="AB41" s="127">
        <f>+[1]Totals!CO81</f>
        <v>3109882</v>
      </c>
      <c r="AC41" s="90">
        <f>+[1]Totals!CU81</f>
        <v>4400</v>
      </c>
      <c r="AD41" s="90">
        <f>+[1]Totals!DA81</f>
        <v>0</v>
      </c>
      <c r="AE41" s="128">
        <f t="shared" si="3"/>
        <v>3114282</v>
      </c>
    </row>
    <row r="42" spans="1:31" x14ac:dyDescent="0.3">
      <c r="A42" s="12" t="s">
        <v>67</v>
      </c>
      <c r="B42" s="12"/>
      <c r="C42" s="127">
        <v>1079</v>
      </c>
      <c r="D42" s="90">
        <v>0</v>
      </c>
      <c r="E42" s="90">
        <v>0</v>
      </c>
      <c r="F42" s="128">
        <v>1079</v>
      </c>
      <c r="H42" s="127">
        <v>0</v>
      </c>
      <c r="I42" s="90">
        <v>0</v>
      </c>
      <c r="J42" s="90">
        <v>0</v>
      </c>
      <c r="K42" s="128">
        <v>0</v>
      </c>
      <c r="M42" s="127">
        <f>+[1]Totals!T82</f>
        <v>0</v>
      </c>
      <c r="N42" s="90">
        <f>+[1]Totals!Z82</f>
        <v>0</v>
      </c>
      <c r="O42" s="90">
        <f>+[1]Totals!AF82</f>
        <v>0</v>
      </c>
      <c r="P42" s="128">
        <f t="shared" si="0"/>
        <v>0</v>
      </c>
      <c r="R42" s="127">
        <f>+[1]Totals!AR82</f>
        <v>0</v>
      </c>
      <c r="S42" s="90">
        <f>+[1]Totals!AX82</f>
        <v>0</v>
      </c>
      <c r="T42" s="90">
        <f>+[1]Totals!BD82</f>
        <v>0</v>
      </c>
      <c r="U42" s="128">
        <f t="shared" si="1"/>
        <v>0</v>
      </c>
      <c r="W42" s="127">
        <f>+[1]Totals!BQ82</f>
        <v>0</v>
      </c>
      <c r="X42" s="90">
        <f>+[1]Totals!BW82</f>
        <v>0</v>
      </c>
      <c r="Y42" s="90">
        <f>+[1]Totals!CC82</f>
        <v>0</v>
      </c>
      <c r="Z42" s="128">
        <f t="shared" si="2"/>
        <v>0</v>
      </c>
      <c r="AB42" s="127">
        <f>+[1]Totals!CO82</f>
        <v>0</v>
      </c>
      <c r="AC42" s="90">
        <f>+[1]Totals!CU82</f>
        <v>0</v>
      </c>
      <c r="AD42" s="90">
        <f>+[1]Totals!DA82</f>
        <v>0</v>
      </c>
      <c r="AE42" s="128">
        <f t="shared" si="3"/>
        <v>0</v>
      </c>
    </row>
    <row r="43" spans="1:31" x14ac:dyDescent="0.3">
      <c r="A43" s="12" t="s">
        <v>85</v>
      </c>
      <c r="B43" s="12"/>
      <c r="C43" s="127">
        <v>15881</v>
      </c>
      <c r="D43" s="90">
        <v>0</v>
      </c>
      <c r="E43" s="90">
        <v>0</v>
      </c>
      <c r="F43" s="128">
        <v>15881</v>
      </c>
      <c r="H43" s="127">
        <v>4450</v>
      </c>
      <c r="I43" s="90">
        <v>0</v>
      </c>
      <c r="J43" s="90">
        <v>0</v>
      </c>
      <c r="K43" s="128">
        <v>4450</v>
      </c>
      <c r="M43" s="127">
        <f>+[1]Totals!T83</f>
        <v>10999</v>
      </c>
      <c r="N43" s="90">
        <f>+[1]Totals!Z83</f>
        <v>137300</v>
      </c>
      <c r="O43" s="90">
        <f>+[1]Totals!AF83</f>
        <v>0</v>
      </c>
      <c r="P43" s="128">
        <f t="shared" si="0"/>
        <v>148299</v>
      </c>
      <c r="R43" s="127">
        <f>+[1]Totals!AR83</f>
        <v>0</v>
      </c>
      <c r="S43" s="90">
        <f>+[1]Totals!AX83</f>
        <v>0</v>
      </c>
      <c r="T43" s="90">
        <f>+[1]Totals!BD83</f>
        <v>0</v>
      </c>
      <c r="U43" s="128">
        <f t="shared" si="1"/>
        <v>0</v>
      </c>
      <c r="W43" s="127">
        <f>+[1]Totals!BQ83</f>
        <v>12850</v>
      </c>
      <c r="X43" s="90">
        <f>+[1]Totals!BW83</f>
        <v>0</v>
      </c>
      <c r="Y43" s="90">
        <f>+[1]Totals!CC83</f>
        <v>0</v>
      </c>
      <c r="Z43" s="128">
        <f t="shared" si="2"/>
        <v>12850</v>
      </c>
      <c r="AB43" s="127">
        <f>+[1]Totals!CO83</f>
        <v>0</v>
      </c>
      <c r="AC43" s="90">
        <f>+[1]Totals!CU83</f>
        <v>0</v>
      </c>
      <c r="AD43" s="90">
        <f>+[1]Totals!DA83</f>
        <v>155950</v>
      </c>
      <c r="AE43" s="128">
        <f t="shared" si="3"/>
        <v>155950</v>
      </c>
    </row>
    <row r="44" spans="1:31" x14ac:dyDescent="0.3">
      <c r="A44" t="s">
        <v>69</v>
      </c>
      <c r="C44" s="127">
        <v>13894627</v>
      </c>
      <c r="D44" s="90">
        <v>30500</v>
      </c>
      <c r="E44" s="90">
        <v>0</v>
      </c>
      <c r="F44" s="128">
        <v>13925127</v>
      </c>
      <c r="H44" s="127">
        <v>5879670</v>
      </c>
      <c r="I44" s="90">
        <v>15700</v>
      </c>
      <c r="J44" s="90">
        <v>0</v>
      </c>
      <c r="K44" s="128">
        <v>5895370</v>
      </c>
      <c r="M44" s="127">
        <f>+[1]Totals!T84</f>
        <v>1014050</v>
      </c>
      <c r="N44" s="90">
        <f>+[1]Totals!Z84</f>
        <v>0</v>
      </c>
      <c r="O44" s="90">
        <f>+[1]Totals!AF84</f>
        <v>0</v>
      </c>
      <c r="P44" s="128">
        <f t="shared" si="0"/>
        <v>1014050</v>
      </c>
      <c r="R44" s="127">
        <f>+[1]Totals!AR84</f>
        <v>18618859</v>
      </c>
      <c r="S44" s="90">
        <f>+[1]Totals!AX84</f>
        <v>280000</v>
      </c>
      <c r="T44" s="90">
        <f>+[1]Totals!BD84</f>
        <v>0</v>
      </c>
      <c r="U44" s="128">
        <f t="shared" si="1"/>
        <v>18898859</v>
      </c>
      <c r="W44" s="127">
        <f>+[1]Totals!BQ84</f>
        <v>286000</v>
      </c>
      <c r="X44" s="90">
        <f>+[1]Totals!BW84</f>
        <v>37750</v>
      </c>
      <c r="Y44" s="90">
        <f>+[1]Totals!CC84</f>
        <v>0</v>
      </c>
      <c r="Z44" s="128">
        <f t="shared" si="2"/>
        <v>323750</v>
      </c>
      <c r="AB44" s="127">
        <f>+[1]Totals!CO84</f>
        <v>171010</v>
      </c>
      <c r="AC44" s="90">
        <f>+[1]Totals!CU84</f>
        <v>59950</v>
      </c>
      <c r="AD44" s="90">
        <f>+[1]Totals!DA84</f>
        <v>0</v>
      </c>
      <c r="AE44" s="128">
        <f t="shared" si="3"/>
        <v>230960</v>
      </c>
    </row>
    <row r="45" spans="1:31" x14ac:dyDescent="0.3">
      <c r="A45" t="s">
        <v>70</v>
      </c>
      <c r="C45" s="127">
        <v>5311607</v>
      </c>
      <c r="D45" s="90">
        <v>15000</v>
      </c>
      <c r="E45" s="90">
        <v>0</v>
      </c>
      <c r="F45" s="128">
        <v>5326607</v>
      </c>
      <c r="H45" s="127">
        <v>2477851</v>
      </c>
      <c r="I45" s="90">
        <v>203104</v>
      </c>
      <c r="J45" s="90">
        <v>0</v>
      </c>
      <c r="K45" s="128">
        <v>2680955</v>
      </c>
      <c r="M45" s="127">
        <f>+[1]Totals!T85</f>
        <v>2328517</v>
      </c>
      <c r="N45" s="90">
        <f>+[1]Totals!Z85</f>
        <v>288300</v>
      </c>
      <c r="O45" s="90">
        <f>+[1]Totals!AF85</f>
        <v>0</v>
      </c>
      <c r="P45" s="128">
        <f t="shared" si="0"/>
        <v>2616817</v>
      </c>
      <c r="R45" s="127">
        <f>+[1]Totals!AR85</f>
        <v>4735329</v>
      </c>
      <c r="S45" s="90">
        <f>+[1]Totals!AX85</f>
        <v>1133421</v>
      </c>
      <c r="T45" s="90">
        <f>+[1]Totals!BD85</f>
        <v>0</v>
      </c>
      <c r="U45" s="128">
        <f t="shared" si="1"/>
        <v>5868750</v>
      </c>
      <c r="W45" s="127">
        <f>+[1]Totals!BQ85</f>
        <v>180250</v>
      </c>
      <c r="X45" s="90">
        <f>+[1]Totals!BW85</f>
        <v>0</v>
      </c>
      <c r="Y45" s="90">
        <f>+[1]Totals!CC85</f>
        <v>43500</v>
      </c>
      <c r="Z45" s="128">
        <f t="shared" si="2"/>
        <v>223750</v>
      </c>
      <c r="AB45" s="127">
        <f>+[1]Totals!CO85</f>
        <v>80550</v>
      </c>
      <c r="AC45" s="90">
        <f>+[1]Totals!CU85</f>
        <v>65000</v>
      </c>
      <c r="AD45" s="90">
        <f>+[1]Totals!DA85</f>
        <v>0</v>
      </c>
      <c r="AE45" s="128">
        <f t="shared" si="3"/>
        <v>145550</v>
      </c>
    </row>
    <row r="46" spans="1:31" x14ac:dyDescent="0.3">
      <c r="A46" s="12" t="s">
        <v>71</v>
      </c>
      <c r="B46" s="12"/>
      <c r="C46" s="127">
        <v>0</v>
      </c>
      <c r="D46" s="90">
        <v>0</v>
      </c>
      <c r="E46" s="90">
        <v>0</v>
      </c>
      <c r="F46" s="128">
        <v>0</v>
      </c>
      <c r="H46" s="127">
        <v>0</v>
      </c>
      <c r="I46" s="90">
        <v>0</v>
      </c>
      <c r="J46" s="90">
        <v>0</v>
      </c>
      <c r="K46" s="128">
        <v>0</v>
      </c>
      <c r="M46" s="127">
        <f>+[1]Totals!T86</f>
        <v>10000</v>
      </c>
      <c r="N46" s="90">
        <f>+[1]Totals!Z86</f>
        <v>0</v>
      </c>
      <c r="O46" s="90">
        <f>+[1]Totals!AF86</f>
        <v>0</v>
      </c>
      <c r="P46" s="128">
        <f t="shared" si="0"/>
        <v>10000</v>
      </c>
      <c r="R46" s="127">
        <f>+[1]Totals!AR86</f>
        <v>10000</v>
      </c>
      <c r="S46" s="90">
        <f>+[1]Totals!AX86</f>
        <v>0</v>
      </c>
      <c r="T46" s="90">
        <f>+[1]Totals!BD86</f>
        <v>0</v>
      </c>
      <c r="U46" s="128">
        <f t="shared" si="1"/>
        <v>10000</v>
      </c>
      <c r="W46" s="127">
        <f>+[1]Totals!BQ86</f>
        <v>0</v>
      </c>
      <c r="X46" s="90">
        <f>+[1]Totals!BW86</f>
        <v>0</v>
      </c>
      <c r="Y46" s="90">
        <f>+[1]Totals!CC86</f>
        <v>0</v>
      </c>
      <c r="Z46" s="128">
        <f t="shared" si="2"/>
        <v>0</v>
      </c>
      <c r="AB46" s="127">
        <f>+[1]Totals!CO86</f>
        <v>0</v>
      </c>
      <c r="AC46" s="90">
        <f>+[1]Totals!CU86</f>
        <v>0</v>
      </c>
      <c r="AD46" s="90">
        <f>+[1]Totals!DA86</f>
        <v>0</v>
      </c>
      <c r="AE46" s="128">
        <f t="shared" si="3"/>
        <v>0</v>
      </c>
    </row>
    <row r="47" spans="1:31" x14ac:dyDescent="0.3">
      <c r="A47" s="12" t="s">
        <v>72</v>
      </c>
      <c r="B47" s="12"/>
      <c r="C47" s="127">
        <v>10616448</v>
      </c>
      <c r="D47" s="90">
        <v>1436359</v>
      </c>
      <c r="E47" s="90">
        <v>0</v>
      </c>
      <c r="F47" s="128">
        <v>12052807</v>
      </c>
      <c r="H47" s="127">
        <v>11066399</v>
      </c>
      <c r="I47" s="90">
        <v>2064677</v>
      </c>
      <c r="J47" s="90">
        <v>0</v>
      </c>
      <c r="K47" s="128">
        <v>13131076</v>
      </c>
      <c r="M47" s="127">
        <f>+[1]Totals!T87</f>
        <v>9789652</v>
      </c>
      <c r="N47" s="90">
        <f>+[1]Totals!Z87</f>
        <v>2065937</v>
      </c>
      <c r="O47" s="90">
        <f>+[1]Totals!AF87</f>
        <v>0</v>
      </c>
      <c r="P47" s="128">
        <f t="shared" si="0"/>
        <v>11855589</v>
      </c>
      <c r="R47" s="127">
        <f>+[1]Totals!AR87</f>
        <v>3234616</v>
      </c>
      <c r="S47" s="90">
        <f>+[1]Totals!AX87</f>
        <v>7512157</v>
      </c>
      <c r="T47" s="90">
        <f>+[1]Totals!BD87</f>
        <v>0</v>
      </c>
      <c r="U47" s="128">
        <f t="shared" si="1"/>
        <v>10746773</v>
      </c>
      <c r="W47" s="127">
        <f>+[1]Totals!BQ87</f>
        <v>3087925</v>
      </c>
      <c r="X47" s="90">
        <f>+[1]Totals!BW87</f>
        <v>15685141</v>
      </c>
      <c r="Y47" s="90">
        <f>+[1]Totals!CC87</f>
        <v>0</v>
      </c>
      <c r="Z47" s="128">
        <f t="shared" si="2"/>
        <v>18773066</v>
      </c>
      <c r="AB47" s="127">
        <f>+[1]Totals!CO87</f>
        <v>20800</v>
      </c>
      <c r="AC47" s="90">
        <f>+[1]Totals!CU87</f>
        <v>4343574</v>
      </c>
      <c r="AD47" s="90">
        <f>+[1]Totals!DA87</f>
        <v>40000</v>
      </c>
      <c r="AE47" s="128">
        <f t="shared" si="3"/>
        <v>4404374</v>
      </c>
    </row>
    <row r="48" spans="1:31" x14ac:dyDescent="0.3">
      <c r="A48" s="12" t="s">
        <v>73</v>
      </c>
      <c r="B48" s="12"/>
      <c r="C48" s="127">
        <v>1255234</v>
      </c>
      <c r="D48" s="90">
        <v>0</v>
      </c>
      <c r="E48" s="90">
        <v>0</v>
      </c>
      <c r="F48" s="128">
        <v>1255234</v>
      </c>
      <c r="H48" s="127">
        <v>3617995</v>
      </c>
      <c r="I48" s="90">
        <v>2004715</v>
      </c>
      <c r="J48" s="90">
        <v>0</v>
      </c>
      <c r="K48" s="128">
        <v>5622710</v>
      </c>
      <c r="M48" s="127">
        <f>+[1]Totals!T88</f>
        <v>63200</v>
      </c>
      <c r="N48" s="90">
        <f>+[1]Totals!Z88</f>
        <v>380650</v>
      </c>
      <c r="O48" s="90">
        <f>+[1]Totals!AF88</f>
        <v>0</v>
      </c>
      <c r="P48" s="128">
        <f t="shared" si="0"/>
        <v>443850</v>
      </c>
      <c r="R48" s="127">
        <f>+[1]Totals!AR88</f>
        <v>163250</v>
      </c>
      <c r="S48" s="90">
        <f>+[1]Totals!AX88</f>
        <v>6552950</v>
      </c>
      <c r="T48" s="90">
        <f>+[1]Totals!BD88</f>
        <v>0</v>
      </c>
      <c r="U48" s="128">
        <f t="shared" si="1"/>
        <v>6716200</v>
      </c>
      <c r="W48" s="127">
        <f>+[1]Totals!BQ88</f>
        <v>0</v>
      </c>
      <c r="X48" s="90">
        <f>+[1]Totals!BW88</f>
        <v>745200</v>
      </c>
      <c r="Y48" s="90">
        <f>+[1]Totals!CC88</f>
        <v>0</v>
      </c>
      <c r="Z48" s="128">
        <f t="shared" si="2"/>
        <v>745200</v>
      </c>
      <c r="AB48" s="127">
        <f>+[1]Totals!CO88</f>
        <v>0</v>
      </c>
      <c r="AC48" s="90">
        <f>+[1]Totals!CU88</f>
        <v>0</v>
      </c>
      <c r="AD48" s="90">
        <f>+[1]Totals!DA88</f>
        <v>262550</v>
      </c>
      <c r="AE48" s="128">
        <f t="shared" si="3"/>
        <v>262550</v>
      </c>
    </row>
    <row r="49" spans="1:31" x14ac:dyDescent="0.3">
      <c r="A49" s="12" t="s">
        <v>74</v>
      </c>
      <c r="B49" s="12"/>
      <c r="C49" s="127">
        <v>12571395</v>
      </c>
      <c r="D49" s="90">
        <v>46500</v>
      </c>
      <c r="E49" s="90">
        <v>0</v>
      </c>
      <c r="F49" s="128">
        <v>12617895</v>
      </c>
      <c r="H49" s="127">
        <v>15572238</v>
      </c>
      <c r="I49" s="90">
        <v>6863400</v>
      </c>
      <c r="J49" s="90">
        <v>403840</v>
      </c>
      <c r="K49" s="128">
        <v>22839478</v>
      </c>
      <c r="M49" s="127">
        <f>+[1]Totals!T89</f>
        <v>0</v>
      </c>
      <c r="N49" s="90">
        <f>+[1]Totals!Z89</f>
        <v>2850557</v>
      </c>
      <c r="O49" s="90">
        <f>+[1]Totals!AF89</f>
        <v>0</v>
      </c>
      <c r="P49" s="128">
        <f t="shared" si="0"/>
        <v>2850557</v>
      </c>
      <c r="R49" s="127">
        <f>+[1]Totals!AR89</f>
        <v>0</v>
      </c>
      <c r="S49" s="90">
        <f>+[1]Totals!AX89</f>
        <v>13790423</v>
      </c>
      <c r="T49" s="90">
        <f>+[1]Totals!BD89</f>
        <v>0</v>
      </c>
      <c r="U49" s="128">
        <f t="shared" si="1"/>
        <v>13790423</v>
      </c>
      <c r="W49" s="127">
        <f>+[1]Totals!BQ89</f>
        <v>2718480</v>
      </c>
      <c r="X49" s="90">
        <f>+[1]Totals!BW89</f>
        <v>12259521</v>
      </c>
      <c r="Y49" s="90">
        <f>+[1]Totals!CC89</f>
        <v>7540249</v>
      </c>
      <c r="Z49" s="128">
        <f t="shared" si="2"/>
        <v>22518250</v>
      </c>
      <c r="AB49" s="127">
        <f>+[1]Totals!CO89</f>
        <v>0</v>
      </c>
      <c r="AC49" s="90">
        <f>+[1]Totals!CU89</f>
        <v>0</v>
      </c>
      <c r="AD49" s="90">
        <f>+[1]Totals!DA89</f>
        <v>0</v>
      </c>
      <c r="AE49" s="128">
        <f t="shared" si="3"/>
        <v>0</v>
      </c>
    </row>
    <row r="50" spans="1:31" x14ac:dyDescent="0.3">
      <c r="A50" s="12" t="s">
        <v>75</v>
      </c>
      <c r="B50" s="12"/>
      <c r="C50" s="127">
        <v>3094824</v>
      </c>
      <c r="D50" s="90">
        <v>1000</v>
      </c>
      <c r="E50" s="90">
        <v>0</v>
      </c>
      <c r="F50" s="128">
        <v>3095824</v>
      </c>
      <c r="H50" s="127">
        <v>2511500</v>
      </c>
      <c r="I50" s="90">
        <v>4872462</v>
      </c>
      <c r="J50" s="90">
        <v>0</v>
      </c>
      <c r="K50" s="128">
        <v>7383962</v>
      </c>
      <c r="M50" s="127">
        <f>+[1]Totals!T90</f>
        <v>43350</v>
      </c>
      <c r="N50" s="90">
        <f>+[1]Totals!Z90</f>
        <v>600000</v>
      </c>
      <c r="O50" s="90">
        <f>+[1]Totals!AF90</f>
        <v>0</v>
      </c>
      <c r="P50" s="128">
        <f t="shared" si="0"/>
        <v>643350</v>
      </c>
      <c r="R50" s="127">
        <f>+[1]Totals!AR90</f>
        <v>21000</v>
      </c>
      <c r="S50" s="90">
        <f>+[1]Totals!AX90</f>
        <v>1525341</v>
      </c>
      <c r="T50" s="90">
        <f>+[1]Totals!BD90</f>
        <v>0</v>
      </c>
      <c r="U50" s="128">
        <f t="shared" si="1"/>
        <v>1546341</v>
      </c>
      <c r="W50" s="127">
        <f>+[1]Totals!BQ90</f>
        <v>37000</v>
      </c>
      <c r="X50" s="90">
        <f>+[1]Totals!BW90</f>
        <v>12228535</v>
      </c>
      <c r="Y50" s="90">
        <f>+[1]Totals!CC90</f>
        <v>0</v>
      </c>
      <c r="Z50" s="128">
        <f t="shared" si="2"/>
        <v>12265535</v>
      </c>
      <c r="AB50" s="127">
        <f>+[1]Totals!CO90</f>
        <v>400</v>
      </c>
      <c r="AC50" s="90">
        <f>+[1]Totals!CU90</f>
        <v>3259715</v>
      </c>
      <c r="AD50" s="90">
        <f>+[1]Totals!DA90</f>
        <v>280994</v>
      </c>
      <c r="AE50" s="128">
        <f t="shared" si="3"/>
        <v>3541109</v>
      </c>
    </row>
    <row r="51" spans="1:31" x14ac:dyDescent="0.3">
      <c r="A51" s="12" t="s">
        <v>76</v>
      </c>
      <c r="B51" s="12"/>
      <c r="C51" s="127">
        <v>0</v>
      </c>
      <c r="D51" s="90">
        <v>619610</v>
      </c>
      <c r="E51" s="90">
        <v>0</v>
      </c>
      <c r="F51" s="128">
        <v>619610</v>
      </c>
      <c r="H51" s="127">
        <v>0</v>
      </c>
      <c r="I51" s="90">
        <v>0</v>
      </c>
      <c r="J51" s="90">
        <v>0</v>
      </c>
      <c r="K51" s="128">
        <v>0</v>
      </c>
      <c r="M51" s="127">
        <f>+[1]Totals!T91</f>
        <v>0</v>
      </c>
      <c r="N51" s="90">
        <f>+[1]Totals!Z91</f>
        <v>1071376</v>
      </c>
      <c r="O51" s="90">
        <f>+[1]Totals!AF91</f>
        <v>0</v>
      </c>
      <c r="P51" s="128">
        <f t="shared" si="0"/>
        <v>1071376</v>
      </c>
      <c r="R51" s="127">
        <f>+[1]Totals!AR91</f>
        <v>0</v>
      </c>
      <c r="S51" s="90">
        <f>+[1]Totals!AX91</f>
        <v>0</v>
      </c>
      <c r="T51" s="90">
        <f>+[1]Totals!BD91</f>
        <v>0</v>
      </c>
      <c r="U51" s="128">
        <f t="shared" si="1"/>
        <v>0</v>
      </c>
      <c r="W51" s="127">
        <f>+[1]Totals!BQ91</f>
        <v>0</v>
      </c>
      <c r="X51" s="90">
        <f>+[1]Totals!BW91</f>
        <v>247660</v>
      </c>
      <c r="Y51" s="90">
        <f>+[1]Totals!CC91</f>
        <v>0</v>
      </c>
      <c r="Z51" s="128">
        <f t="shared" si="2"/>
        <v>247660</v>
      </c>
      <c r="AB51" s="127">
        <f>+[1]Totals!CO91</f>
        <v>0</v>
      </c>
      <c r="AC51" s="90">
        <f>+[1]Totals!CU91</f>
        <v>1679592</v>
      </c>
      <c r="AD51" s="90">
        <f>+[1]Totals!DA91</f>
        <v>0</v>
      </c>
      <c r="AE51" s="128">
        <f t="shared" si="3"/>
        <v>1679592</v>
      </c>
    </row>
    <row r="52" spans="1:31" x14ac:dyDescent="0.3">
      <c r="A52" s="12" t="s">
        <v>77</v>
      </c>
      <c r="B52" s="12"/>
      <c r="C52" s="127">
        <v>2496403</v>
      </c>
      <c r="D52" s="90">
        <v>0</v>
      </c>
      <c r="E52" s="90">
        <v>0</v>
      </c>
      <c r="F52" s="128">
        <v>2496403</v>
      </c>
      <c r="H52" s="127">
        <v>1291242</v>
      </c>
      <c r="I52" s="90">
        <v>0</v>
      </c>
      <c r="J52" s="90">
        <v>0</v>
      </c>
      <c r="K52" s="128">
        <v>1291242</v>
      </c>
      <c r="M52" s="127">
        <f>+[1]Totals!T92</f>
        <v>2588652</v>
      </c>
      <c r="N52" s="90">
        <f>+[1]Totals!Z92</f>
        <v>0</v>
      </c>
      <c r="O52" s="90">
        <f>+[1]Totals!AF92</f>
        <v>0</v>
      </c>
      <c r="P52" s="128">
        <f t="shared" si="0"/>
        <v>2588652</v>
      </c>
      <c r="R52" s="127">
        <f>+[1]Totals!AR92</f>
        <v>1846558</v>
      </c>
      <c r="S52" s="90">
        <f>+[1]Totals!AX92</f>
        <v>0</v>
      </c>
      <c r="T52" s="90">
        <f>+[1]Totals!BD92</f>
        <v>0</v>
      </c>
      <c r="U52" s="128">
        <f t="shared" si="1"/>
        <v>1846558</v>
      </c>
      <c r="W52" s="127">
        <f>+[1]Totals!BQ92</f>
        <v>900000</v>
      </c>
      <c r="X52" s="90">
        <f>+[1]Totals!BW92</f>
        <v>0</v>
      </c>
      <c r="Y52" s="90">
        <f>+[1]Totals!CC92</f>
        <v>0</v>
      </c>
      <c r="Z52" s="128">
        <f t="shared" si="2"/>
        <v>900000</v>
      </c>
      <c r="AB52" s="127">
        <f>+[1]Totals!CO92</f>
        <v>2281175</v>
      </c>
      <c r="AC52" s="90">
        <f>+[1]Totals!CU92</f>
        <v>0</v>
      </c>
      <c r="AD52" s="90">
        <f>+[1]Totals!DA92</f>
        <v>0</v>
      </c>
      <c r="AE52" s="128">
        <f t="shared" si="3"/>
        <v>2281175</v>
      </c>
    </row>
    <row r="53" spans="1:31" s="24" customFormat="1" ht="13.2" x14ac:dyDescent="0.25">
      <c r="A53" s="24" t="s">
        <v>6</v>
      </c>
      <c r="C53" s="84">
        <v>358382643</v>
      </c>
      <c r="D53" s="129">
        <v>22725811</v>
      </c>
      <c r="E53" s="129">
        <v>4145100</v>
      </c>
      <c r="F53" s="130">
        <v>385253554</v>
      </c>
      <c r="G53" s="44"/>
      <c r="H53" s="84">
        <v>153758109</v>
      </c>
      <c r="I53" s="129">
        <v>43439801</v>
      </c>
      <c r="J53" s="129">
        <v>12012401</v>
      </c>
      <c r="K53" s="130">
        <v>209210311</v>
      </c>
      <c r="L53" s="44"/>
      <c r="M53" s="84">
        <f>SUM(M6:M52)</f>
        <v>92753263</v>
      </c>
      <c r="N53" s="129">
        <f>SUM(N6:N52)</f>
        <v>94009812</v>
      </c>
      <c r="O53" s="129">
        <f>SUM(O6:O52)</f>
        <v>18819331</v>
      </c>
      <c r="P53" s="130">
        <f>SUM(P6:P52)</f>
        <v>205582406</v>
      </c>
      <c r="R53" s="84">
        <f>SUM(R6:R52)</f>
        <v>106402017</v>
      </c>
      <c r="S53" s="129">
        <f>SUM(S6:S52)</f>
        <v>131685470</v>
      </c>
      <c r="T53" s="129">
        <f>SUM(T6:T52)</f>
        <v>21372034</v>
      </c>
      <c r="U53" s="130">
        <f>SUM(U6:U52)</f>
        <v>259459521</v>
      </c>
      <c r="W53" s="84">
        <f>SUM(W6:W52)</f>
        <v>42955054</v>
      </c>
      <c r="X53" s="129">
        <f>SUM(X6:X52)</f>
        <v>112604454</v>
      </c>
      <c r="Y53" s="129">
        <f>SUM(Y6:Y52)</f>
        <v>39815659</v>
      </c>
      <c r="Z53" s="130">
        <f>SUM(Z6:Z52)</f>
        <v>195375167</v>
      </c>
      <c r="AB53" s="84">
        <f>SUM(AB6:AB52)</f>
        <v>23543063</v>
      </c>
      <c r="AC53" s="84">
        <f t="shared" ref="AC53:AD53" si="4">SUM(AC6:AC52)</f>
        <v>37389299</v>
      </c>
      <c r="AD53" s="84">
        <f t="shared" si="4"/>
        <v>49660812</v>
      </c>
      <c r="AE53" s="131">
        <f t="shared" si="3"/>
        <v>110593174</v>
      </c>
    </row>
    <row r="54" spans="1:31" s="24" customFormat="1" ht="13.2" x14ac:dyDescent="0.25">
      <c r="A54" s="24" t="s">
        <v>86</v>
      </c>
      <c r="C54" s="132">
        <f>+C53/$F53</f>
        <v>0.93025136115940932</v>
      </c>
      <c r="D54" s="132">
        <f t="shared" ref="D54:F54" si="5">+D53/$F53</f>
        <v>5.8989231284288166E-2</v>
      </c>
      <c r="E54" s="132">
        <f t="shared" si="5"/>
        <v>1.0759407556302518E-2</v>
      </c>
      <c r="F54" s="132">
        <f t="shared" si="5"/>
        <v>1</v>
      </c>
      <c r="G54" s="44"/>
      <c r="H54" s="132">
        <f>+H53/$K53</f>
        <v>0.73494517676999194</v>
      </c>
      <c r="I54" s="132">
        <f>+I53/$K53</f>
        <v>0.20763699835043026</v>
      </c>
      <c r="J54" s="132">
        <f>+J53/$K53</f>
        <v>5.7417824879577757E-2</v>
      </c>
      <c r="K54" s="132">
        <f>+K53/$K53</f>
        <v>1</v>
      </c>
      <c r="L54" s="44"/>
      <c r="M54" s="132">
        <f>+M53/$P53</f>
        <v>0.45117315632544935</v>
      </c>
      <c r="N54" s="132">
        <f>+N53/$P53</f>
        <v>0.45728529901532528</v>
      </c>
      <c r="O54" s="132">
        <f>+O53/$P53</f>
        <v>9.1541544659225357E-2</v>
      </c>
      <c r="P54" s="132">
        <f>+P53/$P53</f>
        <v>1</v>
      </c>
      <c r="R54" s="132">
        <f>+R53/$U53</f>
        <v>0.41009100991903857</v>
      </c>
      <c r="S54" s="132">
        <f>+S53/$U53</f>
        <v>0.50753762857675211</v>
      </c>
      <c r="T54" s="132">
        <f>+T53/$U53</f>
        <v>8.2371361504209359E-2</v>
      </c>
      <c r="U54" s="132">
        <f>+U53/$U53</f>
        <v>1</v>
      </c>
      <c r="W54" s="132">
        <f>+W53/Z53</f>
        <v>0.21985933350475395</v>
      </c>
      <c r="X54" s="132">
        <f>+X53/Z53</f>
        <v>0.57634987971628959</v>
      </c>
      <c r="Y54" s="132">
        <f>+Y53/Z53</f>
        <v>0.2037907867789564</v>
      </c>
      <c r="Z54" s="132">
        <f>+Z53/Z53</f>
        <v>1</v>
      </c>
      <c r="AB54" s="132">
        <f>+AB53/AE53</f>
        <v>0.21287989256913814</v>
      </c>
      <c r="AC54" s="132">
        <f>+AC53/AE53</f>
        <v>0.33807962686738696</v>
      </c>
      <c r="AD54" s="132">
        <f>+AD53/AE53</f>
        <v>0.4490404805634749</v>
      </c>
      <c r="AE54" s="132">
        <f>+AE53/AE53</f>
        <v>1</v>
      </c>
    </row>
    <row r="55" spans="1:31" s="24" customFormat="1" ht="13.2" x14ac:dyDescent="0.25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R55" s="44"/>
      <c r="S55" s="44"/>
      <c r="T55" s="44"/>
      <c r="U55" s="44"/>
      <c r="W55" s="44"/>
      <c r="X55" s="44"/>
      <c r="Y55" s="44"/>
      <c r="Z55" s="44"/>
      <c r="AB55" s="44"/>
      <c r="AC55" s="44"/>
      <c r="AD55" s="44"/>
      <c r="AE55" s="44"/>
    </row>
  </sheetData>
  <mergeCells count="7">
    <mergeCell ref="AB2:AE2"/>
    <mergeCell ref="A1:D1"/>
    <mergeCell ref="C2:F2"/>
    <mergeCell ref="H2:K2"/>
    <mergeCell ref="M2:P2"/>
    <mergeCell ref="R2:U2"/>
    <mergeCell ref="W2:Z2"/>
  </mergeCells>
  <pageMargins left="0.7" right="0.7" top="0.75" bottom="0.75" header="0.3" footer="0.3"/>
  <pageSetup scale="41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2994-16CD-4A3B-AB89-5492CE3CBD57}">
  <sheetPr>
    <pageSetUpPr fitToPage="1"/>
  </sheetPr>
  <dimension ref="A1:L56"/>
  <sheetViews>
    <sheetView workbookViewId="0">
      <selection activeCell="E24" sqref="E24"/>
    </sheetView>
  </sheetViews>
  <sheetFormatPr defaultColWidth="13.5546875" defaultRowHeight="14.4" x14ac:dyDescent="0.3"/>
  <cols>
    <col min="1" max="1" width="23.44140625" customWidth="1"/>
    <col min="3" max="3" width="13.5546875" style="89"/>
    <col min="7" max="7" width="11.6640625" style="89" customWidth="1"/>
    <col min="8" max="8" width="12.44140625" customWidth="1"/>
    <col min="9" max="9" width="12" customWidth="1"/>
    <col min="10" max="10" width="11.88671875" customWidth="1"/>
    <col min="11" max="11" width="12.5546875" style="89" customWidth="1"/>
  </cols>
  <sheetData>
    <row r="1" spans="1:11" s="1" customFormat="1" ht="17.399999999999999" x14ac:dyDescent="0.3">
      <c r="A1" s="1" t="s">
        <v>87</v>
      </c>
      <c r="C1" s="2"/>
      <c r="K1" s="2"/>
    </row>
    <row r="2" spans="1:11" s="24" customFormat="1" ht="15" customHeight="1" x14ac:dyDescent="0.25">
      <c r="A2" s="120" t="s">
        <v>2</v>
      </c>
      <c r="B2" s="204" t="s">
        <v>25</v>
      </c>
      <c r="C2" s="206">
        <v>2020</v>
      </c>
      <c r="D2" s="207">
        <v>2021</v>
      </c>
      <c r="E2" s="209">
        <v>2022</v>
      </c>
      <c r="F2" s="207">
        <v>2023</v>
      </c>
      <c r="G2" s="204">
        <v>2024</v>
      </c>
      <c r="H2" s="204"/>
      <c r="I2" s="204"/>
      <c r="J2" s="204"/>
      <c r="K2" s="204"/>
    </row>
    <row r="3" spans="1:11" s="24" customFormat="1" ht="14.25" customHeight="1" x14ac:dyDescent="0.3">
      <c r="A3" s="62" t="s">
        <v>26</v>
      </c>
      <c r="B3" s="204"/>
      <c r="C3" s="197"/>
      <c r="D3" s="208"/>
      <c r="E3" s="210"/>
      <c r="F3" s="208"/>
      <c r="G3" s="96" t="s">
        <v>27</v>
      </c>
      <c r="H3" s="96" t="s">
        <v>28</v>
      </c>
      <c r="I3" s="96" t="s">
        <v>29</v>
      </c>
      <c r="J3" s="96" t="s">
        <v>30</v>
      </c>
      <c r="K3" s="63" t="s">
        <v>6</v>
      </c>
    </row>
    <row r="4" spans="1:11" x14ac:dyDescent="0.3">
      <c r="A4" s="12" t="s">
        <v>31</v>
      </c>
      <c r="B4" s="133">
        <v>35894820</v>
      </c>
      <c r="C4" s="99">
        <v>2414461</v>
      </c>
      <c r="D4" s="97">
        <f>+'[1]SSA by Qrt'!G5</f>
        <v>4335880</v>
      </c>
      <c r="E4" s="98">
        <f>+'[1]SSA by Qrt'!M5</f>
        <v>4316530</v>
      </c>
      <c r="F4" s="98">
        <f>+'[1]SSA by Qrt'!S5</f>
        <v>744150</v>
      </c>
      <c r="G4" s="99">
        <f>+'[1]SSA by Qrt'!U5</f>
        <v>0</v>
      </c>
      <c r="H4" s="99">
        <f>+'[1]SSA by Qrt'!V5</f>
        <v>0</v>
      </c>
      <c r="I4" s="99">
        <f>+'[1]SSA by Qrt'!W5</f>
        <v>430667</v>
      </c>
      <c r="J4" s="99">
        <f>+'[1]SSA by Qrt'!X5</f>
        <v>0</v>
      </c>
      <c r="K4" s="100">
        <f t="shared" ref="K4:K55" si="0">SUM(G4:J4)</f>
        <v>430667</v>
      </c>
    </row>
    <row r="5" spans="1:11" x14ac:dyDescent="0.3">
      <c r="A5" t="s">
        <v>36</v>
      </c>
      <c r="B5" s="134">
        <v>11165984</v>
      </c>
      <c r="C5" s="118">
        <v>847750</v>
      </c>
      <c r="D5" s="101">
        <f>+'[1]SSA by Qrt'!G10</f>
        <v>2476800</v>
      </c>
      <c r="E5" s="135">
        <f>+'[1]SSA by Qrt'!M10</f>
        <v>1952850</v>
      </c>
      <c r="F5" s="135">
        <f>+'[1]SSA by Qrt'!S10</f>
        <v>1635000</v>
      </c>
      <c r="G5" s="118">
        <f>+'[1]SSA by Qrt'!U10</f>
        <v>0</v>
      </c>
      <c r="H5" s="118">
        <f>+'[1]SSA by Qrt'!V10</f>
        <v>0</v>
      </c>
      <c r="I5" s="118">
        <f>+'[1]SSA by Qrt'!W10</f>
        <v>181850</v>
      </c>
      <c r="J5" s="118">
        <f>+'[1]SSA by Qrt'!X10</f>
        <v>0</v>
      </c>
      <c r="K5" s="102">
        <f t="shared" si="0"/>
        <v>181850</v>
      </c>
    </row>
    <row r="6" spans="1:11" x14ac:dyDescent="0.3">
      <c r="A6" s="117" t="s">
        <v>37</v>
      </c>
      <c r="B6" s="134">
        <v>38615523</v>
      </c>
      <c r="C6" s="118">
        <v>1022949</v>
      </c>
      <c r="D6" s="101">
        <f>+'[1]SSA by Qrt'!G11</f>
        <v>4872300</v>
      </c>
      <c r="E6" s="135">
        <f>+'[1]SSA by Qrt'!M11</f>
        <v>12239050</v>
      </c>
      <c r="F6" s="135">
        <f>+'[1]SSA by Qrt'!S11</f>
        <v>829000</v>
      </c>
      <c r="G6" s="118">
        <f>+'[1]SSA by Qrt'!U11</f>
        <v>2047</v>
      </c>
      <c r="H6" s="118">
        <f>+'[1]SSA by Qrt'!V11</f>
        <v>52850</v>
      </c>
      <c r="I6" s="118">
        <f>+'[1]SSA by Qrt'!W11</f>
        <v>25950</v>
      </c>
      <c r="J6" s="118">
        <f>+'[1]SSA by Qrt'!X11</f>
        <v>0</v>
      </c>
      <c r="K6" s="102">
        <f t="shared" si="0"/>
        <v>80847</v>
      </c>
    </row>
    <row r="7" spans="1:11" x14ac:dyDescent="0.3">
      <c r="A7" s="117" t="s">
        <v>39</v>
      </c>
      <c r="B7" s="134">
        <v>30243503</v>
      </c>
      <c r="C7" s="118">
        <v>3206240</v>
      </c>
      <c r="D7" s="101">
        <f>+'[1]SSA by Qrt'!G13</f>
        <v>388310</v>
      </c>
      <c r="E7" s="135">
        <f>+'[1]SSA by Qrt'!M13</f>
        <v>11557000</v>
      </c>
      <c r="F7" s="135">
        <f>+'[1]SSA by Qrt'!S13</f>
        <v>1521950</v>
      </c>
      <c r="G7" s="118">
        <f>+'[1]SSA by Qrt'!U13</f>
        <v>10000</v>
      </c>
      <c r="H7" s="118">
        <f>+'[1]SSA by Qrt'!V13</f>
        <v>19000</v>
      </c>
      <c r="I7" s="118">
        <f>+'[1]SSA by Qrt'!W13</f>
        <v>505150</v>
      </c>
      <c r="J7" s="118">
        <f>+'[1]SSA by Qrt'!X13</f>
        <v>0</v>
      </c>
      <c r="K7" s="102">
        <f t="shared" si="0"/>
        <v>534150</v>
      </c>
    </row>
    <row r="8" spans="1:11" x14ac:dyDescent="0.3">
      <c r="A8" s="117" t="s">
        <v>41</v>
      </c>
      <c r="B8" s="134">
        <v>7582285</v>
      </c>
      <c r="C8" s="118">
        <v>94250</v>
      </c>
      <c r="D8" s="101">
        <f>+'[1]SSA by Qrt'!G15</f>
        <v>413923</v>
      </c>
      <c r="E8" s="135">
        <f>+'[1]SSA by Qrt'!M15</f>
        <v>4447196</v>
      </c>
      <c r="F8" s="135">
        <f>+'[1]SSA by Qrt'!S15</f>
        <v>0</v>
      </c>
      <c r="G8" s="118">
        <f>+'[1]SSA by Qrt'!U15</f>
        <v>0</v>
      </c>
      <c r="H8" s="118">
        <f>+'[1]SSA by Qrt'!V15</f>
        <v>0</v>
      </c>
      <c r="I8" s="118">
        <f>+'[1]SSA by Qrt'!W15</f>
        <v>307434</v>
      </c>
      <c r="J8" s="118">
        <f>+'[1]SSA by Qrt'!X15</f>
        <v>0</v>
      </c>
      <c r="K8" s="102">
        <f t="shared" si="0"/>
        <v>307434</v>
      </c>
    </row>
    <row r="9" spans="1:11" x14ac:dyDescent="0.3">
      <c r="A9" t="s">
        <v>44</v>
      </c>
      <c r="B9" s="134">
        <v>197421390</v>
      </c>
      <c r="C9" s="118">
        <v>33446684</v>
      </c>
      <c r="D9" s="101">
        <f>+'[1]SSA by Qrt'!G18</f>
        <v>31612774</v>
      </c>
      <c r="E9" s="135">
        <f>+'[1]SSA by Qrt'!M18</f>
        <v>33591318</v>
      </c>
      <c r="F9" s="135">
        <f>+'[1]SSA by Qrt'!S18</f>
        <v>20322011</v>
      </c>
      <c r="G9" s="118">
        <f>+'[1]SSA by Qrt'!U18</f>
        <v>3744812</v>
      </c>
      <c r="H9" s="118">
        <f>+'[1]SSA by Qrt'!V18</f>
        <v>5255611</v>
      </c>
      <c r="I9" s="118">
        <f>+'[1]SSA by Qrt'!W18</f>
        <v>4809926</v>
      </c>
      <c r="J9" s="118">
        <f>+'[1]SSA by Qrt'!X18</f>
        <v>0</v>
      </c>
      <c r="K9" s="102">
        <f t="shared" si="0"/>
        <v>13810349</v>
      </c>
    </row>
    <row r="10" spans="1:11" x14ac:dyDescent="0.3">
      <c r="A10" t="s">
        <v>88</v>
      </c>
      <c r="B10" s="134">
        <v>1015480</v>
      </c>
      <c r="C10" s="118">
        <v>150000</v>
      </c>
      <c r="D10" s="101">
        <f>+'[1]SSA by Qrt'!G19</f>
        <v>0</v>
      </c>
      <c r="E10" s="135">
        <f>+'[1]SSA by Qrt'!M19</f>
        <v>80000</v>
      </c>
      <c r="F10" s="135">
        <f>+'[1]SSA by Qrt'!S19</f>
        <v>80000</v>
      </c>
      <c r="G10" s="118">
        <f>+'[1]SSA by Qrt'!U19</f>
        <v>0</v>
      </c>
      <c r="H10" s="118">
        <f>+'[1]SSA by Qrt'!V19</f>
        <v>0</v>
      </c>
      <c r="I10" s="118">
        <f>+'[1]SSA by Qrt'!W19</f>
        <v>0</v>
      </c>
      <c r="J10" s="118">
        <f>+'[1]SSA by Qrt'!X19</f>
        <v>0</v>
      </c>
      <c r="K10" s="102">
        <f t="shared" si="0"/>
        <v>0</v>
      </c>
    </row>
    <row r="11" spans="1:11" x14ac:dyDescent="0.3">
      <c r="A11" s="117" t="s">
        <v>48</v>
      </c>
      <c r="B11" s="134">
        <v>822093</v>
      </c>
      <c r="C11" s="118">
        <v>40000</v>
      </c>
      <c r="D11" s="101">
        <f>+'[1]SSA by Qrt'!G22</f>
        <v>0</v>
      </c>
      <c r="E11" s="135">
        <f>+'[1]SSA by Qrt'!M22</f>
        <v>40000</v>
      </c>
      <c r="F11" s="135">
        <f>+'[1]SSA by Qrt'!S22</f>
        <v>0</v>
      </c>
      <c r="G11" s="118">
        <f>+'[1]SSA by Qrt'!U22</f>
        <v>0</v>
      </c>
      <c r="H11" s="118">
        <f>+'[1]SSA by Qrt'!V22</f>
        <v>0</v>
      </c>
      <c r="I11" s="118">
        <f>+'[1]SSA by Qrt'!W22</f>
        <v>85000</v>
      </c>
      <c r="J11" s="118">
        <f>+'[1]SSA by Qrt'!X22</f>
        <v>0</v>
      </c>
      <c r="K11" s="102">
        <f t="shared" si="0"/>
        <v>85000</v>
      </c>
    </row>
    <row r="12" spans="1:11" x14ac:dyDescent="0.3">
      <c r="A12" t="s">
        <v>68</v>
      </c>
      <c r="B12" s="134">
        <v>624996</v>
      </c>
      <c r="C12" s="118">
        <v>4450</v>
      </c>
      <c r="D12" s="101">
        <f>+'[1]SSA by Qrt'!G42</f>
        <v>148299</v>
      </c>
      <c r="E12" s="135">
        <f>+'[1]SSA by Qrt'!M42</f>
        <v>0</v>
      </c>
      <c r="F12" s="135">
        <f>+'[1]SSA by Qrt'!S42</f>
        <v>12850</v>
      </c>
      <c r="G12" s="118">
        <f>+'[1]SSA by Qrt'!U42</f>
        <v>0</v>
      </c>
      <c r="H12" s="118">
        <f>+'[1]SSA by Qrt'!V42</f>
        <v>0</v>
      </c>
      <c r="I12" s="118">
        <f>+'[1]SSA by Qrt'!W42</f>
        <v>155950</v>
      </c>
      <c r="J12" s="118">
        <f>+'[1]SSA by Qrt'!X42</f>
        <v>0</v>
      </c>
      <c r="K12" s="102">
        <f t="shared" si="0"/>
        <v>155950</v>
      </c>
    </row>
    <row r="13" spans="1:11" s="24" customFormat="1" ht="13.2" x14ac:dyDescent="0.25">
      <c r="A13" s="136" t="s">
        <v>89</v>
      </c>
      <c r="B13" s="137">
        <v>323386074</v>
      </c>
      <c r="C13" s="138">
        <f t="shared" ref="C13:J13" si="1">SUM(C4:C12)</f>
        <v>41226784</v>
      </c>
      <c r="D13" s="139">
        <f t="shared" si="1"/>
        <v>44248286</v>
      </c>
      <c r="E13" s="140">
        <f t="shared" si="1"/>
        <v>68223944</v>
      </c>
      <c r="F13" s="140">
        <f t="shared" si="1"/>
        <v>25144961</v>
      </c>
      <c r="G13" s="140">
        <f t="shared" si="1"/>
        <v>3756859</v>
      </c>
      <c r="H13" s="139">
        <f t="shared" si="1"/>
        <v>5327461</v>
      </c>
      <c r="I13" s="139">
        <f t="shared" si="1"/>
        <v>6501927</v>
      </c>
      <c r="J13" s="139">
        <f t="shared" si="1"/>
        <v>0</v>
      </c>
      <c r="K13" s="141">
        <f t="shared" si="0"/>
        <v>15586247</v>
      </c>
    </row>
    <row r="14" spans="1:11" x14ac:dyDescent="0.3">
      <c r="A14" s="12" t="s">
        <v>35</v>
      </c>
      <c r="B14" s="134">
        <v>34281383</v>
      </c>
      <c r="C14" s="118">
        <v>986400</v>
      </c>
      <c r="D14" s="101">
        <f>+'[1]SSA by Qrt'!G9</f>
        <v>7254899</v>
      </c>
      <c r="E14" s="135">
        <f>+'[1]SSA by Qrt'!M9</f>
        <v>1679308</v>
      </c>
      <c r="F14" s="135">
        <f>+'[1]SSA by Qrt'!S9</f>
        <v>2325524</v>
      </c>
      <c r="G14" s="118">
        <f>+'[1]SSA by Qrt'!U9</f>
        <v>0</v>
      </c>
      <c r="H14" s="118">
        <f>+'[1]SSA by Qrt'!V9</f>
        <v>0</v>
      </c>
      <c r="I14" s="118">
        <f>+'[1]SSA by Qrt'!W9</f>
        <v>790855</v>
      </c>
      <c r="J14" s="118">
        <f>+'[1]SSA by Qrt'!X9</f>
        <v>0</v>
      </c>
      <c r="K14" s="102">
        <f t="shared" si="0"/>
        <v>790855</v>
      </c>
    </row>
    <row r="15" spans="1:11" x14ac:dyDescent="0.3">
      <c r="A15" s="12" t="s">
        <v>40</v>
      </c>
      <c r="B15" s="134">
        <v>1419843</v>
      </c>
      <c r="C15" s="118">
        <v>444750</v>
      </c>
      <c r="D15" s="101">
        <f>+'[1]SSA by Qrt'!G14</f>
        <v>0</v>
      </c>
      <c r="E15" s="135">
        <f>+'[1]SSA by Qrt'!M14</f>
        <v>0</v>
      </c>
      <c r="F15" s="135">
        <f>+'[1]SSA by Qrt'!S14</f>
        <v>121400</v>
      </c>
      <c r="G15" s="118">
        <f>+'[1]SSA by Qrt'!U14</f>
        <v>0</v>
      </c>
      <c r="H15" s="118">
        <f>+'[1]SSA by Qrt'!V14</f>
        <v>0</v>
      </c>
      <c r="I15" s="118">
        <f>+'[1]SSA by Qrt'!W14</f>
        <v>108000</v>
      </c>
      <c r="J15" s="118">
        <f>+'[1]SSA by Qrt'!X14</f>
        <v>0</v>
      </c>
      <c r="K15" s="102">
        <f t="shared" si="0"/>
        <v>108000</v>
      </c>
    </row>
    <row r="16" spans="1:11" x14ac:dyDescent="0.3">
      <c r="A16" s="12" t="s">
        <v>43</v>
      </c>
      <c r="B16" s="134">
        <v>1247202</v>
      </c>
      <c r="C16" s="118">
        <v>27000</v>
      </c>
      <c r="D16" s="101">
        <f>+'[1]SSA by Qrt'!G17</f>
        <v>52000</v>
      </c>
      <c r="E16" s="135">
        <f>+'[1]SSA by Qrt'!M17</f>
        <v>230883</v>
      </c>
      <c r="F16" s="135">
        <f>+'[1]SSA by Qrt'!S17</f>
        <v>60500</v>
      </c>
      <c r="G16" s="118">
        <f>+'[1]SSA by Qrt'!U17</f>
        <v>0</v>
      </c>
      <c r="H16" s="118">
        <f>+'[1]SSA by Qrt'!V17</f>
        <v>39858</v>
      </c>
      <c r="I16" s="118">
        <f>+'[1]SSA by Qrt'!W17</f>
        <v>0</v>
      </c>
      <c r="J16" s="118">
        <f>+'[1]SSA by Qrt'!X17</f>
        <v>0</v>
      </c>
      <c r="K16" s="102">
        <f t="shared" si="0"/>
        <v>39858</v>
      </c>
    </row>
    <row r="17" spans="1:11" x14ac:dyDescent="0.3">
      <c r="A17" s="12" t="s">
        <v>46</v>
      </c>
      <c r="B17" s="134">
        <v>6246956</v>
      </c>
      <c r="C17" s="118">
        <v>1962249</v>
      </c>
      <c r="D17" s="101">
        <f>+'[1]SSA by Qrt'!G20</f>
        <v>0</v>
      </c>
      <c r="E17" s="135">
        <f>+'[1]SSA by Qrt'!M20</f>
        <v>113081</v>
      </c>
      <c r="F17" s="135">
        <f>+'[1]SSA by Qrt'!S20</f>
        <v>1518801</v>
      </c>
      <c r="G17" s="118">
        <f>+'[1]SSA by Qrt'!U20</f>
        <v>117200</v>
      </c>
      <c r="H17" s="118">
        <f>+'[1]SSA by Qrt'!V20</f>
        <v>0</v>
      </c>
      <c r="I17" s="118">
        <f>+'[1]SSA by Qrt'!W20</f>
        <v>0</v>
      </c>
      <c r="J17" s="118">
        <f>+'[1]SSA by Qrt'!X20</f>
        <v>0</v>
      </c>
      <c r="K17" s="102">
        <f t="shared" si="0"/>
        <v>117200</v>
      </c>
    </row>
    <row r="18" spans="1:11" x14ac:dyDescent="0.3">
      <c r="A18" s="12" t="s">
        <v>47</v>
      </c>
      <c r="B18" s="134">
        <v>122056898</v>
      </c>
      <c r="C18" s="118">
        <v>5926490</v>
      </c>
      <c r="D18" s="101">
        <f>+'[1]SSA by Qrt'!G21</f>
        <v>8035229</v>
      </c>
      <c r="E18" s="135">
        <f>+'[1]SSA by Qrt'!M21</f>
        <v>21401476</v>
      </c>
      <c r="F18" s="135">
        <f>+'[1]SSA by Qrt'!S21</f>
        <v>1526747</v>
      </c>
      <c r="G18" s="118">
        <f>+'[1]SSA by Qrt'!U21</f>
        <v>387053</v>
      </c>
      <c r="H18" s="118">
        <f>+'[1]SSA by Qrt'!V21</f>
        <v>1895025</v>
      </c>
      <c r="I18" s="118">
        <f>+'[1]SSA by Qrt'!W21</f>
        <v>560000</v>
      </c>
      <c r="J18" s="118">
        <f>+'[1]SSA by Qrt'!X21</f>
        <v>0</v>
      </c>
      <c r="K18" s="102">
        <f t="shared" si="0"/>
        <v>2842078</v>
      </c>
    </row>
    <row r="19" spans="1:11" x14ac:dyDescent="0.3">
      <c r="A19" s="12" t="s">
        <v>53</v>
      </c>
      <c r="B19" s="134">
        <v>85741930</v>
      </c>
      <c r="C19" s="118">
        <v>10742190</v>
      </c>
      <c r="D19" s="101">
        <f>+'[1]SSA by Qrt'!G27</f>
        <v>11828562</v>
      </c>
      <c r="E19" s="135">
        <f>+'[1]SSA by Qrt'!M27</f>
        <v>3441603</v>
      </c>
      <c r="F19" s="135">
        <f>+'[1]SSA by Qrt'!S27</f>
        <v>11864743</v>
      </c>
      <c r="G19" s="118">
        <f>+'[1]SSA by Qrt'!U27</f>
        <v>3293115</v>
      </c>
      <c r="H19" s="118">
        <f>+'[1]SSA by Qrt'!V27</f>
        <v>3118434</v>
      </c>
      <c r="I19" s="118">
        <f>+'[1]SSA by Qrt'!W27</f>
        <v>968000</v>
      </c>
      <c r="J19" s="118">
        <f>+'[1]SSA by Qrt'!X27</f>
        <v>0</v>
      </c>
      <c r="K19" s="102">
        <f t="shared" si="0"/>
        <v>7379549</v>
      </c>
    </row>
    <row r="20" spans="1:11" x14ac:dyDescent="0.3">
      <c r="A20" s="12" t="s">
        <v>63</v>
      </c>
      <c r="B20" s="134">
        <v>33570545</v>
      </c>
      <c r="C20" s="118">
        <v>1530371</v>
      </c>
      <c r="D20" s="101">
        <f>+'[1]SSA by Qrt'!G37</f>
        <v>1227264</v>
      </c>
      <c r="E20" s="135">
        <f>+'[1]SSA by Qrt'!M37</f>
        <v>4808475</v>
      </c>
      <c r="F20" s="135">
        <f>+'[1]SSA by Qrt'!S37</f>
        <v>1721700</v>
      </c>
      <c r="G20" s="118">
        <f>+'[1]SSA by Qrt'!U37</f>
        <v>0</v>
      </c>
      <c r="H20" s="118">
        <f>+'[1]SSA by Qrt'!V37</f>
        <v>0</v>
      </c>
      <c r="I20" s="118">
        <f>+'[1]SSA by Qrt'!W37</f>
        <v>0</v>
      </c>
      <c r="J20" s="118">
        <f>+'[1]SSA by Qrt'!X37</f>
        <v>0</v>
      </c>
      <c r="K20" s="102">
        <f t="shared" si="0"/>
        <v>0</v>
      </c>
    </row>
    <row r="21" spans="1:11" x14ac:dyDescent="0.3">
      <c r="A21" s="12" t="s">
        <v>66</v>
      </c>
      <c r="B21" s="134">
        <v>8699547</v>
      </c>
      <c r="C21" s="118">
        <v>28006</v>
      </c>
      <c r="D21" s="101">
        <f>+'[1]SSA by Qrt'!G40</f>
        <v>2921039</v>
      </c>
      <c r="E21" s="135">
        <f>+'[1]SSA by Qrt'!M40</f>
        <v>319451</v>
      </c>
      <c r="F21" s="135">
        <f>+'[1]SSA by Qrt'!S40</f>
        <v>1022119</v>
      </c>
      <c r="G21" s="118">
        <f>+'[1]SSA by Qrt'!U40</f>
        <v>4400</v>
      </c>
      <c r="H21" s="118">
        <f>+'[1]SSA by Qrt'!V40</f>
        <v>1297140</v>
      </c>
      <c r="I21" s="118">
        <f>+'[1]SSA by Qrt'!W40</f>
        <v>1812742</v>
      </c>
      <c r="J21" s="118">
        <f>+'[1]SSA by Qrt'!X40</f>
        <v>0</v>
      </c>
      <c r="K21" s="102">
        <f t="shared" si="0"/>
        <v>3114282</v>
      </c>
    </row>
    <row r="22" spans="1:11" x14ac:dyDescent="0.3">
      <c r="A22" s="12" t="s">
        <v>69</v>
      </c>
      <c r="B22" s="134">
        <v>50638181</v>
      </c>
      <c r="C22" s="118">
        <v>5895370</v>
      </c>
      <c r="D22" s="101">
        <f>+'[1]SSA by Qrt'!G43</f>
        <v>1014050</v>
      </c>
      <c r="E22" s="135">
        <f>+'[1]SSA by Qrt'!M43</f>
        <v>18898859</v>
      </c>
      <c r="F22" s="135">
        <f>+'[1]SSA by Qrt'!S43</f>
        <v>323750</v>
      </c>
      <c r="G22" s="118">
        <f>+'[1]SSA by Qrt'!U43</f>
        <v>91600</v>
      </c>
      <c r="H22" s="118">
        <f>+'[1]SSA by Qrt'!V43</f>
        <v>1160</v>
      </c>
      <c r="I22" s="118">
        <f>+'[1]SSA by Qrt'!W43</f>
        <v>138200</v>
      </c>
      <c r="J22" s="118">
        <f>+'[1]SSA by Qrt'!X43</f>
        <v>0</v>
      </c>
      <c r="K22" s="102">
        <f t="shared" si="0"/>
        <v>230960</v>
      </c>
    </row>
    <row r="23" spans="1:11" x14ac:dyDescent="0.3">
      <c r="A23" t="s">
        <v>70</v>
      </c>
      <c r="B23" s="134">
        <v>32070824</v>
      </c>
      <c r="C23" s="118">
        <v>2680955</v>
      </c>
      <c r="D23" s="101">
        <f>+'[1]SSA by Qrt'!G44</f>
        <v>2616817</v>
      </c>
      <c r="E23" s="135">
        <f>+'[1]SSA by Qrt'!M44</f>
        <v>5868750</v>
      </c>
      <c r="F23" s="135">
        <f>+'[1]SSA by Qrt'!S44</f>
        <v>223750</v>
      </c>
      <c r="G23" s="118">
        <f>+'[1]SSA by Qrt'!U44</f>
        <v>48550</v>
      </c>
      <c r="H23" s="118">
        <f>+'[1]SSA by Qrt'!V44</f>
        <v>97000</v>
      </c>
      <c r="I23" s="118">
        <f>+'[1]SSA by Qrt'!W44</f>
        <v>0</v>
      </c>
      <c r="J23" s="118">
        <f>+'[1]SSA by Qrt'!X44</f>
        <v>0</v>
      </c>
      <c r="K23" s="102">
        <f t="shared" si="0"/>
        <v>145550</v>
      </c>
    </row>
    <row r="24" spans="1:11" x14ac:dyDescent="0.3">
      <c r="A24" t="s">
        <v>72</v>
      </c>
      <c r="B24" s="134">
        <v>81988749</v>
      </c>
      <c r="C24" s="118">
        <v>13131076</v>
      </c>
      <c r="D24" s="101">
        <f>+'[1]SSA by Qrt'!G46</f>
        <v>11855589</v>
      </c>
      <c r="E24" s="135">
        <f>+'[1]SSA by Qrt'!M46</f>
        <v>10746773</v>
      </c>
      <c r="F24" s="135">
        <f>+'[1]SSA by Qrt'!S46</f>
        <v>18773066</v>
      </c>
      <c r="G24" s="118">
        <f>+'[1]SSA by Qrt'!U46</f>
        <v>0</v>
      </c>
      <c r="H24" s="118">
        <f>+'[1]SSA by Qrt'!V46</f>
        <v>50000</v>
      </c>
      <c r="I24" s="118">
        <f>+'[1]SSA by Qrt'!W46</f>
        <v>4354374</v>
      </c>
      <c r="J24" s="118">
        <f>+'[1]SSA by Qrt'!X46</f>
        <v>0</v>
      </c>
      <c r="K24" s="102">
        <f t="shared" si="0"/>
        <v>4404374</v>
      </c>
    </row>
    <row r="25" spans="1:11" x14ac:dyDescent="0.3">
      <c r="A25" s="117" t="s">
        <v>74</v>
      </c>
      <c r="B25" s="134">
        <v>88520012</v>
      </c>
      <c r="C25" s="118">
        <v>22839478</v>
      </c>
      <c r="D25" s="101">
        <f>+'[1]SSA by Qrt'!G48</f>
        <v>2850557</v>
      </c>
      <c r="E25" s="135">
        <f>+'[1]SSA by Qrt'!M48</f>
        <v>13790423</v>
      </c>
      <c r="F25" s="135">
        <f>+'[1]SSA by Qrt'!S48</f>
        <v>22518250</v>
      </c>
      <c r="G25" s="118">
        <f>+'[1]SSA by Qrt'!U48</f>
        <v>0</v>
      </c>
      <c r="H25" s="118">
        <f>+'[1]SSA by Qrt'!V48</f>
        <v>0</v>
      </c>
      <c r="I25" s="118">
        <f>+'[1]SSA by Qrt'!W48</f>
        <v>0</v>
      </c>
      <c r="J25" s="118">
        <f>+'[1]SSA by Qrt'!X48</f>
        <v>0</v>
      </c>
      <c r="K25" s="102">
        <f t="shared" si="0"/>
        <v>0</v>
      </c>
    </row>
    <row r="26" spans="1:11" s="24" customFormat="1" ht="13.2" x14ac:dyDescent="0.25">
      <c r="A26" s="136" t="s">
        <v>90</v>
      </c>
      <c r="B26" s="137">
        <v>546482070</v>
      </c>
      <c r="C26" s="138">
        <f t="shared" ref="C26:J26" si="2">SUM(C14:C25)</f>
        <v>66194335</v>
      </c>
      <c r="D26" s="139">
        <f t="shared" si="2"/>
        <v>49656006</v>
      </c>
      <c r="E26" s="140">
        <f t="shared" si="2"/>
        <v>81299082</v>
      </c>
      <c r="F26" s="140">
        <f t="shared" si="2"/>
        <v>62000350</v>
      </c>
      <c r="G26" s="138">
        <f>SUM(G14:G25)</f>
        <v>3941918</v>
      </c>
      <c r="H26" s="139">
        <f t="shared" si="2"/>
        <v>6498617</v>
      </c>
      <c r="I26" s="139">
        <f t="shared" si="2"/>
        <v>8732171</v>
      </c>
      <c r="J26" s="139">
        <f t="shared" si="2"/>
        <v>0</v>
      </c>
      <c r="K26" s="141">
        <f t="shared" si="0"/>
        <v>19172706</v>
      </c>
    </row>
    <row r="27" spans="1:11" x14ac:dyDescent="0.3">
      <c r="A27" s="12" t="s">
        <v>33</v>
      </c>
      <c r="B27" s="134">
        <v>483076</v>
      </c>
      <c r="C27" s="118">
        <v>0</v>
      </c>
      <c r="D27" s="101">
        <f>+'[1]SSA by Qrt'!G7</f>
        <v>50000</v>
      </c>
      <c r="E27" s="135">
        <f>+'[1]SSA by Qrt'!M7</f>
        <v>0</v>
      </c>
      <c r="F27" s="135">
        <f>+'[1]SSA by Qrt'!S7</f>
        <v>210000</v>
      </c>
      <c r="G27" s="118">
        <f>+'[1]SSA by Qrt'!U7</f>
        <v>0</v>
      </c>
      <c r="H27" s="118">
        <f>+'[1]SSA by Qrt'!V7</f>
        <v>0</v>
      </c>
      <c r="I27" s="118">
        <f>+'[1]SSA by Qrt'!W7</f>
        <v>0</v>
      </c>
      <c r="J27" s="118">
        <f>+'[1]SSA by Qrt'!X7</f>
        <v>0</v>
      </c>
      <c r="K27" s="102">
        <f t="shared" si="0"/>
        <v>0</v>
      </c>
    </row>
    <row r="28" spans="1:11" x14ac:dyDescent="0.3">
      <c r="A28" s="12" t="s">
        <v>55</v>
      </c>
      <c r="B28" s="134">
        <v>61226527</v>
      </c>
      <c r="C28" s="118">
        <v>9847800</v>
      </c>
      <c r="D28" s="101">
        <f>+'[1]SSA by Qrt'!G29</f>
        <v>5597700</v>
      </c>
      <c r="E28" s="135">
        <f>+'[1]SSA by Qrt'!M29</f>
        <v>5848300</v>
      </c>
      <c r="F28" s="135">
        <f>+'[1]SSA by Qrt'!S29</f>
        <v>966300</v>
      </c>
      <c r="G28" s="118">
        <f>+'[1]SSA by Qrt'!U29</f>
        <v>1720000</v>
      </c>
      <c r="H28" s="118">
        <f>+'[1]SSA by Qrt'!V29</f>
        <v>8901120</v>
      </c>
      <c r="I28" s="118">
        <f>+'[1]SSA by Qrt'!W29</f>
        <v>4263950</v>
      </c>
      <c r="J28" s="118">
        <f>+'[1]SSA by Qrt'!X29</f>
        <v>0</v>
      </c>
      <c r="K28" s="102">
        <f t="shared" si="0"/>
        <v>14885070</v>
      </c>
    </row>
    <row r="29" spans="1:11" x14ac:dyDescent="0.3">
      <c r="A29" s="12" t="s">
        <v>56</v>
      </c>
      <c r="B29" s="134">
        <v>41390672</v>
      </c>
      <c r="C29" s="118">
        <v>1426600</v>
      </c>
      <c r="D29" s="101">
        <f>+'[1]SSA by Qrt'!G30</f>
        <v>8613230</v>
      </c>
      <c r="E29" s="135">
        <f>+'[1]SSA by Qrt'!M30</f>
        <v>2854765</v>
      </c>
      <c r="F29" s="135">
        <f>+'[1]SSA by Qrt'!S30</f>
        <v>2100248</v>
      </c>
      <c r="G29" s="118">
        <f>+'[1]SSA by Qrt'!U30</f>
        <v>2931371</v>
      </c>
      <c r="H29" s="118">
        <f>+'[1]SSA by Qrt'!V30</f>
        <v>5361629</v>
      </c>
      <c r="I29" s="118">
        <f>+'[1]SSA by Qrt'!W30</f>
        <v>2908607</v>
      </c>
      <c r="J29" s="118">
        <f>+'[1]SSA by Qrt'!X30</f>
        <v>0</v>
      </c>
      <c r="K29" s="102">
        <f t="shared" si="0"/>
        <v>11201607</v>
      </c>
    </row>
    <row r="30" spans="1:11" x14ac:dyDescent="0.3">
      <c r="A30" s="12" t="s">
        <v>59</v>
      </c>
      <c r="B30" s="134">
        <v>62509638</v>
      </c>
      <c r="C30" s="118">
        <v>11450252</v>
      </c>
      <c r="D30" s="101">
        <f>+'[1]SSA by Qrt'!G33</f>
        <v>5684460</v>
      </c>
      <c r="E30" s="135">
        <f>+'[1]SSA by Qrt'!M33</f>
        <v>8066750</v>
      </c>
      <c r="F30" s="135">
        <f>+'[1]SSA by Qrt'!S33</f>
        <v>9117580</v>
      </c>
      <c r="G30" s="118">
        <f>+'[1]SSA by Qrt'!U33</f>
        <v>6000</v>
      </c>
      <c r="H30" s="118">
        <f>+'[1]SSA by Qrt'!V33</f>
        <v>0</v>
      </c>
      <c r="I30" s="118">
        <f>+'[1]SSA by Qrt'!W33</f>
        <v>0</v>
      </c>
      <c r="J30" s="118">
        <f>+'[1]SSA by Qrt'!X33</f>
        <v>0</v>
      </c>
      <c r="K30" s="102">
        <f t="shared" si="0"/>
        <v>6000</v>
      </c>
    </row>
    <row r="31" spans="1:11" x14ac:dyDescent="0.3">
      <c r="A31" s="12" t="s">
        <v>60</v>
      </c>
      <c r="B31" s="134">
        <v>1625692</v>
      </c>
      <c r="C31" s="118">
        <v>175000</v>
      </c>
      <c r="D31" s="101">
        <f>+'[1]SSA by Qrt'!G34</f>
        <v>0</v>
      </c>
      <c r="E31" s="135">
        <f>+'[1]SSA by Qrt'!M34</f>
        <v>0</v>
      </c>
      <c r="F31" s="135">
        <f>+'[1]SSA by Qrt'!S34</f>
        <v>160255</v>
      </c>
      <c r="G31" s="118">
        <f>+'[1]SSA by Qrt'!U34</f>
        <v>0</v>
      </c>
      <c r="H31" s="118">
        <f>+'[1]SSA by Qrt'!V34</f>
        <v>0</v>
      </c>
      <c r="I31" s="118">
        <f>+'[1]SSA by Qrt'!W34</f>
        <v>0</v>
      </c>
      <c r="J31" s="118">
        <f>+'[1]SSA by Qrt'!X34</f>
        <v>0</v>
      </c>
      <c r="K31" s="102">
        <f t="shared" si="0"/>
        <v>0</v>
      </c>
    </row>
    <row r="32" spans="1:11" x14ac:dyDescent="0.3">
      <c r="A32" s="12" t="s">
        <v>67</v>
      </c>
      <c r="B32" s="134">
        <v>340952</v>
      </c>
      <c r="C32" s="118">
        <v>0</v>
      </c>
      <c r="D32" s="101">
        <f>+'[1]SSA by Qrt'!G41</f>
        <v>0</v>
      </c>
      <c r="E32" s="135">
        <f>+'[1]SSA by Qrt'!M41</f>
        <v>0</v>
      </c>
      <c r="F32" s="135">
        <f>+'[1]SSA by Qrt'!S41</f>
        <v>0</v>
      </c>
      <c r="G32" s="118">
        <f>+'[1]SSA by Qrt'!U41</f>
        <v>0</v>
      </c>
      <c r="H32" s="118">
        <f>+'[1]SSA by Qrt'!V41</f>
        <v>0</v>
      </c>
      <c r="I32" s="118">
        <f>+'[1]SSA by Qrt'!W41</f>
        <v>0</v>
      </c>
      <c r="J32" s="118">
        <f>+'[1]SSA by Qrt'!X41</f>
        <v>0</v>
      </c>
      <c r="K32" s="102">
        <f t="shared" si="0"/>
        <v>0</v>
      </c>
    </row>
    <row r="33" spans="1:11" x14ac:dyDescent="0.3">
      <c r="A33" s="12" t="s">
        <v>71</v>
      </c>
      <c r="B33" s="134">
        <v>213450</v>
      </c>
      <c r="C33" s="118">
        <v>0</v>
      </c>
      <c r="D33" s="101">
        <f>+'[1]SSA by Qrt'!G45</f>
        <v>10000</v>
      </c>
      <c r="E33" s="135">
        <f>+'[1]SSA by Qrt'!M45</f>
        <v>10000</v>
      </c>
      <c r="F33" s="135">
        <f>+'[1]SSA by Qrt'!S45</f>
        <v>0</v>
      </c>
      <c r="G33" s="118">
        <f>+'[1]SSA by Qrt'!U45</f>
        <v>0</v>
      </c>
      <c r="H33" s="118">
        <f>+'[1]SSA by Qrt'!V45</f>
        <v>0</v>
      </c>
      <c r="I33" s="118">
        <f>+'[1]SSA by Qrt'!W45</f>
        <v>0</v>
      </c>
      <c r="J33" s="118">
        <f>+'[1]SSA by Qrt'!X45</f>
        <v>0</v>
      </c>
      <c r="K33" s="102">
        <f t="shared" si="0"/>
        <v>0</v>
      </c>
    </row>
    <row r="34" spans="1:11" x14ac:dyDescent="0.3">
      <c r="A34" s="12" t="s">
        <v>75</v>
      </c>
      <c r="B34" s="134">
        <v>42663221</v>
      </c>
      <c r="C34" s="118">
        <v>7383962</v>
      </c>
      <c r="D34" s="101">
        <f>+'[1]SSA by Qrt'!G49</f>
        <v>643350</v>
      </c>
      <c r="E34" s="135">
        <f>+'[1]SSA by Qrt'!M49</f>
        <v>1546341</v>
      </c>
      <c r="F34" s="135">
        <f>+'[1]SSA by Qrt'!S49</f>
        <v>12265535</v>
      </c>
      <c r="G34" s="118">
        <f>+'[1]SSA by Qrt'!U49</f>
        <v>0</v>
      </c>
      <c r="H34" s="118">
        <f>+'[1]SSA by Qrt'!V49</f>
        <v>952400</v>
      </c>
      <c r="I34" s="118">
        <f>+'[1]SSA by Qrt'!W49</f>
        <v>2588709</v>
      </c>
      <c r="J34" s="118">
        <f>+'[1]SSA by Qrt'!X49</f>
        <v>0</v>
      </c>
      <c r="K34" s="102">
        <f t="shared" si="0"/>
        <v>3541109</v>
      </c>
    </row>
    <row r="35" spans="1:11" x14ac:dyDescent="0.3">
      <c r="A35" s="12" t="s">
        <v>76</v>
      </c>
      <c r="B35" s="134">
        <v>1695095</v>
      </c>
      <c r="C35" s="118">
        <v>0</v>
      </c>
      <c r="D35" s="101">
        <f>+'[1]SSA by Qrt'!G50</f>
        <v>1071376</v>
      </c>
      <c r="E35" s="135">
        <f>+'[1]SSA by Qrt'!M50</f>
        <v>0</v>
      </c>
      <c r="F35" s="135">
        <f>+'[1]SSA by Qrt'!S50</f>
        <v>247660</v>
      </c>
      <c r="G35" s="118">
        <f>+'[1]SSA by Qrt'!U50</f>
        <v>1271740</v>
      </c>
      <c r="H35" s="118">
        <f>+'[1]SSA by Qrt'!V50</f>
        <v>407852</v>
      </c>
      <c r="I35" s="118">
        <f>+'[1]SSA by Qrt'!W50</f>
        <v>0</v>
      </c>
      <c r="J35" s="118">
        <f>+'[1]SSA by Qrt'!X50</f>
        <v>0</v>
      </c>
      <c r="K35" s="102">
        <f t="shared" si="0"/>
        <v>1679592</v>
      </c>
    </row>
    <row r="36" spans="1:11" x14ac:dyDescent="0.3">
      <c r="A36" s="12" t="s">
        <v>77</v>
      </c>
      <c r="B36" s="134">
        <v>11922927</v>
      </c>
      <c r="C36" s="118">
        <v>1291242</v>
      </c>
      <c r="D36" s="101">
        <f>+'[1]SSA by Qrt'!G51</f>
        <v>2588652</v>
      </c>
      <c r="E36" s="135">
        <f>+'[1]SSA by Qrt'!M51</f>
        <v>1846558</v>
      </c>
      <c r="F36" s="135">
        <f>+'[1]SSA by Qrt'!S51</f>
        <v>900000</v>
      </c>
      <c r="G36" s="118">
        <f>+'[1]SSA by Qrt'!U51</f>
        <v>0</v>
      </c>
      <c r="H36" s="118">
        <f>+'[1]SSA by Qrt'!V51</f>
        <v>213648</v>
      </c>
      <c r="I36" s="118">
        <f>+'[1]SSA by Qrt'!W51</f>
        <v>2067527</v>
      </c>
      <c r="J36" s="118">
        <f>+'[1]SSA by Qrt'!X51</f>
        <v>0</v>
      </c>
      <c r="K36" s="102">
        <f t="shared" si="0"/>
        <v>2281175</v>
      </c>
    </row>
    <row r="37" spans="1:11" s="24" customFormat="1" ht="13.2" x14ac:dyDescent="0.25">
      <c r="A37" s="136" t="s">
        <v>91</v>
      </c>
      <c r="B37" s="137">
        <v>224071250</v>
      </c>
      <c r="C37" s="138">
        <f t="shared" ref="C37:J37" si="3">SUM(C27:C36)</f>
        <v>31574856</v>
      </c>
      <c r="D37" s="139">
        <f t="shared" si="3"/>
        <v>24258768</v>
      </c>
      <c r="E37" s="140">
        <f t="shared" si="3"/>
        <v>20172714</v>
      </c>
      <c r="F37" s="140">
        <f t="shared" si="3"/>
        <v>25967578</v>
      </c>
      <c r="G37" s="138">
        <f>SUM(G27:G36)</f>
        <v>5929111</v>
      </c>
      <c r="H37" s="139">
        <f t="shared" si="3"/>
        <v>15836649</v>
      </c>
      <c r="I37" s="139">
        <f t="shared" si="3"/>
        <v>11828793</v>
      </c>
      <c r="J37" s="139">
        <f t="shared" si="3"/>
        <v>0</v>
      </c>
      <c r="K37" s="141">
        <f t="shared" si="0"/>
        <v>33594553</v>
      </c>
    </row>
    <row r="38" spans="1:11" x14ac:dyDescent="0.3">
      <c r="A38" s="12" t="s">
        <v>32</v>
      </c>
      <c r="B38" s="134">
        <v>35152512</v>
      </c>
      <c r="C38" s="118">
        <v>590200</v>
      </c>
      <c r="D38" s="101">
        <f>+'[1]SSA by Qrt'!G6</f>
        <v>738000</v>
      </c>
      <c r="E38" s="135">
        <f>+'[1]SSA by Qrt'!M6</f>
        <v>8505774</v>
      </c>
      <c r="F38" s="135">
        <f>+'[1]SSA by Qrt'!S6</f>
        <v>1953500</v>
      </c>
      <c r="G38" s="118">
        <f>+'[1]SSA by Qrt'!U6</f>
        <v>0</v>
      </c>
      <c r="H38" s="118">
        <f>+'[1]SSA by Qrt'!V6</f>
        <v>27223</v>
      </c>
      <c r="I38" s="118">
        <f>+'[1]SSA by Qrt'!W6</f>
        <v>0</v>
      </c>
      <c r="J38" s="118">
        <f>+'[1]SSA by Qrt'!X6</f>
        <v>0</v>
      </c>
      <c r="K38" s="102">
        <f t="shared" si="0"/>
        <v>27223</v>
      </c>
    </row>
    <row r="39" spans="1:11" x14ac:dyDescent="0.3">
      <c r="A39" s="12" t="s">
        <v>34</v>
      </c>
      <c r="B39" s="134">
        <v>49808044</v>
      </c>
      <c r="C39" s="118">
        <v>983084</v>
      </c>
      <c r="D39" s="101">
        <f>+'[1]SSA by Qrt'!G8</f>
        <v>11527799</v>
      </c>
      <c r="E39" s="135">
        <f>+'[1]SSA by Qrt'!M8</f>
        <v>7113929</v>
      </c>
      <c r="F39" s="135">
        <f>+'[1]SSA by Qrt'!S8</f>
        <v>579400</v>
      </c>
      <c r="G39" s="118">
        <f>+'[1]SSA by Qrt'!U8</f>
        <v>0</v>
      </c>
      <c r="H39" s="118">
        <f>+'[1]SSA by Qrt'!V8</f>
        <v>2485930</v>
      </c>
      <c r="I39" s="118">
        <f>+'[1]SSA by Qrt'!W8</f>
        <v>1062050</v>
      </c>
      <c r="J39" s="118">
        <f>+'[1]SSA by Qrt'!X8</f>
        <v>0</v>
      </c>
      <c r="K39" s="102">
        <f t="shared" si="0"/>
        <v>3547980</v>
      </c>
    </row>
    <row r="40" spans="1:11" x14ac:dyDescent="0.3">
      <c r="A40" s="12" t="s">
        <v>38</v>
      </c>
      <c r="B40" s="134">
        <v>0</v>
      </c>
      <c r="C40" s="118">
        <v>0</v>
      </c>
      <c r="D40" s="101">
        <f>+'[1]SSA by Qrt'!G12</f>
        <v>5000</v>
      </c>
      <c r="E40" s="135">
        <f>+'[1]SSA by Qrt'!M12</f>
        <v>10000</v>
      </c>
      <c r="F40" s="135">
        <f>+'[1]SSA by Qrt'!S12</f>
        <v>0</v>
      </c>
      <c r="G40" s="118">
        <f>+'[1]SSA by Qrt'!U12</f>
        <v>0</v>
      </c>
      <c r="H40" s="118">
        <f>+'[1]SSA by Qrt'!V12</f>
        <v>6569</v>
      </c>
      <c r="I40" s="118">
        <f>+'[1]SSA by Qrt'!W12</f>
        <v>0</v>
      </c>
      <c r="J40" s="118">
        <f>+'[1]SSA by Qrt'!X12</f>
        <v>0</v>
      </c>
      <c r="K40" s="102">
        <f t="shared" si="0"/>
        <v>6569</v>
      </c>
    </row>
    <row r="41" spans="1:11" x14ac:dyDescent="0.3">
      <c r="A41" s="12" t="s">
        <v>42</v>
      </c>
      <c r="B41" s="134">
        <v>53201355</v>
      </c>
      <c r="C41" s="118">
        <v>19825155</v>
      </c>
      <c r="D41" s="101">
        <f>+'[1]SSA by Qrt'!G16</f>
        <v>2196265</v>
      </c>
      <c r="E41" s="135">
        <f>+'[1]SSA by Qrt'!M16</f>
        <v>2283078</v>
      </c>
      <c r="F41" s="135">
        <f>+'[1]SSA by Qrt'!S16</f>
        <v>10741153</v>
      </c>
      <c r="G41" s="118">
        <f>+'[1]SSA by Qrt'!U16</f>
        <v>5709822</v>
      </c>
      <c r="H41" s="118">
        <f>+'[1]SSA by Qrt'!V16</f>
        <v>0</v>
      </c>
      <c r="I41" s="118">
        <f>+'[1]SSA by Qrt'!W16</f>
        <v>300</v>
      </c>
      <c r="J41" s="118">
        <f>+'[1]SSA by Qrt'!X16</f>
        <v>0</v>
      </c>
      <c r="K41" s="102">
        <f t="shared" si="0"/>
        <v>5710122</v>
      </c>
    </row>
    <row r="42" spans="1:11" x14ac:dyDescent="0.3">
      <c r="A42" s="12" t="s">
        <v>49</v>
      </c>
      <c r="B42" s="134">
        <v>5659437</v>
      </c>
      <c r="C42" s="118">
        <v>0</v>
      </c>
      <c r="D42" s="101">
        <f>+'[1]SSA by Qrt'!G23</f>
        <v>1886811</v>
      </c>
      <c r="E42" s="135">
        <f>+'[1]SSA by Qrt'!M23</f>
        <v>216163</v>
      </c>
      <c r="F42" s="135">
        <f>+'[1]SSA by Qrt'!S23</f>
        <v>223834</v>
      </c>
      <c r="G42" s="118">
        <f>+'[1]SSA by Qrt'!U23</f>
        <v>0</v>
      </c>
      <c r="H42" s="118">
        <f>+'[1]SSA by Qrt'!V23</f>
        <v>0</v>
      </c>
      <c r="I42" s="118">
        <f>+'[1]SSA by Qrt'!W23</f>
        <v>0</v>
      </c>
      <c r="J42" s="118">
        <f>+'[1]SSA by Qrt'!X23</f>
        <v>0</v>
      </c>
      <c r="K42" s="102">
        <f t="shared" si="0"/>
        <v>0</v>
      </c>
    </row>
    <row r="43" spans="1:11" x14ac:dyDescent="0.3">
      <c r="A43" s="12" t="s">
        <v>50</v>
      </c>
      <c r="B43" s="134">
        <v>75002017</v>
      </c>
      <c r="C43" s="118">
        <v>12222317</v>
      </c>
      <c r="D43" s="101">
        <f>+'[1]SSA by Qrt'!G24</f>
        <v>8743138</v>
      </c>
      <c r="E43" s="135">
        <f>+'[1]SSA by Qrt'!M24</f>
        <v>3150420</v>
      </c>
      <c r="F43" s="135">
        <f>+'[1]SSA by Qrt'!S24</f>
        <v>19186600</v>
      </c>
      <c r="G43" s="118">
        <f>+'[1]SSA by Qrt'!U24</f>
        <v>51505</v>
      </c>
      <c r="H43" s="118">
        <f>+'[1]SSA by Qrt'!V24</f>
        <v>25950</v>
      </c>
      <c r="I43" s="118">
        <f>+'[1]SSA by Qrt'!W24</f>
        <v>748870</v>
      </c>
      <c r="J43" s="118">
        <f>+'[1]SSA by Qrt'!X24</f>
        <v>0</v>
      </c>
      <c r="K43" s="102">
        <f t="shared" si="0"/>
        <v>826325</v>
      </c>
    </row>
    <row r="44" spans="1:11" x14ac:dyDescent="0.3">
      <c r="A44" s="12" t="s">
        <v>51</v>
      </c>
      <c r="B44" s="134">
        <v>25143914</v>
      </c>
      <c r="C44" s="118">
        <v>723550</v>
      </c>
      <c r="D44" s="101">
        <f>+'[1]SSA by Qrt'!G25</f>
        <v>2012000</v>
      </c>
      <c r="E44" s="135">
        <f>+'[1]SSA by Qrt'!M25</f>
        <v>9910555</v>
      </c>
      <c r="F44" s="135">
        <f>+'[1]SSA by Qrt'!S25</f>
        <v>0</v>
      </c>
      <c r="G44" s="118">
        <f>+'[1]SSA by Qrt'!U25</f>
        <v>0</v>
      </c>
      <c r="H44" s="118">
        <f>+'[1]SSA by Qrt'!V25</f>
        <v>0</v>
      </c>
      <c r="I44" s="118">
        <f>+'[1]SSA by Qrt'!W25</f>
        <v>2991134</v>
      </c>
      <c r="J44" s="118">
        <f>+'[1]SSA by Qrt'!X25</f>
        <v>0</v>
      </c>
      <c r="K44" s="102">
        <f t="shared" si="0"/>
        <v>2991134</v>
      </c>
    </row>
    <row r="45" spans="1:11" x14ac:dyDescent="0.3">
      <c r="A45" s="12" t="s">
        <v>52</v>
      </c>
      <c r="B45" s="134">
        <v>4865568</v>
      </c>
      <c r="C45" s="118">
        <v>0</v>
      </c>
      <c r="D45" s="101">
        <f>+'[1]SSA by Qrt'!G26</f>
        <v>243553</v>
      </c>
      <c r="E45" s="135">
        <f>+'[1]SSA by Qrt'!M26</f>
        <v>1727356</v>
      </c>
      <c r="F45" s="135">
        <f>+'[1]SSA by Qrt'!S26</f>
        <v>0</v>
      </c>
      <c r="G45" s="118">
        <f>+'[1]SSA by Qrt'!U26</f>
        <v>0</v>
      </c>
      <c r="H45" s="118">
        <f>+'[1]SSA by Qrt'!V26</f>
        <v>0</v>
      </c>
      <c r="I45" s="118">
        <f>+'[1]SSA by Qrt'!W26</f>
        <v>49085</v>
      </c>
      <c r="J45" s="118">
        <f>+'[1]SSA by Qrt'!X26</f>
        <v>0</v>
      </c>
      <c r="K45" s="102">
        <f t="shared" si="0"/>
        <v>49085</v>
      </c>
    </row>
    <row r="46" spans="1:11" x14ac:dyDescent="0.3">
      <c r="A46" s="12" t="s">
        <v>54</v>
      </c>
      <c r="B46" s="134">
        <v>12858538</v>
      </c>
      <c r="C46" s="118">
        <v>248400</v>
      </c>
      <c r="D46" s="101">
        <f>+'[1]SSA by Qrt'!G28</f>
        <v>2983264</v>
      </c>
      <c r="E46" s="135">
        <f>+'[1]SSA by Qrt'!M28</f>
        <v>279000</v>
      </c>
      <c r="F46" s="135">
        <f>+'[1]SSA by Qrt'!S28</f>
        <v>1108143</v>
      </c>
      <c r="G46" s="118">
        <f>+'[1]SSA by Qrt'!U28</f>
        <v>1779162</v>
      </c>
      <c r="H46" s="118">
        <f>+'[1]SSA by Qrt'!V28</f>
        <v>858574</v>
      </c>
      <c r="I46" s="118">
        <f>+'[1]SSA by Qrt'!W28</f>
        <v>350000</v>
      </c>
      <c r="J46" s="118">
        <f>+'[1]SSA by Qrt'!X28</f>
        <v>0</v>
      </c>
      <c r="K46" s="102">
        <f t="shared" si="0"/>
        <v>2987736</v>
      </c>
    </row>
    <row r="47" spans="1:11" x14ac:dyDescent="0.3">
      <c r="A47" s="12" t="s">
        <v>57</v>
      </c>
      <c r="B47" s="134">
        <v>49498246</v>
      </c>
      <c r="C47" s="118">
        <v>1293500</v>
      </c>
      <c r="D47" s="101">
        <f>+'[1]SSA by Qrt'!G31</f>
        <v>1926700</v>
      </c>
      <c r="E47" s="135">
        <f>+'[1]SSA by Qrt'!M31</f>
        <v>12492163</v>
      </c>
      <c r="F47" s="135">
        <f>+'[1]SSA by Qrt'!S31</f>
        <v>3302810</v>
      </c>
      <c r="G47" s="118">
        <f>+'[1]SSA by Qrt'!U31</f>
        <v>0</v>
      </c>
      <c r="H47" s="118">
        <f>+'[1]SSA by Qrt'!V31</f>
        <v>79105</v>
      </c>
      <c r="I47" s="118">
        <f>+'[1]SSA by Qrt'!W31</f>
        <v>788750</v>
      </c>
      <c r="J47" s="118">
        <f>+'[1]SSA by Qrt'!X31</f>
        <v>0</v>
      </c>
      <c r="K47" s="102">
        <f t="shared" si="0"/>
        <v>867855</v>
      </c>
    </row>
    <row r="48" spans="1:11" x14ac:dyDescent="0.3">
      <c r="A48" s="12" t="s">
        <v>58</v>
      </c>
      <c r="B48" s="134">
        <v>3173424</v>
      </c>
      <c r="C48" s="118">
        <v>992696</v>
      </c>
      <c r="D48" s="101">
        <f>+'[1]SSA by Qrt'!G32</f>
        <v>0</v>
      </c>
      <c r="E48" s="135">
        <f>+'[1]SSA by Qrt'!M32</f>
        <v>0</v>
      </c>
      <c r="F48" s="135">
        <f>+'[1]SSA by Qrt'!S32</f>
        <v>1805770</v>
      </c>
      <c r="G48" s="118">
        <f>+'[1]SSA by Qrt'!U32</f>
        <v>0</v>
      </c>
      <c r="H48" s="118">
        <f>+'[1]SSA by Qrt'!V32</f>
        <v>0</v>
      </c>
      <c r="I48" s="118">
        <f>+'[1]SSA by Qrt'!W32</f>
        <v>0</v>
      </c>
      <c r="J48" s="118">
        <f>+'[1]SSA by Qrt'!X32</f>
        <v>0</v>
      </c>
      <c r="K48" s="102">
        <f t="shared" si="0"/>
        <v>0</v>
      </c>
    </row>
    <row r="49" spans="1:12" x14ac:dyDescent="0.3">
      <c r="A49" s="12" t="s">
        <v>61</v>
      </c>
      <c r="B49" s="134">
        <v>37455555</v>
      </c>
      <c r="C49" s="118">
        <v>3942358</v>
      </c>
      <c r="D49" s="101">
        <f>+'[1]SSA by Qrt'!G35</f>
        <v>10071730</v>
      </c>
      <c r="E49" s="135">
        <f>+'[1]SSA by Qrt'!M35</f>
        <v>5847280</v>
      </c>
      <c r="F49" s="135">
        <f>+'[1]SSA by Qrt'!S35</f>
        <v>11908531</v>
      </c>
      <c r="G49" s="118">
        <f>+'[1]SSA by Qrt'!U35</f>
        <v>5228166</v>
      </c>
      <c r="H49" s="118">
        <f>+'[1]SSA by Qrt'!V35</f>
        <v>755000</v>
      </c>
      <c r="I49" s="118">
        <f>+'[1]SSA by Qrt'!W35</f>
        <v>58850</v>
      </c>
      <c r="J49" s="118">
        <f>+'[1]SSA by Qrt'!X35</f>
        <v>0</v>
      </c>
      <c r="K49" s="102">
        <f t="shared" si="0"/>
        <v>6042016</v>
      </c>
    </row>
    <row r="50" spans="1:12" x14ac:dyDescent="0.3">
      <c r="A50" s="12" t="s">
        <v>62</v>
      </c>
      <c r="B50" s="134">
        <v>270197013</v>
      </c>
      <c r="C50" s="118">
        <v>21734341</v>
      </c>
      <c r="D50" s="101">
        <f>+'[1]SSA by Qrt'!G36</f>
        <v>37315405</v>
      </c>
      <c r="E50" s="135">
        <f>+'[1]SSA by Qrt'!M36</f>
        <v>28422518</v>
      </c>
      <c r="F50" s="135">
        <f>+'[1]SSA by Qrt'!S36</f>
        <v>22092124</v>
      </c>
      <c r="G50" s="118">
        <f>+'[1]SSA by Qrt'!U36</f>
        <v>8246409</v>
      </c>
      <c r="H50" s="118">
        <f>+'[1]SSA by Qrt'!V36</f>
        <v>2453459</v>
      </c>
      <c r="I50" s="118">
        <f>+'[1]SSA by Qrt'!W36</f>
        <v>7060299</v>
      </c>
      <c r="J50" s="118">
        <f>+'[1]SSA by Qrt'!X36</f>
        <v>0</v>
      </c>
      <c r="K50" s="102">
        <f t="shared" si="0"/>
        <v>17760167</v>
      </c>
    </row>
    <row r="51" spans="1:12" x14ac:dyDescent="0.3">
      <c r="A51" s="12" t="s">
        <v>64</v>
      </c>
      <c r="B51" s="134">
        <v>45436302</v>
      </c>
      <c r="C51" s="118">
        <v>1525000</v>
      </c>
      <c r="D51" s="101">
        <f>+'[1]SSA by Qrt'!G38</f>
        <v>6645200</v>
      </c>
      <c r="E51" s="135">
        <f>+'[1]SSA by Qrt'!M38</f>
        <v>2399845</v>
      </c>
      <c r="F51" s="135">
        <f>+'[1]SSA by Qrt'!S38</f>
        <v>1762986</v>
      </c>
      <c r="G51" s="118">
        <f>+'[1]SSA by Qrt'!U38</f>
        <v>0</v>
      </c>
      <c r="H51" s="118">
        <f>+'[1]SSA by Qrt'!V38</f>
        <v>0</v>
      </c>
      <c r="I51" s="118">
        <f>+'[1]SSA by Qrt'!W38</f>
        <v>903906</v>
      </c>
      <c r="J51" s="118">
        <f>+'[1]SSA by Qrt'!X38</f>
        <v>0</v>
      </c>
      <c r="K51" s="102">
        <f t="shared" si="0"/>
        <v>903906</v>
      </c>
    </row>
    <row r="52" spans="1:12" x14ac:dyDescent="0.3">
      <c r="A52" s="12" t="s">
        <v>65</v>
      </c>
      <c r="B52" s="134">
        <v>22834158</v>
      </c>
      <c r="C52" s="118">
        <v>511025</v>
      </c>
      <c r="D52" s="101">
        <f>+'[1]SSA by Qrt'!G39</f>
        <v>680631</v>
      </c>
      <c r="E52" s="135">
        <f>+'[1]SSA by Qrt'!M39</f>
        <v>689500</v>
      </c>
      <c r="F52" s="135">
        <f>+'[1]SSA by Qrt'!S39</f>
        <v>6852227</v>
      </c>
      <c r="G52" s="118">
        <f>+'[1]SSA by Qrt'!U39</f>
        <v>0</v>
      </c>
      <c r="H52" s="118">
        <f>+'[1]SSA by Qrt'!V39</f>
        <v>257000</v>
      </c>
      <c r="I52" s="118">
        <f>+'[1]SSA by Qrt'!W39</f>
        <v>0</v>
      </c>
      <c r="J52" s="118">
        <f>+'[1]SSA by Qrt'!X39</f>
        <v>0</v>
      </c>
      <c r="K52" s="102">
        <f t="shared" si="0"/>
        <v>257000</v>
      </c>
    </row>
    <row r="53" spans="1:12" x14ac:dyDescent="0.3">
      <c r="A53" s="12" t="s">
        <v>73</v>
      </c>
      <c r="B53" s="134">
        <v>17043766</v>
      </c>
      <c r="C53" s="118">
        <v>5622710</v>
      </c>
      <c r="D53" s="101">
        <f>+'[1]SSA by Qrt'!G47</f>
        <v>443850</v>
      </c>
      <c r="E53" s="135">
        <f>+'[1]SSA by Qrt'!M47</f>
        <v>6716200</v>
      </c>
      <c r="F53" s="135">
        <f>+'[1]SSA by Qrt'!S47</f>
        <v>745200</v>
      </c>
      <c r="G53" s="118">
        <f>+'[1]SSA by Qrt'!U47</f>
        <v>0</v>
      </c>
      <c r="H53" s="118">
        <f>+'[1]SSA by Qrt'!V47</f>
        <v>262550</v>
      </c>
      <c r="I53" s="118">
        <f>+'[1]SSA by Qrt'!W47</f>
        <v>0</v>
      </c>
      <c r="J53" s="118">
        <f>+'[1]SSA by Qrt'!X47</f>
        <v>0</v>
      </c>
      <c r="K53" s="102">
        <f t="shared" si="0"/>
        <v>262550</v>
      </c>
    </row>
    <row r="54" spans="1:12" s="24" customFormat="1" ht="13.2" x14ac:dyDescent="0.25">
      <c r="A54" s="136" t="s">
        <v>92</v>
      </c>
      <c r="B54" s="137">
        <v>707329849</v>
      </c>
      <c r="C54" s="138">
        <f t="shared" ref="C54:J54" si="4">SUM(C38:C53)</f>
        <v>70214336</v>
      </c>
      <c r="D54" s="139">
        <f t="shared" si="4"/>
        <v>87419346</v>
      </c>
      <c r="E54" s="140">
        <f t="shared" si="4"/>
        <v>89763781</v>
      </c>
      <c r="F54" s="140">
        <f t="shared" si="4"/>
        <v>82262278</v>
      </c>
      <c r="G54" s="138">
        <f>SUM(G38:G53)</f>
        <v>21015064</v>
      </c>
      <c r="H54" s="139">
        <f t="shared" si="4"/>
        <v>7211360</v>
      </c>
      <c r="I54" s="139">
        <f t="shared" si="4"/>
        <v>14013244</v>
      </c>
      <c r="J54" s="139">
        <f t="shared" si="4"/>
        <v>0</v>
      </c>
      <c r="K54" s="141">
        <f t="shared" si="0"/>
        <v>42239668</v>
      </c>
    </row>
    <row r="55" spans="1:12" s="24" customFormat="1" ht="13.2" x14ac:dyDescent="0.25">
      <c r="A55" s="24" t="s">
        <v>93</v>
      </c>
      <c r="B55" s="142">
        <f t="shared" ref="B55:J55" si="5">+B54+B37+B26+B13</f>
        <v>1801269243</v>
      </c>
      <c r="C55" s="106">
        <f t="shared" si="5"/>
        <v>209210311</v>
      </c>
      <c r="D55" s="104">
        <f t="shared" si="5"/>
        <v>205582406</v>
      </c>
      <c r="E55" s="105">
        <f t="shared" si="5"/>
        <v>259459521</v>
      </c>
      <c r="F55" s="105">
        <f t="shared" si="5"/>
        <v>195375167</v>
      </c>
      <c r="G55" s="105">
        <f t="shared" si="5"/>
        <v>34642952</v>
      </c>
      <c r="H55" s="104">
        <f t="shared" si="5"/>
        <v>34874087</v>
      </c>
      <c r="I55" s="104">
        <f t="shared" si="5"/>
        <v>41076135</v>
      </c>
      <c r="J55" s="104">
        <f t="shared" si="5"/>
        <v>0</v>
      </c>
      <c r="K55" s="107">
        <f t="shared" si="0"/>
        <v>110593174</v>
      </c>
      <c r="L55" s="143"/>
    </row>
    <row r="56" spans="1:12" s="110" customFormat="1" ht="10.199999999999999" x14ac:dyDescent="0.2">
      <c r="C56" s="144"/>
      <c r="G56" s="144"/>
      <c r="K56" s="144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63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57690-0C42-4184-86D1-92E601DE6F41}">
  <sheetPr>
    <pageSetUpPr fitToPage="1"/>
  </sheetPr>
  <dimension ref="A1:L99"/>
  <sheetViews>
    <sheetView workbookViewId="0">
      <selection activeCell="M14" sqref="M14"/>
    </sheetView>
  </sheetViews>
  <sheetFormatPr defaultRowHeight="14.4" x14ac:dyDescent="0.3"/>
  <cols>
    <col min="1" max="1" width="18.88671875" style="24" customWidth="1"/>
    <col min="2" max="2" width="15.33203125" style="44" customWidth="1"/>
    <col min="3" max="3" width="10" style="44" customWidth="1"/>
    <col min="4" max="6" width="11" style="44" customWidth="1"/>
    <col min="7" max="7" width="11.33203125" style="152" customWidth="1"/>
    <col min="8" max="8" width="10" style="152" customWidth="1"/>
    <col min="9" max="9" width="10.33203125" style="152" customWidth="1"/>
    <col min="10" max="10" width="10.109375" style="152" customWidth="1"/>
    <col min="11" max="11" width="11.5546875" style="152" customWidth="1"/>
    <col min="12" max="12" width="11.109375" style="149" bestFit="1" customWidth="1"/>
    <col min="13" max="15" width="8.88671875" style="149"/>
    <col min="16" max="16" width="11.33203125" style="149" customWidth="1"/>
    <col min="17" max="17" width="9.33203125" style="149" customWidth="1"/>
    <col min="18" max="18" width="10.33203125" style="149" customWidth="1"/>
    <col min="19" max="19" width="8.33203125" style="149" customWidth="1"/>
    <col min="20" max="20" width="11.5546875" style="149" customWidth="1"/>
    <col min="21" max="21" width="4.33203125" style="149" customWidth="1"/>
    <col min="22" max="22" width="11.33203125" style="149" customWidth="1"/>
    <col min="23" max="23" width="9.33203125" style="149" customWidth="1"/>
    <col min="24" max="24" width="10.33203125" style="149" customWidth="1"/>
    <col min="25" max="25" width="8.33203125" style="149" customWidth="1"/>
    <col min="26" max="26" width="11.5546875" style="149" customWidth="1"/>
    <col min="27" max="27" width="3.6640625" style="149" customWidth="1"/>
    <col min="28" max="28" width="11.33203125" style="149" customWidth="1"/>
    <col min="29" max="29" width="9.33203125" style="149" customWidth="1"/>
    <col min="30" max="30" width="10.33203125" style="149" customWidth="1"/>
    <col min="31" max="31" width="10.109375" style="149" customWidth="1"/>
    <col min="32" max="32" width="11.5546875" style="149" customWidth="1"/>
    <col min="33" max="33" width="3.33203125" style="149" customWidth="1"/>
    <col min="34" max="34" width="11.33203125" style="149" customWidth="1"/>
    <col min="35" max="35" width="10" style="149" customWidth="1"/>
    <col min="36" max="36" width="10.33203125" style="149" customWidth="1"/>
    <col min="37" max="37" width="10.109375" style="149" customWidth="1"/>
    <col min="38" max="38" width="11.5546875" style="149" customWidth="1"/>
    <col min="39" max="16384" width="8.88671875" style="149"/>
  </cols>
  <sheetData>
    <row r="1" spans="1:11" s="1" customFormat="1" ht="17.399999999999999" x14ac:dyDescent="0.3">
      <c r="A1" s="91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6" customHeight="1" x14ac:dyDescent="0.3">
      <c r="A2" s="121" t="s">
        <v>2</v>
      </c>
      <c r="B2" s="197" t="s">
        <v>95</v>
      </c>
      <c r="C2" s="202">
        <v>2020</v>
      </c>
      <c r="D2" s="199">
        <v>2021</v>
      </c>
      <c r="E2" s="199">
        <v>2022</v>
      </c>
      <c r="F2" s="199">
        <v>2023</v>
      </c>
      <c r="G2" s="211">
        <v>2024</v>
      </c>
      <c r="H2" s="212"/>
      <c r="I2" s="212"/>
      <c r="J2" s="212"/>
      <c r="K2" s="213"/>
    </row>
    <row r="3" spans="1:11" s="62" customFormat="1" ht="16.2" customHeight="1" x14ac:dyDescent="0.3">
      <c r="A3" s="145" t="s">
        <v>26</v>
      </c>
      <c r="B3" s="198"/>
      <c r="C3" s="203"/>
      <c r="D3" s="200"/>
      <c r="E3" s="200"/>
      <c r="F3" s="200"/>
      <c r="G3" s="63" t="s">
        <v>96</v>
      </c>
      <c r="H3" s="63" t="s">
        <v>97</v>
      </c>
      <c r="I3" s="63" t="s">
        <v>98</v>
      </c>
      <c r="J3" s="63" t="s">
        <v>99</v>
      </c>
      <c r="K3" s="63" t="s">
        <v>6</v>
      </c>
    </row>
    <row r="4" spans="1:11" x14ac:dyDescent="0.3">
      <c r="A4" s="149" t="s">
        <v>100</v>
      </c>
      <c r="B4" s="150">
        <v>16915626</v>
      </c>
      <c r="C4" s="150">
        <v>3329750</v>
      </c>
      <c r="D4" s="150">
        <f>+'[1]Ex Africa 2021'!B1193</f>
        <v>2340550</v>
      </c>
      <c r="E4" s="150">
        <f>+'[1]Ex Africa 2022'!B1193</f>
        <v>427350</v>
      </c>
      <c r="F4" s="150">
        <f>+'[1]Ex-Africa 2023'!B1193</f>
        <v>770464</v>
      </c>
      <c r="G4" s="150">
        <f>+'[1]Ex-Africa 2024'!B5+'[1]Ex-Africa 2024'!B402+'[1]Ex-Africa 2024'!B799</f>
        <v>3500</v>
      </c>
      <c r="H4" s="150">
        <f>+'[1]Ex-Africa 2024'!B104+'[1]Ex-Africa 2024'!B501+'[1]Ex-Africa 2024'!B898</f>
        <v>0</v>
      </c>
      <c r="I4" s="150">
        <f>+'[1]Ex-Africa 2024'!B203+'[1]Ex-Africa 2024'!B600+'[1]Ex-Africa 2024'!B997</f>
        <v>236167</v>
      </c>
      <c r="J4" s="150">
        <f>+'[1]Ex-Africa 2024'!B302+'[1]Ex-Africa 2024'!B699+'[1]Ex-Africa 2024'!B1096</f>
        <v>0</v>
      </c>
      <c r="K4" s="150">
        <f t="shared" ref="K4:K67" si="0">SUM(G4:J4)</f>
        <v>239667</v>
      </c>
    </row>
    <row r="5" spans="1:11" x14ac:dyDescent="0.3">
      <c r="A5" s="149" t="s">
        <v>101</v>
      </c>
      <c r="B5" s="150">
        <v>900</v>
      </c>
      <c r="C5" s="151">
        <v>0</v>
      </c>
      <c r="D5" s="150">
        <f>+'[1]Ex Africa 2021'!B1194</f>
        <v>0</v>
      </c>
      <c r="E5" s="150">
        <f>+'[1]Ex Africa 2022'!B1194</f>
        <v>0</v>
      </c>
      <c r="F5" s="150">
        <f>+'[1]Ex-Africa 2023'!B1194</f>
        <v>0</v>
      </c>
      <c r="G5" s="150">
        <f>+'[1]Ex-Africa 2024'!B6+'[1]Ex-Africa 2024'!B403+'[1]Ex-Africa 2024'!B800</f>
        <v>0</v>
      </c>
      <c r="H5" s="150">
        <f>+'[1]Ex-Africa 2024'!B105+'[1]Ex-Africa 2024'!B502+'[1]Ex-Africa 2024'!B899</f>
        <v>0</v>
      </c>
      <c r="I5" s="150">
        <f>+'[1]Ex-Africa 2024'!B204+'[1]Ex-Africa 2024'!B601+'[1]Ex-Africa 2024'!B998</f>
        <v>0</v>
      </c>
      <c r="J5" s="150">
        <f>+'[1]Ex-Africa 2024'!B303+'[1]Ex-Africa 2024'!B700+'[1]Ex-Africa 2024'!B1097</f>
        <v>0</v>
      </c>
      <c r="K5" s="151">
        <f t="shared" si="0"/>
        <v>0</v>
      </c>
    </row>
    <row r="6" spans="1:11" x14ac:dyDescent="0.3">
      <c r="A6" s="149" t="s">
        <v>102</v>
      </c>
      <c r="B6" s="150">
        <v>1050</v>
      </c>
      <c r="C6" s="151">
        <v>0</v>
      </c>
      <c r="D6" s="150">
        <f>+'[1]Ex Africa 2021'!B1195</f>
        <v>0</v>
      </c>
      <c r="E6" s="150">
        <f>+'[1]Ex Africa 2022'!B1195</f>
        <v>0</v>
      </c>
      <c r="F6" s="150">
        <f>+'[1]Ex-Africa 2023'!B1195</f>
        <v>0</v>
      </c>
      <c r="G6" s="150">
        <f>+'[1]Ex-Africa 2024'!B7+'[1]Ex-Africa 2024'!B404+'[1]Ex-Africa 2024'!B801</f>
        <v>0</v>
      </c>
      <c r="H6" s="150">
        <f>+'[1]Ex-Africa 2024'!B106+'[1]Ex-Africa 2024'!B503+'[1]Ex-Africa 2024'!B900</f>
        <v>0</v>
      </c>
      <c r="I6" s="150">
        <f>+'[1]Ex-Africa 2024'!B205+'[1]Ex-Africa 2024'!B602+'[1]Ex-Africa 2024'!B999</f>
        <v>0</v>
      </c>
      <c r="J6" s="150">
        <f>+'[1]Ex-Africa 2024'!B304+'[1]Ex-Africa 2024'!B701+'[1]Ex-Africa 2024'!B1098</f>
        <v>0</v>
      </c>
      <c r="K6" s="151">
        <f t="shared" si="0"/>
        <v>0</v>
      </c>
    </row>
    <row r="7" spans="1:11" x14ac:dyDescent="0.3">
      <c r="A7" s="149" t="s">
        <v>103</v>
      </c>
      <c r="B7" s="150">
        <v>222600</v>
      </c>
      <c r="C7" s="151">
        <v>0</v>
      </c>
      <c r="D7" s="150">
        <f>+'[1]Ex Africa 2021'!B1196</f>
        <v>9200</v>
      </c>
      <c r="E7" s="150">
        <f>+'[1]Ex Africa 2022'!B1196</f>
        <v>0</v>
      </c>
      <c r="F7" s="150">
        <f>+'[1]Ex-Africa 2023'!B1196</f>
        <v>3460</v>
      </c>
      <c r="G7" s="150">
        <f>+'[1]Ex-Africa 2024'!B8+'[1]Ex-Africa 2024'!B405+'[1]Ex-Africa 2024'!B802</f>
        <v>0</v>
      </c>
      <c r="H7" s="150">
        <f>+'[1]Ex-Africa 2024'!B107+'[1]Ex-Africa 2024'!B504+'[1]Ex-Africa 2024'!B901</f>
        <v>12506</v>
      </c>
      <c r="I7" s="150">
        <f>+'[1]Ex-Africa 2024'!B206+'[1]Ex-Africa 2024'!B603+'[1]Ex-Africa 2024'!B1000</f>
        <v>0</v>
      </c>
      <c r="J7" s="150">
        <f>+'[1]Ex-Africa 2024'!B305+'[1]Ex-Africa 2024'!B702+'[1]Ex-Africa 2024'!B1099</f>
        <v>0</v>
      </c>
      <c r="K7" s="151">
        <f t="shared" si="0"/>
        <v>12506</v>
      </c>
    </row>
    <row r="8" spans="1:11" x14ac:dyDescent="0.3">
      <c r="A8" s="149" t="s">
        <v>104</v>
      </c>
      <c r="B8" s="150">
        <v>30000</v>
      </c>
      <c r="C8" s="151">
        <v>0</v>
      </c>
      <c r="D8" s="150">
        <f>+'[1]Ex Africa 2021'!B1197</f>
        <v>0</v>
      </c>
      <c r="E8" s="150">
        <f>+'[1]Ex Africa 2022'!B1197</f>
        <v>0</v>
      </c>
      <c r="F8" s="150">
        <f>+'[1]Ex-Africa 2023'!B1197</f>
        <v>0</v>
      </c>
      <c r="G8" s="150">
        <f>+'[1]Ex-Africa 2024'!B9+'[1]Ex-Africa 2024'!B406+'[1]Ex-Africa 2024'!B803</f>
        <v>0</v>
      </c>
      <c r="H8" s="150">
        <f>+'[1]Ex-Africa 2024'!B108+'[1]Ex-Africa 2024'!B505+'[1]Ex-Africa 2024'!B902</f>
        <v>0</v>
      </c>
      <c r="I8" s="150">
        <f>+'[1]Ex-Africa 2024'!B207+'[1]Ex-Africa 2024'!B604+'[1]Ex-Africa 2024'!B1001</f>
        <v>0</v>
      </c>
      <c r="J8" s="150">
        <f>+'[1]Ex-Africa 2024'!B306+'[1]Ex-Africa 2024'!B703+'[1]Ex-Africa 2024'!B1100</f>
        <v>0</v>
      </c>
      <c r="K8" s="151">
        <f t="shared" si="0"/>
        <v>0</v>
      </c>
    </row>
    <row r="9" spans="1:11" x14ac:dyDescent="0.3">
      <c r="A9" s="149" t="s">
        <v>105</v>
      </c>
      <c r="B9" s="150">
        <v>10200</v>
      </c>
      <c r="C9" s="151">
        <v>0</v>
      </c>
      <c r="D9" s="150">
        <f>+'[1]Ex Africa 2021'!B1198</f>
        <v>0</v>
      </c>
      <c r="E9" s="150">
        <f>+'[1]Ex Africa 2022'!B1198</f>
        <v>0</v>
      </c>
      <c r="F9" s="150">
        <f>+'[1]Ex-Africa 2023'!B1198</f>
        <v>0</v>
      </c>
      <c r="G9" s="150">
        <f>+'[1]Ex-Africa 2024'!B10+'[1]Ex-Africa 2024'!B407+'[1]Ex-Africa 2024'!B804</f>
        <v>0</v>
      </c>
      <c r="H9" s="150">
        <f>+'[1]Ex-Africa 2024'!B109+'[1]Ex-Africa 2024'!B506+'[1]Ex-Africa 2024'!B903</f>
        <v>0</v>
      </c>
      <c r="I9" s="150">
        <f>+'[1]Ex-Africa 2024'!B208+'[1]Ex-Africa 2024'!B605+'[1]Ex-Africa 2024'!B1002</f>
        <v>0</v>
      </c>
      <c r="J9" s="150">
        <f>+'[1]Ex-Africa 2024'!B307+'[1]Ex-Africa 2024'!B704+'[1]Ex-Africa 2024'!B1101</f>
        <v>0</v>
      </c>
      <c r="K9" s="151">
        <f t="shared" si="0"/>
        <v>0</v>
      </c>
    </row>
    <row r="10" spans="1:11" x14ac:dyDescent="0.3">
      <c r="A10" s="149" t="s">
        <v>106</v>
      </c>
      <c r="B10" s="150">
        <v>11109205</v>
      </c>
      <c r="C10" s="151">
        <v>1310700</v>
      </c>
      <c r="D10" s="150">
        <f>+'[1]Ex Africa 2021'!B1199</f>
        <v>961155</v>
      </c>
      <c r="E10" s="150">
        <f>+'[1]Ex Africa 2022'!B1199</f>
        <v>2147911</v>
      </c>
      <c r="F10" s="150">
        <f>+'[1]Ex-Africa 2023'!B1199</f>
        <v>11000</v>
      </c>
      <c r="G10" s="150">
        <f>+'[1]Ex-Africa 2024'!B11+'[1]Ex-Africa 2024'!B408+'[1]Ex-Africa 2024'!B805</f>
        <v>0</v>
      </c>
      <c r="H10" s="150">
        <f>+'[1]Ex-Africa 2024'!B110+'[1]Ex-Africa 2024'!B507+'[1]Ex-Africa 2024'!B904</f>
        <v>0</v>
      </c>
      <c r="I10" s="150">
        <f>+'[1]Ex-Africa 2024'!B209+'[1]Ex-Africa 2024'!B606+'[1]Ex-Africa 2024'!B1003</f>
        <v>108155</v>
      </c>
      <c r="J10" s="150">
        <f>+'[1]Ex-Africa 2024'!B308+'[1]Ex-Africa 2024'!B705+'[1]Ex-Africa 2024'!B1102</f>
        <v>0</v>
      </c>
      <c r="K10" s="151">
        <f t="shared" si="0"/>
        <v>108155</v>
      </c>
    </row>
    <row r="11" spans="1:11" x14ac:dyDescent="0.3">
      <c r="A11" s="149" t="s">
        <v>107</v>
      </c>
      <c r="B11" s="150">
        <v>4550</v>
      </c>
      <c r="C11" s="151">
        <v>0</v>
      </c>
      <c r="D11" s="150">
        <f>+'[1]Ex Africa 2021'!B1200</f>
        <v>0</v>
      </c>
      <c r="E11" s="150">
        <f>+'[1]Ex Africa 2022'!B1200</f>
        <v>0</v>
      </c>
      <c r="F11" s="150">
        <f>+'[1]Ex-Africa 2023'!B1200</f>
        <v>0</v>
      </c>
      <c r="G11" s="150">
        <f>+'[1]Ex-Africa 2024'!B12+'[1]Ex-Africa 2024'!B409+'[1]Ex-Africa 2024'!B806</f>
        <v>0</v>
      </c>
      <c r="H11" s="150">
        <f>+'[1]Ex-Africa 2024'!B111+'[1]Ex-Africa 2024'!B508+'[1]Ex-Africa 2024'!B905</f>
        <v>0</v>
      </c>
      <c r="I11" s="150">
        <f>+'[1]Ex-Africa 2024'!B210+'[1]Ex-Africa 2024'!B607+'[1]Ex-Africa 2024'!B1004</f>
        <v>0</v>
      </c>
      <c r="J11" s="150">
        <f>+'[1]Ex-Africa 2024'!B309+'[1]Ex-Africa 2024'!B706+'[1]Ex-Africa 2024'!B1103</f>
        <v>0</v>
      </c>
      <c r="K11" s="151">
        <f t="shared" si="0"/>
        <v>0</v>
      </c>
    </row>
    <row r="12" spans="1:11" x14ac:dyDescent="0.3">
      <c r="A12" s="149" t="s">
        <v>108</v>
      </c>
      <c r="B12" s="150">
        <v>276029</v>
      </c>
      <c r="C12" s="151">
        <v>133000</v>
      </c>
      <c r="D12" s="150">
        <f>+'[1]Ex Africa 2021'!B1201</f>
        <v>143550</v>
      </c>
      <c r="E12" s="150">
        <f>+'[1]Ex Africa 2022'!B1201</f>
        <v>129860</v>
      </c>
      <c r="F12" s="150">
        <f>+'[1]Ex-Africa 2023'!B1201</f>
        <v>44700</v>
      </c>
      <c r="G12" s="150">
        <f>+'[1]Ex-Africa 2024'!B13+'[1]Ex-Africa 2024'!B410+'[1]Ex-Africa 2024'!B807</f>
        <v>23750</v>
      </c>
      <c r="H12" s="150">
        <f>+'[1]Ex-Africa 2024'!B112+'[1]Ex-Africa 2024'!B509+'[1]Ex-Africa 2024'!B906</f>
        <v>35500</v>
      </c>
      <c r="I12" s="150">
        <f>+'[1]Ex-Africa 2024'!B211+'[1]Ex-Africa 2024'!B608+'[1]Ex-Africa 2024'!B1005</f>
        <v>17750</v>
      </c>
      <c r="J12" s="150">
        <f>+'[1]Ex-Africa 2024'!B310+'[1]Ex-Africa 2024'!B707+'[1]Ex-Africa 2024'!B1104</f>
        <v>0</v>
      </c>
      <c r="K12" s="151">
        <f t="shared" si="0"/>
        <v>77000</v>
      </c>
    </row>
    <row r="13" spans="1:11" x14ac:dyDescent="0.3">
      <c r="A13" s="12" t="s">
        <v>109</v>
      </c>
      <c r="B13" s="146">
        <v>26190</v>
      </c>
      <c r="C13" s="147">
        <v>8000</v>
      </c>
      <c r="D13" s="146">
        <f>+'[1]Ex Africa 2021'!B1202</f>
        <v>0</v>
      </c>
      <c r="E13" s="146">
        <f>+'[1]Ex Africa 2022'!B1202</f>
        <v>0</v>
      </c>
      <c r="F13" s="146">
        <f>+'[1]Ex-Africa 2023'!B1202</f>
        <v>0</v>
      </c>
      <c r="G13" s="146">
        <f>+'[1]Ex-Africa 2024'!B14+'[1]Ex-Africa 2024'!B411+'[1]Ex-Africa 2024'!B808</f>
        <v>0</v>
      </c>
      <c r="H13" s="146">
        <f>+'[1]Ex-Africa 2024'!B113+'[1]Ex-Africa 2024'!B510+'[1]Ex-Africa 2024'!B907</f>
        <v>0</v>
      </c>
      <c r="I13" s="146">
        <f>+'[1]Ex-Africa 2024'!B212+'[1]Ex-Africa 2024'!B609+'[1]Ex-Africa 2024'!B1006</f>
        <v>0</v>
      </c>
      <c r="J13" s="146">
        <f>+'[1]Ex-Africa 2024'!B311+'[1]Ex-Africa 2024'!B708+'[1]Ex-Africa 2024'!B1105</f>
        <v>0</v>
      </c>
      <c r="K13" s="147">
        <f t="shared" si="0"/>
        <v>0</v>
      </c>
    </row>
    <row r="14" spans="1:11" x14ac:dyDescent="0.3">
      <c r="A14" s="149" t="s">
        <v>110</v>
      </c>
      <c r="B14" s="150">
        <v>456969</v>
      </c>
      <c r="C14" s="151">
        <v>146328</v>
      </c>
      <c r="D14" s="150">
        <f>+'[1]Ex Africa 2021'!B1203</f>
        <v>5000</v>
      </c>
      <c r="E14" s="150">
        <f>+'[1]Ex Africa 2022'!B1203</f>
        <v>123991</v>
      </c>
      <c r="F14" s="150">
        <f>+'[1]Ex-Africa 2023'!B1203</f>
        <v>0</v>
      </c>
      <c r="G14" s="150">
        <f>+'[1]Ex-Africa 2024'!B15+'[1]Ex-Africa 2024'!B412+'[1]Ex-Africa 2024'!B809</f>
        <v>0</v>
      </c>
      <c r="H14" s="150">
        <f>+'[1]Ex-Africa 2024'!B114+'[1]Ex-Africa 2024'!B511+'[1]Ex-Africa 2024'!B908</f>
        <v>0</v>
      </c>
      <c r="I14" s="150">
        <f>+'[1]Ex-Africa 2024'!B213+'[1]Ex-Africa 2024'!B610+'[1]Ex-Africa 2024'!B1007</f>
        <v>0</v>
      </c>
      <c r="J14" s="150">
        <f>+'[1]Ex-Africa 2024'!B312+'[1]Ex-Africa 2024'!B709+'[1]Ex-Africa 2024'!B1106</f>
        <v>0</v>
      </c>
      <c r="K14" s="151">
        <f t="shared" si="0"/>
        <v>0</v>
      </c>
    </row>
    <row r="15" spans="1:11" x14ac:dyDescent="0.3">
      <c r="A15" s="149" t="s">
        <v>111</v>
      </c>
      <c r="B15" s="150">
        <v>425499</v>
      </c>
      <c r="C15" s="151">
        <v>108200</v>
      </c>
      <c r="D15" s="150">
        <f>+'[1]Ex Africa 2021'!B1204</f>
        <v>20000</v>
      </c>
      <c r="E15" s="150">
        <f>+'[1]Ex Africa 2022'!B1204</f>
        <v>115500</v>
      </c>
      <c r="F15" s="150">
        <f>+'[1]Ex-Africa 2023'!B1204</f>
        <v>30000</v>
      </c>
      <c r="G15" s="150">
        <f>+'[1]Ex-Africa 2024'!B16+'[1]Ex-Africa 2024'!B413+'[1]Ex-Africa 2024'!B810</f>
        <v>0</v>
      </c>
      <c r="H15" s="150">
        <f>+'[1]Ex-Africa 2024'!B115+'[1]Ex-Africa 2024'!B512+'[1]Ex-Africa 2024'!B909</f>
        <v>115500</v>
      </c>
      <c r="I15" s="150">
        <f>+'[1]Ex-Africa 2024'!B214+'[1]Ex-Africa 2024'!B611+'[1]Ex-Africa 2024'!B1008</f>
        <v>0</v>
      </c>
      <c r="J15" s="150">
        <f>+'[1]Ex-Africa 2024'!B313+'[1]Ex-Africa 2024'!B710+'[1]Ex-Africa 2024'!B1107</f>
        <v>0</v>
      </c>
      <c r="K15" s="151">
        <f t="shared" si="0"/>
        <v>115500</v>
      </c>
    </row>
    <row r="16" spans="1:11" x14ac:dyDescent="0.3">
      <c r="A16" s="149" t="s">
        <v>112</v>
      </c>
      <c r="B16" s="150">
        <v>2958800</v>
      </c>
      <c r="C16" s="151">
        <v>77450</v>
      </c>
      <c r="D16" s="150">
        <f>+'[1]Ex Africa 2021'!B1205</f>
        <v>200550</v>
      </c>
      <c r="E16" s="150">
        <f>+'[1]Ex Africa 2022'!B1205</f>
        <v>36000</v>
      </c>
      <c r="F16" s="150">
        <f>+'[1]Ex-Africa 2023'!B1205</f>
        <v>0</v>
      </c>
      <c r="G16" s="150">
        <f>+'[1]Ex-Africa 2024'!B17+'[1]Ex-Africa 2024'!B414+'[1]Ex-Africa 2024'!B811</f>
        <v>0</v>
      </c>
      <c r="H16" s="150">
        <f>+'[1]Ex-Africa 2024'!B116+'[1]Ex-Africa 2024'!B513+'[1]Ex-Africa 2024'!B910</f>
        <v>0</v>
      </c>
      <c r="I16" s="150">
        <f>+'[1]Ex-Africa 2024'!B215+'[1]Ex-Africa 2024'!B612+'[1]Ex-Africa 2024'!B1009</f>
        <v>50000</v>
      </c>
      <c r="J16" s="150">
        <f>+'[1]Ex-Africa 2024'!B314+'[1]Ex-Africa 2024'!B711+'[1]Ex-Africa 2024'!B1108</f>
        <v>0</v>
      </c>
      <c r="K16" s="151">
        <f t="shared" si="0"/>
        <v>50000</v>
      </c>
    </row>
    <row r="17" spans="1:11" x14ac:dyDescent="0.3">
      <c r="A17" s="149" t="s">
        <v>113</v>
      </c>
      <c r="B17" s="150">
        <v>13105471</v>
      </c>
      <c r="C17" s="151">
        <v>250000</v>
      </c>
      <c r="D17" s="150">
        <f>+'[1]Ex Africa 2021'!B1206</f>
        <v>887100</v>
      </c>
      <c r="E17" s="150">
        <f>+'[1]Ex Africa 2022'!B1206</f>
        <v>215900</v>
      </c>
      <c r="F17" s="150">
        <f>+'[1]Ex-Africa 2023'!B1206</f>
        <v>209100</v>
      </c>
      <c r="G17" s="150">
        <f>+'[1]Ex-Africa 2024'!B18+'[1]Ex-Africa 2024'!B415+'[1]Ex-Africa 2024'!B812</f>
        <v>167200</v>
      </c>
      <c r="H17" s="150">
        <f>+'[1]Ex-Africa 2024'!B117+'[1]Ex-Africa 2024'!B514+'[1]Ex-Africa 2024'!B911</f>
        <v>426950</v>
      </c>
      <c r="I17" s="150">
        <f>+'[1]Ex-Africa 2024'!B216+'[1]Ex-Africa 2024'!B613+'[1]Ex-Africa 2024'!B1010</f>
        <v>0</v>
      </c>
      <c r="J17" s="150">
        <f>+'[1]Ex-Africa 2024'!B315+'[1]Ex-Africa 2024'!B712+'[1]Ex-Africa 2024'!B1109</f>
        <v>0</v>
      </c>
      <c r="K17" s="151">
        <f t="shared" si="0"/>
        <v>594150</v>
      </c>
    </row>
    <row r="18" spans="1:11" x14ac:dyDescent="0.3">
      <c r="A18" s="149" t="s">
        <v>114</v>
      </c>
      <c r="B18" s="150">
        <v>26000</v>
      </c>
      <c r="C18" s="151">
        <v>0</v>
      </c>
      <c r="D18" s="150">
        <f>+'[1]Ex Africa 2021'!B1207</f>
        <v>0</v>
      </c>
      <c r="E18" s="150">
        <f>+'[1]Ex Africa 2022'!B1207</f>
        <v>0</v>
      </c>
      <c r="F18" s="150">
        <f>+'[1]Ex-Africa 2023'!B1207</f>
        <v>0</v>
      </c>
      <c r="G18" s="150">
        <f>+'[1]Ex-Africa 2024'!B19+'[1]Ex-Africa 2024'!B416+'[1]Ex-Africa 2024'!B813</f>
        <v>0</v>
      </c>
      <c r="H18" s="150">
        <f>+'[1]Ex-Africa 2024'!B118+'[1]Ex-Africa 2024'!B515+'[1]Ex-Africa 2024'!B912</f>
        <v>0</v>
      </c>
      <c r="I18" s="150">
        <f>+'[1]Ex-Africa 2024'!B217+'[1]Ex-Africa 2024'!B614+'[1]Ex-Africa 2024'!B1011</f>
        <v>0</v>
      </c>
      <c r="J18" s="150">
        <f>+'[1]Ex-Africa 2024'!B316+'[1]Ex-Africa 2024'!B713+'[1]Ex-Africa 2024'!B1110</f>
        <v>0</v>
      </c>
      <c r="K18" s="151">
        <f t="shared" si="0"/>
        <v>0</v>
      </c>
    </row>
    <row r="19" spans="1:11" s="12" customFormat="1" ht="13.2" x14ac:dyDescent="0.25">
      <c r="A19" s="12" t="s">
        <v>115</v>
      </c>
      <c r="B19" s="146">
        <v>1194846</v>
      </c>
      <c r="C19" s="147">
        <v>0</v>
      </c>
      <c r="D19" s="146">
        <f>+'[1]Ex Africa 2021'!B1208</f>
        <v>0</v>
      </c>
      <c r="E19" s="146">
        <f>+'[1]Ex Africa 2022'!B1208</f>
        <v>0</v>
      </c>
      <c r="F19" s="146">
        <f>+'[1]Ex-Africa 2023'!B1208</f>
        <v>160</v>
      </c>
      <c r="G19" s="146">
        <f>+'[1]Ex-Africa 2024'!B20+'[1]Ex-Africa 2024'!B417+'[1]Ex-Africa 2024'!B814</f>
        <v>0</v>
      </c>
      <c r="H19" s="146">
        <f>+'[1]Ex-Africa 2024'!B119+'[1]Ex-Africa 2024'!B516+'[1]Ex-Africa 2024'!B913</f>
        <v>0</v>
      </c>
      <c r="I19" s="146">
        <f>+'[1]Ex-Africa 2024'!B218+'[1]Ex-Africa 2024'!B615+'[1]Ex-Africa 2024'!B1012</f>
        <v>0</v>
      </c>
      <c r="J19" s="146">
        <f>+'[1]Ex-Africa 2024'!B317+'[1]Ex-Africa 2024'!B714+'[1]Ex-Africa 2024'!B1111</f>
        <v>0</v>
      </c>
      <c r="K19" s="147">
        <f t="shared" si="0"/>
        <v>0</v>
      </c>
    </row>
    <row r="20" spans="1:11" x14ac:dyDescent="0.3">
      <c r="A20" s="149" t="s">
        <v>116</v>
      </c>
      <c r="B20" s="150">
        <v>1943610</v>
      </c>
      <c r="C20" s="151">
        <v>348432</v>
      </c>
      <c r="D20" s="150">
        <f>+'[1]Ex Africa 2021'!B1209</f>
        <v>28250</v>
      </c>
      <c r="E20" s="150">
        <f>+'[1]Ex Africa 2022'!B1209</f>
        <v>29400</v>
      </c>
      <c r="F20" s="150">
        <f>+'[1]Ex-Africa 2023'!B1209</f>
        <v>13200</v>
      </c>
      <c r="G20" s="150">
        <f>+'[1]Ex-Africa 2024'!B21+'[1]Ex-Africa 2024'!B418+'[1]Ex-Africa 2024'!B815</f>
        <v>55346</v>
      </c>
      <c r="H20" s="150">
        <f>+'[1]Ex-Africa 2024'!B120+'[1]Ex-Africa 2024'!B517+'[1]Ex-Africa 2024'!B914</f>
        <v>0</v>
      </c>
      <c r="I20" s="150">
        <f>+'[1]Ex-Africa 2024'!B219+'[1]Ex-Africa 2024'!B616+'[1]Ex-Africa 2024'!B1013</f>
        <v>0</v>
      </c>
      <c r="J20" s="150">
        <f>+'[1]Ex-Africa 2024'!B318+'[1]Ex-Africa 2024'!B715+'[1]Ex-Africa 2024'!B1112</f>
        <v>0</v>
      </c>
      <c r="K20" s="151">
        <f t="shared" si="0"/>
        <v>55346</v>
      </c>
    </row>
    <row r="21" spans="1:11" x14ac:dyDescent="0.3">
      <c r="A21" s="149" t="s">
        <v>117</v>
      </c>
      <c r="B21" s="150">
        <v>131876</v>
      </c>
      <c r="C21" s="151">
        <v>31000</v>
      </c>
      <c r="D21" s="150">
        <f>+'[1]Ex Africa 2021'!B1210</f>
        <v>0</v>
      </c>
      <c r="E21" s="150">
        <f>+'[1]Ex Africa 2022'!B1210</f>
        <v>0</v>
      </c>
      <c r="F21" s="150">
        <f>+'[1]Ex-Africa 2023'!B1210</f>
        <v>44000</v>
      </c>
      <c r="G21" s="150">
        <f>+'[1]Ex-Africa 2024'!B22+'[1]Ex-Africa 2024'!B419+'[1]Ex-Africa 2024'!B816</f>
        <v>0</v>
      </c>
      <c r="H21" s="150">
        <f>+'[1]Ex-Africa 2024'!B121+'[1]Ex-Africa 2024'!B518+'[1]Ex-Africa 2024'!B915</f>
        <v>0</v>
      </c>
      <c r="I21" s="150">
        <f>+'[1]Ex-Africa 2024'!B220+'[1]Ex-Africa 2024'!B617+'[1]Ex-Africa 2024'!B1014</f>
        <v>0</v>
      </c>
      <c r="J21" s="150">
        <f>+'[1]Ex-Africa 2024'!B319+'[1]Ex-Africa 2024'!B716+'[1]Ex-Africa 2024'!B1113</f>
        <v>0</v>
      </c>
      <c r="K21" s="151">
        <f t="shared" si="0"/>
        <v>0</v>
      </c>
    </row>
    <row r="22" spans="1:11" x14ac:dyDescent="0.3">
      <c r="A22" s="149" t="s">
        <v>118</v>
      </c>
      <c r="B22" s="150">
        <v>11600</v>
      </c>
      <c r="C22" s="151">
        <v>0</v>
      </c>
      <c r="D22" s="150">
        <f>+'[1]Ex Africa 2021'!B1211</f>
        <v>0</v>
      </c>
      <c r="E22" s="150">
        <f>+'[1]Ex Africa 2022'!B1211</f>
        <v>10862</v>
      </c>
      <c r="F22" s="150">
        <f>+'[1]Ex-Africa 2023'!B1211</f>
        <v>0</v>
      </c>
      <c r="G22" s="150">
        <f>+'[1]Ex-Africa 2024'!B23+'[1]Ex-Africa 2024'!B420+'[1]Ex-Africa 2024'!B817</f>
        <v>0</v>
      </c>
      <c r="H22" s="150">
        <f>+'[1]Ex-Africa 2024'!B122+'[1]Ex-Africa 2024'!B519+'[1]Ex-Africa 2024'!B916</f>
        <v>0</v>
      </c>
      <c r="I22" s="150">
        <f>+'[1]Ex-Africa 2024'!B221+'[1]Ex-Africa 2024'!B618+'[1]Ex-Africa 2024'!B1015</f>
        <v>0</v>
      </c>
      <c r="J22" s="150">
        <f>+'[1]Ex-Africa 2024'!B320+'[1]Ex-Africa 2024'!B717+'[1]Ex-Africa 2024'!B1114</f>
        <v>0</v>
      </c>
      <c r="K22" s="151">
        <f t="shared" si="0"/>
        <v>0</v>
      </c>
    </row>
    <row r="23" spans="1:11" x14ac:dyDescent="0.3">
      <c r="A23" s="149" t="s">
        <v>119</v>
      </c>
      <c r="B23" s="150">
        <v>657774</v>
      </c>
      <c r="C23" s="151">
        <v>0</v>
      </c>
      <c r="D23" s="150">
        <f>+'[1]Ex Africa 2021'!B1212</f>
        <v>0</v>
      </c>
      <c r="E23" s="150">
        <f>+'[1]Ex Africa 2022'!B1212</f>
        <v>0</v>
      </c>
      <c r="F23" s="150">
        <f>+'[1]Ex-Africa 2023'!B1212</f>
        <v>0</v>
      </c>
      <c r="G23" s="150">
        <f>+'[1]Ex-Africa 2024'!B24+'[1]Ex-Africa 2024'!B421+'[1]Ex-Africa 2024'!B818</f>
        <v>0</v>
      </c>
      <c r="H23" s="150">
        <f>+'[1]Ex-Africa 2024'!B123+'[1]Ex-Africa 2024'!B520+'[1]Ex-Africa 2024'!B917</f>
        <v>0</v>
      </c>
      <c r="I23" s="150">
        <f>+'[1]Ex-Africa 2024'!B222+'[1]Ex-Africa 2024'!B619+'[1]Ex-Africa 2024'!B1016</f>
        <v>0</v>
      </c>
      <c r="J23" s="150">
        <f>+'[1]Ex-Africa 2024'!B321+'[1]Ex-Africa 2024'!B718+'[1]Ex-Africa 2024'!B1115</f>
        <v>0</v>
      </c>
      <c r="K23" s="151">
        <f t="shared" si="0"/>
        <v>0</v>
      </c>
    </row>
    <row r="24" spans="1:11" x14ac:dyDescent="0.3">
      <c r="A24" s="149" t="s">
        <v>120</v>
      </c>
      <c r="B24" s="150">
        <v>615225</v>
      </c>
      <c r="C24" s="151">
        <v>0</v>
      </c>
      <c r="D24" s="150">
        <f>+'[1]Ex Africa 2021'!B1213</f>
        <v>1400</v>
      </c>
      <c r="E24" s="150">
        <f>+'[1]Ex Africa 2022'!B1213</f>
        <v>140313</v>
      </c>
      <c r="F24" s="150">
        <f>+'[1]Ex-Africa 2023'!B1213</f>
        <v>0</v>
      </c>
      <c r="G24" s="150">
        <f>+'[1]Ex-Africa 2024'!B25+'[1]Ex-Africa 2024'!B422+'[1]Ex-Africa 2024'!B819</f>
        <v>0</v>
      </c>
      <c r="H24" s="150">
        <f>+'[1]Ex-Africa 2024'!B124+'[1]Ex-Africa 2024'!B521+'[1]Ex-Africa 2024'!B918</f>
        <v>0</v>
      </c>
      <c r="I24" s="150">
        <f>+'[1]Ex-Africa 2024'!B223+'[1]Ex-Africa 2024'!B620+'[1]Ex-Africa 2024'!B1017</f>
        <v>0</v>
      </c>
      <c r="J24" s="150">
        <f>+'[1]Ex-Africa 2024'!B322+'[1]Ex-Africa 2024'!B719+'[1]Ex-Africa 2024'!B1116</f>
        <v>0</v>
      </c>
      <c r="K24" s="151">
        <f t="shared" si="0"/>
        <v>0</v>
      </c>
    </row>
    <row r="25" spans="1:11" x14ac:dyDescent="0.3">
      <c r="A25" s="149" t="s">
        <v>121</v>
      </c>
      <c r="B25" s="150">
        <v>805985</v>
      </c>
      <c r="C25" s="151">
        <v>151000</v>
      </c>
      <c r="D25" s="150">
        <f>+'[1]Ex Africa 2021'!B1214</f>
        <v>73700</v>
      </c>
      <c r="E25" s="150">
        <f>+'[1]Ex Africa 2022'!B1214</f>
        <v>28500</v>
      </c>
      <c r="F25" s="150">
        <f>+'[1]Ex-Africa 2023'!B1214</f>
        <v>363000</v>
      </c>
      <c r="G25" s="150">
        <f>+'[1]Ex-Africa 2024'!B26+'[1]Ex-Africa 2024'!B423+'[1]Ex-Africa 2024'!B820</f>
        <v>283000</v>
      </c>
      <c r="H25" s="150">
        <f>+'[1]Ex-Africa 2024'!B125+'[1]Ex-Africa 2024'!B522+'[1]Ex-Africa 2024'!B919</f>
        <v>20000</v>
      </c>
      <c r="I25" s="150">
        <f>+'[1]Ex-Africa 2024'!B224+'[1]Ex-Africa 2024'!B621+'[1]Ex-Africa 2024'!B1018</f>
        <v>0</v>
      </c>
      <c r="J25" s="150">
        <f>+'[1]Ex-Africa 2024'!B323+'[1]Ex-Africa 2024'!B720+'[1]Ex-Africa 2024'!B1117</f>
        <v>0</v>
      </c>
      <c r="K25" s="151">
        <f t="shared" si="0"/>
        <v>303000</v>
      </c>
    </row>
    <row r="26" spans="1:11" x14ac:dyDescent="0.3">
      <c r="A26" s="149" t="s">
        <v>122</v>
      </c>
      <c r="B26" s="150">
        <v>134750</v>
      </c>
      <c r="C26" s="151">
        <v>0</v>
      </c>
      <c r="D26" s="150">
        <f>+'[1]Ex Africa 2021'!B1215</f>
        <v>0</v>
      </c>
      <c r="E26" s="150">
        <f>+'[1]Ex Africa 2022'!B1215</f>
        <v>0</v>
      </c>
      <c r="F26" s="150">
        <f>+'[1]Ex-Africa 2023'!B1215</f>
        <v>0</v>
      </c>
      <c r="G26" s="150">
        <f>+'[1]Ex-Africa 2024'!B27+'[1]Ex-Africa 2024'!B424+'[1]Ex-Africa 2024'!B821</f>
        <v>0</v>
      </c>
      <c r="H26" s="150">
        <f>+'[1]Ex-Africa 2024'!B126+'[1]Ex-Africa 2024'!B523+'[1]Ex-Africa 2024'!B920</f>
        <v>0</v>
      </c>
      <c r="I26" s="150">
        <f>+'[1]Ex-Africa 2024'!B225+'[1]Ex-Africa 2024'!B622+'[1]Ex-Africa 2024'!B1019</f>
        <v>0</v>
      </c>
      <c r="J26" s="150">
        <f>+'[1]Ex-Africa 2024'!B324+'[1]Ex-Africa 2024'!B721+'[1]Ex-Africa 2024'!B1118</f>
        <v>0</v>
      </c>
      <c r="K26" s="151">
        <f t="shared" si="0"/>
        <v>0</v>
      </c>
    </row>
    <row r="27" spans="1:11" x14ac:dyDescent="0.3">
      <c r="A27" s="12" t="s">
        <v>123</v>
      </c>
      <c r="B27" s="146">
        <v>23600</v>
      </c>
      <c r="C27" s="147">
        <v>0</v>
      </c>
      <c r="D27" s="146">
        <f>+'[1]Ex Africa 2021'!B1216</f>
        <v>0</v>
      </c>
      <c r="E27" s="146">
        <f>+'[1]Ex Africa 2022'!B1216</f>
        <v>0</v>
      </c>
      <c r="F27" s="146">
        <f>+'[1]Ex-Africa 2023'!B1216</f>
        <v>0</v>
      </c>
      <c r="G27" s="146">
        <f>+'[1]Ex-Africa 2024'!B28+'[1]Ex-Africa 2024'!B425+'[1]Ex-Africa 2024'!B822</f>
        <v>0</v>
      </c>
      <c r="H27" s="146">
        <f>+'[1]Ex-Africa 2024'!B127+'[1]Ex-Africa 2024'!B524+'[1]Ex-Africa 2024'!B921</f>
        <v>0</v>
      </c>
      <c r="I27" s="146">
        <f>+'[1]Ex-Africa 2024'!B226+'[1]Ex-Africa 2024'!B623+'[1]Ex-Africa 2024'!B1020</f>
        <v>0</v>
      </c>
      <c r="J27" s="146">
        <f>+'[1]Ex-Africa 2024'!B325+'[1]Ex-Africa 2024'!B722+'[1]Ex-Africa 2024'!B1119</f>
        <v>0</v>
      </c>
      <c r="K27" s="147">
        <f t="shared" si="0"/>
        <v>0</v>
      </c>
    </row>
    <row r="28" spans="1:11" x14ac:dyDescent="0.3">
      <c r="A28" s="149" t="s">
        <v>124</v>
      </c>
      <c r="B28" s="150">
        <v>99026</v>
      </c>
      <c r="C28" s="151">
        <v>0</v>
      </c>
      <c r="D28" s="150">
        <f>+'[1]Ex Africa 2021'!B1217</f>
        <v>0</v>
      </c>
      <c r="E28" s="150">
        <f>+'[1]Ex Africa 2022'!B1217</f>
        <v>0</v>
      </c>
      <c r="F28" s="150">
        <f>+'[1]Ex-Africa 2023'!B1217</f>
        <v>0</v>
      </c>
      <c r="G28" s="150">
        <f>+'[1]Ex-Africa 2024'!B29+'[1]Ex-Africa 2024'!B426+'[1]Ex-Africa 2024'!B823</f>
        <v>0</v>
      </c>
      <c r="H28" s="150">
        <f>+'[1]Ex-Africa 2024'!B128+'[1]Ex-Africa 2024'!B525+'[1]Ex-Africa 2024'!B922</f>
        <v>0</v>
      </c>
      <c r="I28" s="150">
        <f>+'[1]Ex-Africa 2024'!B227+'[1]Ex-Africa 2024'!B624+'[1]Ex-Africa 2024'!B1021</f>
        <v>0</v>
      </c>
      <c r="J28" s="150">
        <f>+'[1]Ex-Africa 2024'!B326+'[1]Ex-Africa 2024'!B723+'[1]Ex-Africa 2024'!B1120</f>
        <v>0</v>
      </c>
      <c r="K28" s="151">
        <f t="shared" si="0"/>
        <v>0</v>
      </c>
    </row>
    <row r="29" spans="1:11" x14ac:dyDescent="0.3">
      <c r="A29" s="149" t="s">
        <v>125</v>
      </c>
      <c r="B29" s="150">
        <v>18400</v>
      </c>
      <c r="C29" s="151">
        <v>0</v>
      </c>
      <c r="D29" s="150">
        <f>+'[1]Ex Africa 2021'!B1218</f>
        <v>0</v>
      </c>
      <c r="E29" s="150">
        <f>+'[1]Ex Africa 2022'!B1218</f>
        <v>0</v>
      </c>
      <c r="F29" s="150">
        <f>+'[1]Ex-Africa 2023'!B1218</f>
        <v>0</v>
      </c>
      <c r="G29" s="150">
        <f>+'[1]Ex-Africa 2024'!B30+'[1]Ex-Africa 2024'!B427+'[1]Ex-Africa 2024'!B824</f>
        <v>0</v>
      </c>
      <c r="H29" s="150">
        <f>+'[1]Ex-Africa 2024'!B129+'[1]Ex-Africa 2024'!B526+'[1]Ex-Africa 2024'!B923</f>
        <v>0</v>
      </c>
      <c r="I29" s="150">
        <f>+'[1]Ex-Africa 2024'!B228+'[1]Ex-Africa 2024'!B625+'[1]Ex-Africa 2024'!B1022</f>
        <v>0</v>
      </c>
      <c r="J29" s="150">
        <f>+'[1]Ex-Africa 2024'!B327+'[1]Ex-Africa 2024'!B724+'[1]Ex-Africa 2024'!B1121</f>
        <v>0</v>
      </c>
      <c r="K29" s="151">
        <f t="shared" si="0"/>
        <v>0</v>
      </c>
    </row>
    <row r="30" spans="1:11" x14ac:dyDescent="0.3">
      <c r="A30" s="149" t="s">
        <v>126</v>
      </c>
      <c r="B30" s="150">
        <v>165562</v>
      </c>
      <c r="C30" s="151">
        <v>84050</v>
      </c>
      <c r="D30" s="150">
        <f>+'[1]Ex Africa 2021'!B1219</f>
        <v>14200</v>
      </c>
      <c r="E30" s="150">
        <f>+'[1]Ex Africa 2022'!B1219</f>
        <v>13200</v>
      </c>
      <c r="F30" s="150">
        <f>+'[1]Ex-Africa 2023'!B1219</f>
        <v>21700</v>
      </c>
      <c r="G30" s="150">
        <f>+'[1]Ex-Africa 2024'!B31+'[1]Ex-Africa 2024'!B428+'[1]Ex-Africa 2024'!B825</f>
        <v>0</v>
      </c>
      <c r="H30" s="150">
        <f>+'[1]Ex-Africa 2024'!B130+'[1]Ex-Africa 2024'!B527+'[1]Ex-Africa 2024'!B924</f>
        <v>6600</v>
      </c>
      <c r="I30" s="150">
        <f>+'[1]Ex-Africa 2024'!B229+'[1]Ex-Africa 2024'!B626+'[1]Ex-Africa 2024'!B1023</f>
        <v>13200</v>
      </c>
      <c r="J30" s="150">
        <f>+'[1]Ex-Africa 2024'!B328+'[1]Ex-Africa 2024'!B725+'[1]Ex-Africa 2024'!B1122</f>
        <v>0</v>
      </c>
      <c r="K30" s="151">
        <f t="shared" si="0"/>
        <v>19800</v>
      </c>
    </row>
    <row r="31" spans="1:11" x14ac:dyDescent="0.3">
      <c r="A31" s="149" t="s">
        <v>127</v>
      </c>
      <c r="B31" s="150">
        <v>50250</v>
      </c>
      <c r="C31" s="151">
        <v>0</v>
      </c>
      <c r="D31" s="150">
        <f>+'[1]Ex Africa 2021'!B1220</f>
        <v>2350</v>
      </c>
      <c r="E31" s="150">
        <f>+'[1]Ex Africa 2022'!B1220</f>
        <v>0</v>
      </c>
      <c r="F31" s="150">
        <f>+'[1]Ex-Africa 2023'!B1220</f>
        <v>0</v>
      </c>
      <c r="G31" s="150">
        <f>+'[1]Ex-Africa 2024'!B32+'[1]Ex-Africa 2024'!B429+'[1]Ex-Africa 2024'!B826</f>
        <v>0</v>
      </c>
      <c r="H31" s="150">
        <f>+'[1]Ex-Africa 2024'!B131+'[1]Ex-Africa 2024'!B528+'[1]Ex-Africa 2024'!B925</f>
        <v>0</v>
      </c>
      <c r="I31" s="150">
        <f>+'[1]Ex-Africa 2024'!B230+'[1]Ex-Africa 2024'!B627+'[1]Ex-Africa 2024'!B1024</f>
        <v>0</v>
      </c>
      <c r="J31" s="150">
        <f>+'[1]Ex-Africa 2024'!B329+'[1]Ex-Africa 2024'!B726+'[1]Ex-Africa 2024'!B1123</f>
        <v>0</v>
      </c>
      <c r="K31" s="151">
        <f t="shared" si="0"/>
        <v>0</v>
      </c>
    </row>
    <row r="32" spans="1:11" x14ac:dyDescent="0.3">
      <c r="A32" s="149" t="s">
        <v>128</v>
      </c>
      <c r="B32" s="150">
        <v>1250</v>
      </c>
      <c r="C32" s="151">
        <v>0</v>
      </c>
      <c r="D32" s="150">
        <f>+'[1]Ex Africa 2021'!B1221</f>
        <v>0</v>
      </c>
      <c r="E32" s="150">
        <f>+'[1]Ex Africa 2022'!B1221</f>
        <v>0</v>
      </c>
      <c r="F32" s="150">
        <f>+'[1]Ex-Africa 2023'!B1221</f>
        <v>0</v>
      </c>
      <c r="G32" s="150">
        <f>+'[1]Ex-Africa 2024'!B33+'[1]Ex-Africa 2024'!B430+'[1]Ex-Africa 2024'!B827</f>
        <v>0</v>
      </c>
      <c r="H32" s="150">
        <f>+'[1]Ex-Africa 2024'!B132+'[1]Ex-Africa 2024'!B529+'[1]Ex-Africa 2024'!B926</f>
        <v>0</v>
      </c>
      <c r="I32" s="150">
        <f>+'[1]Ex-Africa 2024'!B231+'[1]Ex-Africa 2024'!B628+'[1]Ex-Africa 2024'!B1025</f>
        <v>0</v>
      </c>
      <c r="J32" s="150">
        <f>+'[1]Ex-Africa 2024'!B330+'[1]Ex-Africa 2024'!B727+'[1]Ex-Africa 2024'!B1124</f>
        <v>0</v>
      </c>
      <c r="K32" s="151">
        <f t="shared" si="0"/>
        <v>0</v>
      </c>
    </row>
    <row r="33" spans="1:11" x14ac:dyDescent="0.3">
      <c r="A33" s="149" t="s">
        <v>129</v>
      </c>
      <c r="B33" s="150">
        <v>900</v>
      </c>
      <c r="C33" s="151">
        <v>0</v>
      </c>
      <c r="D33" s="150">
        <f>+'[1]Ex Africa 2021'!B1222</f>
        <v>0</v>
      </c>
      <c r="E33" s="150">
        <f>+'[1]Ex Africa 2022'!B1222</f>
        <v>0</v>
      </c>
      <c r="F33" s="150">
        <f>+'[1]Ex-Africa 2023'!B1222</f>
        <v>0</v>
      </c>
      <c r="G33" s="150">
        <f>+'[1]Ex-Africa 2024'!B34+'[1]Ex-Africa 2024'!B431+'[1]Ex-Africa 2024'!B828</f>
        <v>0</v>
      </c>
      <c r="H33" s="150">
        <f>+'[1]Ex-Africa 2024'!B133+'[1]Ex-Africa 2024'!B530+'[1]Ex-Africa 2024'!B927</f>
        <v>0</v>
      </c>
      <c r="I33" s="150">
        <f>+'[1]Ex-Africa 2024'!B232+'[1]Ex-Africa 2024'!B629+'[1]Ex-Africa 2024'!B1026</f>
        <v>0</v>
      </c>
      <c r="J33" s="150">
        <f>+'[1]Ex-Africa 2024'!B331+'[1]Ex-Africa 2024'!B728+'[1]Ex-Africa 2024'!B1125</f>
        <v>0</v>
      </c>
      <c r="K33" s="151">
        <f t="shared" si="0"/>
        <v>0</v>
      </c>
    </row>
    <row r="34" spans="1:11" x14ac:dyDescent="0.3">
      <c r="A34" s="149" t="s">
        <v>130</v>
      </c>
      <c r="B34" s="150">
        <v>2726064</v>
      </c>
      <c r="C34" s="151">
        <v>747500</v>
      </c>
      <c r="D34" s="150">
        <f>+'[1]Ex Africa 2021'!B1223</f>
        <v>80000</v>
      </c>
      <c r="E34" s="150">
        <f>+'[1]Ex Africa 2022'!B1223</f>
        <v>0</v>
      </c>
      <c r="F34" s="150">
        <f>+'[1]Ex-Africa 2023'!B1223</f>
        <v>43082</v>
      </c>
      <c r="G34" s="150">
        <f>+'[1]Ex-Africa 2024'!B35+'[1]Ex-Africa 2024'!B432+'[1]Ex-Africa 2024'!B829</f>
        <v>0</v>
      </c>
      <c r="H34" s="150">
        <f>+'[1]Ex-Africa 2024'!B134+'[1]Ex-Africa 2024'!B531+'[1]Ex-Africa 2024'!B928</f>
        <v>0</v>
      </c>
      <c r="I34" s="150">
        <f>+'[1]Ex-Africa 2024'!B233+'[1]Ex-Africa 2024'!B630+'[1]Ex-Africa 2024'!B1027</f>
        <v>0</v>
      </c>
      <c r="J34" s="150">
        <f>+'[1]Ex-Africa 2024'!B332+'[1]Ex-Africa 2024'!B729+'[1]Ex-Africa 2024'!B1126</f>
        <v>0</v>
      </c>
      <c r="K34" s="151">
        <f t="shared" si="0"/>
        <v>0</v>
      </c>
    </row>
    <row r="35" spans="1:11" x14ac:dyDescent="0.3">
      <c r="A35" s="149" t="s">
        <v>131</v>
      </c>
      <c r="B35" s="150">
        <v>184493</v>
      </c>
      <c r="C35" s="151">
        <v>0</v>
      </c>
      <c r="D35" s="150">
        <f>+'[1]Ex Africa 2021'!B1224</f>
        <v>0</v>
      </c>
      <c r="E35" s="150">
        <f>+'[1]Ex Africa 2022'!B1224</f>
        <v>0</v>
      </c>
      <c r="F35" s="150">
        <f>+'[1]Ex-Africa 2023'!B1224</f>
        <v>0</v>
      </c>
      <c r="G35" s="150">
        <f>+'[1]Ex-Africa 2024'!B36+'[1]Ex-Africa 2024'!B433+'[1]Ex-Africa 2024'!B830</f>
        <v>0</v>
      </c>
      <c r="H35" s="150">
        <f>+'[1]Ex-Africa 2024'!B135+'[1]Ex-Africa 2024'!B532+'[1]Ex-Africa 2024'!B929</f>
        <v>0</v>
      </c>
      <c r="I35" s="150">
        <f>+'[1]Ex-Africa 2024'!B234+'[1]Ex-Africa 2024'!B631+'[1]Ex-Africa 2024'!B1028</f>
        <v>0</v>
      </c>
      <c r="J35" s="150">
        <f>+'[1]Ex-Africa 2024'!B333+'[1]Ex-Africa 2024'!B730+'[1]Ex-Africa 2024'!B1127</f>
        <v>0</v>
      </c>
      <c r="K35" s="151">
        <f t="shared" si="0"/>
        <v>0</v>
      </c>
    </row>
    <row r="36" spans="1:11" x14ac:dyDescent="0.3">
      <c r="A36" s="149" t="s">
        <v>132</v>
      </c>
      <c r="B36" s="150">
        <v>115230</v>
      </c>
      <c r="C36" s="151">
        <v>60640</v>
      </c>
      <c r="D36" s="150">
        <f>+'[1]Ex Africa 2021'!B1225</f>
        <v>26210</v>
      </c>
      <c r="E36" s="150">
        <f>+'[1]Ex Africa 2022'!B1225</f>
        <v>0</v>
      </c>
      <c r="F36" s="150">
        <f>+'[1]Ex-Africa 2023'!B1225</f>
        <v>125435</v>
      </c>
      <c r="G36" s="150">
        <f>+'[1]Ex-Africa 2024'!B37+'[1]Ex-Africa 2024'!B434+'[1]Ex-Africa 2024'!B831</f>
        <v>0</v>
      </c>
      <c r="H36" s="150">
        <f>+'[1]Ex-Africa 2024'!B136+'[1]Ex-Africa 2024'!B533+'[1]Ex-Africa 2024'!B930</f>
        <v>0</v>
      </c>
      <c r="I36" s="150">
        <f>+'[1]Ex-Africa 2024'!B235+'[1]Ex-Africa 2024'!B632+'[1]Ex-Africa 2024'!B1029</f>
        <v>0</v>
      </c>
      <c r="J36" s="150">
        <f>+'[1]Ex-Africa 2024'!B334+'[1]Ex-Africa 2024'!B731+'[1]Ex-Africa 2024'!B1128</f>
        <v>0</v>
      </c>
      <c r="K36" s="151">
        <f t="shared" si="0"/>
        <v>0</v>
      </c>
    </row>
    <row r="37" spans="1:11" x14ac:dyDescent="0.3">
      <c r="A37" s="149" t="s">
        <v>133</v>
      </c>
      <c r="B37" s="150">
        <v>4762190</v>
      </c>
      <c r="C37" s="151">
        <v>1101650</v>
      </c>
      <c r="D37" s="150">
        <f>+'[1]Ex Africa 2021'!B1226</f>
        <v>1500</v>
      </c>
      <c r="E37" s="150">
        <f>+'[1]Ex Africa 2022'!B1226</f>
        <v>750000</v>
      </c>
      <c r="F37" s="150">
        <f>+'[1]Ex-Africa 2023'!B1226</f>
        <v>0</v>
      </c>
      <c r="G37" s="150">
        <f>+'[1]Ex-Africa 2024'!B38+'[1]Ex-Africa 2024'!B435+'[1]Ex-Africa 2024'!B832</f>
        <v>210000</v>
      </c>
      <c r="H37" s="150">
        <f>+'[1]Ex-Africa 2024'!B137+'[1]Ex-Africa 2024'!B534+'[1]Ex-Africa 2024'!B931</f>
        <v>0</v>
      </c>
      <c r="I37" s="150">
        <f>+'[1]Ex-Africa 2024'!B236+'[1]Ex-Africa 2024'!B633+'[1]Ex-Africa 2024'!B1030</f>
        <v>0</v>
      </c>
      <c r="J37" s="150">
        <f>+'[1]Ex-Africa 2024'!B335+'[1]Ex-Africa 2024'!B732+'[1]Ex-Africa 2024'!B1129</f>
        <v>0</v>
      </c>
      <c r="K37" s="151">
        <f t="shared" si="0"/>
        <v>210000</v>
      </c>
    </row>
    <row r="38" spans="1:11" x14ac:dyDescent="0.3">
      <c r="A38" s="149" t="s">
        <v>134</v>
      </c>
      <c r="B38" s="150">
        <v>362019</v>
      </c>
      <c r="C38" s="151">
        <v>38427</v>
      </c>
      <c r="D38" s="150">
        <f>+'[1]Ex Africa 2021'!B1227</f>
        <v>15600</v>
      </c>
      <c r="E38" s="150">
        <f>+'[1]Ex Africa 2022'!B1227</f>
        <v>66176</v>
      </c>
      <c r="F38" s="150">
        <f>+'[1]Ex-Africa 2023'!B1227</f>
        <v>45702</v>
      </c>
      <c r="G38" s="150">
        <f>+'[1]Ex-Africa 2024'!B39+'[1]Ex-Africa 2024'!B436+'[1]Ex-Africa 2024'!B833</f>
        <v>0</v>
      </c>
      <c r="H38" s="150">
        <f>+'[1]Ex-Africa 2024'!B138+'[1]Ex-Africa 2024'!B535+'[1]Ex-Africa 2024'!B932</f>
        <v>55000</v>
      </c>
      <c r="I38" s="150">
        <f>+'[1]Ex-Africa 2024'!B237+'[1]Ex-Africa 2024'!B634+'[1]Ex-Africa 2024'!B1031</f>
        <v>0</v>
      </c>
      <c r="J38" s="150">
        <f>+'[1]Ex-Africa 2024'!B336+'[1]Ex-Africa 2024'!B733+'[1]Ex-Africa 2024'!B1130</f>
        <v>0</v>
      </c>
      <c r="K38" s="151">
        <f t="shared" si="0"/>
        <v>55000</v>
      </c>
    </row>
    <row r="39" spans="1:11" x14ac:dyDescent="0.3">
      <c r="A39" s="149" t="s">
        <v>135</v>
      </c>
      <c r="B39" s="150">
        <v>20300</v>
      </c>
      <c r="C39" s="151">
        <v>20700</v>
      </c>
      <c r="D39" s="150">
        <f>+'[1]Ex Africa 2021'!B1228</f>
        <v>0</v>
      </c>
      <c r="E39" s="150">
        <f>+'[1]Ex Africa 2022'!B1228</f>
        <v>0</v>
      </c>
      <c r="F39" s="150">
        <f>+'[1]Ex-Africa 2023'!B1228</f>
        <v>0</v>
      </c>
      <c r="G39" s="150">
        <f>+'[1]Ex-Africa 2024'!B40+'[1]Ex-Africa 2024'!B437+'[1]Ex-Africa 2024'!B834</f>
        <v>0</v>
      </c>
      <c r="H39" s="150">
        <f>+'[1]Ex-Africa 2024'!B139+'[1]Ex-Africa 2024'!B536+'[1]Ex-Africa 2024'!B933</f>
        <v>0</v>
      </c>
      <c r="I39" s="150">
        <f>+'[1]Ex-Africa 2024'!B238+'[1]Ex-Africa 2024'!B635+'[1]Ex-Africa 2024'!B1032</f>
        <v>0</v>
      </c>
      <c r="J39" s="150">
        <f>+'[1]Ex-Africa 2024'!B337+'[1]Ex-Africa 2024'!B734+'[1]Ex-Africa 2024'!B1131</f>
        <v>0</v>
      </c>
      <c r="K39" s="151">
        <f t="shared" si="0"/>
        <v>0</v>
      </c>
    </row>
    <row r="40" spans="1:11" x14ac:dyDescent="0.3">
      <c r="A40" s="149" t="s">
        <v>136</v>
      </c>
      <c r="B40" s="150">
        <v>91920241</v>
      </c>
      <c r="C40" s="151">
        <v>28410498</v>
      </c>
      <c r="D40" s="150">
        <f>+'[1]Ex Africa 2021'!B1229</f>
        <v>72073</v>
      </c>
      <c r="E40" s="150">
        <f>+'[1]Ex Africa 2022'!B1229</f>
        <v>230000</v>
      </c>
      <c r="F40" s="150">
        <f>+'[1]Ex-Africa 2023'!B1229</f>
        <v>11218709</v>
      </c>
      <c r="G40" s="150">
        <f>+'[1]Ex-Africa 2024'!B41+'[1]Ex-Africa 2024'!B438+'[1]Ex-Africa 2024'!B835</f>
        <v>4617781</v>
      </c>
      <c r="H40" s="150">
        <f>+'[1]Ex-Africa 2024'!B140+'[1]Ex-Africa 2024'!B537+'[1]Ex-Africa 2024'!B934</f>
        <v>0</v>
      </c>
      <c r="I40" s="150">
        <f>+'[1]Ex-Africa 2024'!B239+'[1]Ex-Africa 2024'!B636+'[1]Ex-Africa 2024'!B1033</f>
        <v>3182830</v>
      </c>
      <c r="J40" s="150">
        <f>+'[1]Ex-Africa 2024'!B338+'[1]Ex-Africa 2024'!B735+'[1]Ex-Africa 2024'!B1132</f>
        <v>0</v>
      </c>
      <c r="K40" s="151">
        <f t="shared" si="0"/>
        <v>7800611</v>
      </c>
    </row>
    <row r="41" spans="1:11" x14ac:dyDescent="0.3">
      <c r="A41" s="149" t="s">
        <v>137</v>
      </c>
      <c r="B41" s="150">
        <v>27736276</v>
      </c>
      <c r="C41" s="151">
        <v>152000</v>
      </c>
      <c r="D41" s="150">
        <f>+'[1]Ex Africa 2021'!B1230</f>
        <v>85645</v>
      </c>
      <c r="E41" s="150">
        <f>+'[1]Ex Africa 2022'!B1230</f>
        <v>2630721</v>
      </c>
      <c r="F41" s="150">
        <f>+'[1]Ex-Africa 2023'!B1230</f>
        <v>5100</v>
      </c>
      <c r="G41" s="150">
        <f>+'[1]Ex-Africa 2024'!B42+'[1]Ex-Africa 2024'!B439+'[1]Ex-Africa 2024'!B836</f>
        <v>0</v>
      </c>
      <c r="H41" s="150">
        <f>+'[1]Ex-Africa 2024'!B141+'[1]Ex-Africa 2024'!B538+'[1]Ex-Africa 2024'!B935</f>
        <v>0</v>
      </c>
      <c r="I41" s="150">
        <f>+'[1]Ex-Africa 2024'!B240+'[1]Ex-Africa 2024'!B637+'[1]Ex-Africa 2024'!B1034</f>
        <v>147300</v>
      </c>
      <c r="J41" s="150">
        <f>+'[1]Ex-Africa 2024'!B339+'[1]Ex-Africa 2024'!B736+'[1]Ex-Africa 2024'!B1133</f>
        <v>0</v>
      </c>
      <c r="K41" s="151">
        <f t="shared" si="0"/>
        <v>147300</v>
      </c>
    </row>
    <row r="42" spans="1:11" x14ac:dyDescent="0.3">
      <c r="A42" s="149" t="s">
        <v>138</v>
      </c>
      <c r="B42" s="150">
        <v>867982</v>
      </c>
      <c r="C42" s="151">
        <v>0</v>
      </c>
      <c r="D42" s="150">
        <f>+'[1]Ex Africa 2021'!B1231</f>
        <v>0</v>
      </c>
      <c r="E42" s="150">
        <f>+'[1]Ex Africa 2022'!B1231</f>
        <v>0</v>
      </c>
      <c r="F42" s="150">
        <f>+'[1]Ex-Africa 2023'!B1231</f>
        <v>0</v>
      </c>
      <c r="G42" s="150">
        <f>+'[1]Ex-Africa 2024'!B43+'[1]Ex-Africa 2024'!B440+'[1]Ex-Africa 2024'!B837</f>
        <v>0</v>
      </c>
      <c r="H42" s="150">
        <f>+'[1]Ex-Africa 2024'!B142+'[1]Ex-Africa 2024'!B539+'[1]Ex-Africa 2024'!B936</f>
        <v>0</v>
      </c>
      <c r="I42" s="150">
        <f>+'[1]Ex-Africa 2024'!B241+'[1]Ex-Africa 2024'!B638+'[1]Ex-Africa 2024'!B1035</f>
        <v>0</v>
      </c>
      <c r="J42" s="150">
        <f>+'[1]Ex-Africa 2024'!B340+'[1]Ex-Africa 2024'!B737+'[1]Ex-Africa 2024'!B1134</f>
        <v>0</v>
      </c>
      <c r="K42" s="151">
        <f t="shared" si="0"/>
        <v>0</v>
      </c>
    </row>
    <row r="43" spans="1:11" x14ac:dyDescent="0.3">
      <c r="A43" s="149" t="s">
        <v>139</v>
      </c>
      <c r="B43" s="150">
        <v>702270</v>
      </c>
      <c r="C43" s="151">
        <v>0</v>
      </c>
      <c r="D43" s="150">
        <f>+'[1]Ex Africa 2021'!B1232</f>
        <v>0</v>
      </c>
      <c r="E43" s="150">
        <f>+'[1]Ex Africa 2022'!B1232</f>
        <v>0</v>
      </c>
      <c r="F43" s="150">
        <f>+'[1]Ex-Africa 2023'!B1232</f>
        <v>0</v>
      </c>
      <c r="G43" s="150">
        <f>+'[1]Ex-Africa 2024'!B44+'[1]Ex-Africa 2024'!B441+'[1]Ex-Africa 2024'!B838</f>
        <v>0</v>
      </c>
      <c r="H43" s="150">
        <f>+'[1]Ex-Africa 2024'!B143+'[1]Ex-Africa 2024'!B540+'[1]Ex-Africa 2024'!B937</f>
        <v>0</v>
      </c>
      <c r="I43" s="150">
        <f>+'[1]Ex-Africa 2024'!B242+'[1]Ex-Africa 2024'!B639+'[1]Ex-Africa 2024'!B1036</f>
        <v>0</v>
      </c>
      <c r="J43" s="150">
        <f>+'[1]Ex-Africa 2024'!B341+'[1]Ex-Africa 2024'!B738+'[1]Ex-Africa 2024'!B1135</f>
        <v>0</v>
      </c>
      <c r="K43" s="151">
        <f t="shared" si="0"/>
        <v>0</v>
      </c>
    </row>
    <row r="44" spans="1:11" x14ac:dyDescent="0.3">
      <c r="A44" s="149" t="s">
        <v>140</v>
      </c>
      <c r="B44" s="150">
        <v>8300</v>
      </c>
      <c r="C44" s="151">
        <v>0</v>
      </c>
      <c r="D44" s="150">
        <f>+'[1]Ex Africa 2021'!B1233</f>
        <v>0</v>
      </c>
      <c r="E44" s="150">
        <f>+'[1]Ex Africa 2022'!B1233</f>
        <v>0</v>
      </c>
      <c r="F44" s="150">
        <f>+'[1]Ex-Africa 2023'!B1233</f>
        <v>26400</v>
      </c>
      <c r="G44" s="150">
        <f>+'[1]Ex-Africa 2024'!B45+'[1]Ex-Africa 2024'!B442+'[1]Ex-Africa 2024'!B839</f>
        <v>19205</v>
      </c>
      <c r="H44" s="150">
        <f>+'[1]Ex-Africa 2024'!B144+'[1]Ex-Africa 2024'!B541+'[1]Ex-Africa 2024'!B938</f>
        <v>0</v>
      </c>
      <c r="I44" s="150">
        <f>+'[1]Ex-Africa 2024'!B243+'[1]Ex-Africa 2024'!B640+'[1]Ex-Africa 2024'!B1037</f>
        <v>0</v>
      </c>
      <c r="J44" s="150">
        <f>+'[1]Ex-Africa 2024'!B342+'[1]Ex-Africa 2024'!B739+'[1]Ex-Africa 2024'!B1136</f>
        <v>0</v>
      </c>
      <c r="K44" s="151">
        <f t="shared" si="0"/>
        <v>19205</v>
      </c>
    </row>
    <row r="45" spans="1:11" x14ac:dyDescent="0.3">
      <c r="A45" s="149" t="s">
        <v>141</v>
      </c>
      <c r="B45" s="150">
        <v>3200</v>
      </c>
      <c r="C45" s="151">
        <v>0</v>
      </c>
      <c r="D45" s="150">
        <f>+'[1]Ex Africa 2021'!B1234</f>
        <v>0</v>
      </c>
      <c r="E45" s="150">
        <f>+'[1]Ex Africa 2022'!B1234</f>
        <v>0</v>
      </c>
      <c r="F45" s="150">
        <f>+'[1]Ex-Africa 2023'!B1234</f>
        <v>0</v>
      </c>
      <c r="G45" s="150">
        <f>+'[1]Ex-Africa 2024'!B46+'[1]Ex-Africa 2024'!B443+'[1]Ex-Africa 2024'!B840</f>
        <v>0</v>
      </c>
      <c r="H45" s="150">
        <f>+'[1]Ex-Africa 2024'!B145+'[1]Ex-Africa 2024'!B542+'[1]Ex-Africa 2024'!B939</f>
        <v>0</v>
      </c>
      <c r="I45" s="150">
        <f>+'[1]Ex-Africa 2024'!B244+'[1]Ex-Africa 2024'!B641+'[1]Ex-Africa 2024'!B1038</f>
        <v>0</v>
      </c>
      <c r="J45" s="150">
        <f>+'[1]Ex-Africa 2024'!B343+'[1]Ex-Africa 2024'!B740+'[1]Ex-Africa 2024'!B1137</f>
        <v>0</v>
      </c>
      <c r="K45" s="151">
        <f t="shared" si="0"/>
        <v>0</v>
      </c>
    </row>
    <row r="46" spans="1:11" x14ac:dyDescent="0.3">
      <c r="A46" s="149" t="s">
        <v>142</v>
      </c>
      <c r="B46" s="150">
        <v>67200</v>
      </c>
      <c r="C46" s="151">
        <v>0</v>
      </c>
      <c r="D46" s="150">
        <f>+'[1]Ex Africa 2021'!B1235</f>
        <v>0</v>
      </c>
      <c r="E46" s="150">
        <f>+'[1]Ex Africa 2022'!B1235</f>
        <v>0</v>
      </c>
      <c r="F46" s="150">
        <f>+'[1]Ex-Africa 2023'!B1235</f>
        <v>0</v>
      </c>
      <c r="G46" s="150">
        <f>+'[1]Ex-Africa 2024'!B47+'[1]Ex-Africa 2024'!B444+'[1]Ex-Africa 2024'!B841</f>
        <v>0</v>
      </c>
      <c r="H46" s="150">
        <f>+'[1]Ex-Africa 2024'!B146+'[1]Ex-Africa 2024'!B543+'[1]Ex-Africa 2024'!B940</f>
        <v>0</v>
      </c>
      <c r="I46" s="150">
        <f>+'[1]Ex-Africa 2024'!B245+'[1]Ex-Africa 2024'!B642+'[1]Ex-Africa 2024'!B1039</f>
        <v>0</v>
      </c>
      <c r="J46" s="150">
        <f>+'[1]Ex-Africa 2024'!B344+'[1]Ex-Africa 2024'!B741+'[1]Ex-Africa 2024'!B1138</f>
        <v>0</v>
      </c>
      <c r="K46" s="151">
        <f t="shared" si="0"/>
        <v>0</v>
      </c>
    </row>
    <row r="47" spans="1:11" x14ac:dyDescent="0.3">
      <c r="A47" s="149" t="s">
        <v>143</v>
      </c>
      <c r="B47" s="150">
        <v>1891923</v>
      </c>
      <c r="C47" s="151">
        <v>0</v>
      </c>
      <c r="D47" s="150">
        <f>+'[1]Ex Africa 2021'!B1236</f>
        <v>0</v>
      </c>
      <c r="E47" s="150">
        <f>+'[1]Ex Africa 2022'!B1236</f>
        <v>0</v>
      </c>
      <c r="F47" s="150">
        <f>+'[1]Ex-Africa 2023'!B1236</f>
        <v>0</v>
      </c>
      <c r="G47" s="150">
        <f>+'[1]Ex-Africa 2024'!B48+'[1]Ex-Africa 2024'!B445+'[1]Ex-Africa 2024'!B842</f>
        <v>0</v>
      </c>
      <c r="H47" s="150">
        <f>+'[1]Ex-Africa 2024'!B147+'[1]Ex-Africa 2024'!B544+'[1]Ex-Africa 2024'!B941</f>
        <v>0</v>
      </c>
      <c r="I47" s="150">
        <f>+'[1]Ex-Africa 2024'!B246+'[1]Ex-Africa 2024'!B643+'[1]Ex-Africa 2024'!B1040</f>
        <v>0</v>
      </c>
      <c r="J47" s="150">
        <f>+'[1]Ex-Africa 2024'!B345+'[1]Ex-Africa 2024'!B742+'[1]Ex-Africa 2024'!B1139</f>
        <v>0</v>
      </c>
      <c r="K47" s="151">
        <f t="shared" si="0"/>
        <v>0</v>
      </c>
    </row>
    <row r="48" spans="1:11" x14ac:dyDescent="0.3">
      <c r="A48" s="149" t="s">
        <v>144</v>
      </c>
      <c r="B48" s="150">
        <v>500815</v>
      </c>
      <c r="C48" s="151">
        <v>0</v>
      </c>
      <c r="D48" s="150">
        <f>+'[1]Ex Africa 2021'!B1237</f>
        <v>0</v>
      </c>
      <c r="E48" s="150">
        <f>+'[1]Ex Africa 2022'!B1237</f>
        <v>0</v>
      </c>
      <c r="F48" s="150">
        <f>+'[1]Ex-Africa 2023'!B1237</f>
        <v>0</v>
      </c>
      <c r="G48" s="150">
        <f>+'[1]Ex-Africa 2024'!B49+'[1]Ex-Africa 2024'!B446+'[1]Ex-Africa 2024'!B843</f>
        <v>0</v>
      </c>
      <c r="H48" s="150">
        <f>+'[1]Ex-Africa 2024'!B148+'[1]Ex-Africa 2024'!B545+'[1]Ex-Africa 2024'!B942</f>
        <v>0</v>
      </c>
      <c r="I48" s="150">
        <f>+'[1]Ex-Africa 2024'!B247+'[1]Ex-Africa 2024'!B644+'[1]Ex-Africa 2024'!B1041</f>
        <v>0</v>
      </c>
      <c r="J48" s="150">
        <f>+'[1]Ex-Africa 2024'!B346+'[1]Ex-Africa 2024'!B743+'[1]Ex-Africa 2024'!B1140</f>
        <v>0</v>
      </c>
      <c r="K48" s="151">
        <f t="shared" si="0"/>
        <v>0</v>
      </c>
    </row>
    <row r="49" spans="1:11" x14ac:dyDescent="0.3">
      <c r="A49" s="149" t="s">
        <v>145</v>
      </c>
      <c r="B49" s="150">
        <v>4408642</v>
      </c>
      <c r="C49" s="151">
        <v>108600</v>
      </c>
      <c r="D49" s="150">
        <f>+'[1]Ex Africa 2021'!B1238</f>
        <v>100550</v>
      </c>
      <c r="E49" s="150">
        <f>+'[1]Ex Africa 2022'!B1238</f>
        <v>922445</v>
      </c>
      <c r="F49" s="150">
        <f>+'[1]Ex-Africa 2023'!B1238</f>
        <v>98650</v>
      </c>
      <c r="G49" s="150">
        <f>+'[1]Ex-Africa 2024'!B50+'[1]Ex-Africa 2024'!B447+'[1]Ex-Africa 2024'!B844</f>
        <v>30000</v>
      </c>
      <c r="H49" s="150">
        <f>+'[1]Ex-Africa 2024'!B149+'[1]Ex-Africa 2024'!B546+'[1]Ex-Africa 2024'!B943</f>
        <v>29466</v>
      </c>
      <c r="I49" s="150">
        <f>+'[1]Ex-Africa 2024'!B248+'[1]Ex-Africa 2024'!B645+'[1]Ex-Africa 2024'!B1042</f>
        <v>0</v>
      </c>
      <c r="J49" s="150">
        <f>+'[1]Ex-Africa 2024'!B347+'[1]Ex-Africa 2024'!B744+'[1]Ex-Africa 2024'!B1141</f>
        <v>0</v>
      </c>
      <c r="K49" s="151">
        <f t="shared" si="0"/>
        <v>59466</v>
      </c>
    </row>
    <row r="50" spans="1:11" x14ac:dyDescent="0.3">
      <c r="A50" s="149" t="s">
        <v>146</v>
      </c>
      <c r="B50" s="150">
        <v>275000</v>
      </c>
      <c r="C50" s="151">
        <v>0</v>
      </c>
      <c r="D50" s="150">
        <f>+'[1]Ex Africa 2021'!B1239</f>
        <v>0</v>
      </c>
      <c r="E50" s="150">
        <f>+'[1]Ex Africa 2022'!B1239</f>
        <v>0</v>
      </c>
      <c r="F50" s="150">
        <f>+'[1]Ex-Africa 2023'!B1239</f>
        <v>0</v>
      </c>
      <c r="G50" s="150">
        <f>+'[1]Ex-Africa 2024'!B51+'[1]Ex-Africa 2024'!B448+'[1]Ex-Africa 2024'!B845</f>
        <v>0</v>
      </c>
      <c r="H50" s="150">
        <f>+'[1]Ex-Africa 2024'!B150+'[1]Ex-Africa 2024'!B547+'[1]Ex-Africa 2024'!B944</f>
        <v>0</v>
      </c>
      <c r="I50" s="150">
        <f>+'[1]Ex-Africa 2024'!B249+'[1]Ex-Africa 2024'!B646+'[1]Ex-Africa 2024'!B1043</f>
        <v>0</v>
      </c>
      <c r="J50" s="150">
        <f>+'[1]Ex-Africa 2024'!B348+'[1]Ex-Africa 2024'!B745+'[1]Ex-Africa 2024'!B1142</f>
        <v>0</v>
      </c>
      <c r="K50" s="151">
        <f t="shared" si="0"/>
        <v>0</v>
      </c>
    </row>
    <row r="51" spans="1:11" x14ac:dyDescent="0.3">
      <c r="A51" s="149" t="s">
        <v>147</v>
      </c>
      <c r="B51" s="150">
        <v>223600</v>
      </c>
      <c r="C51" s="151">
        <v>0</v>
      </c>
      <c r="D51" s="150">
        <f>+'[1]Ex Africa 2021'!B1240</f>
        <v>0</v>
      </c>
      <c r="E51" s="150">
        <f>+'[1]Ex Africa 2022'!B1240</f>
        <v>0</v>
      </c>
      <c r="F51" s="150">
        <f>+'[1]Ex-Africa 2023'!B1240</f>
        <v>0</v>
      </c>
      <c r="G51" s="150">
        <f>+'[1]Ex-Africa 2024'!B52+'[1]Ex-Africa 2024'!B449+'[1]Ex-Africa 2024'!B846</f>
        <v>0</v>
      </c>
      <c r="H51" s="150">
        <f>+'[1]Ex-Africa 2024'!B151+'[1]Ex-Africa 2024'!B548+'[1]Ex-Africa 2024'!B945</f>
        <v>0</v>
      </c>
      <c r="I51" s="150">
        <f>+'[1]Ex-Africa 2024'!B250+'[1]Ex-Africa 2024'!B647+'[1]Ex-Africa 2024'!B1044</f>
        <v>0</v>
      </c>
      <c r="J51" s="150">
        <f>+'[1]Ex-Africa 2024'!B349+'[1]Ex-Africa 2024'!B746+'[1]Ex-Africa 2024'!B1143</f>
        <v>0</v>
      </c>
      <c r="K51" s="151">
        <f t="shared" si="0"/>
        <v>0</v>
      </c>
    </row>
    <row r="52" spans="1:11" x14ac:dyDescent="0.3">
      <c r="A52" s="12" t="s">
        <v>148</v>
      </c>
      <c r="B52" s="146">
        <v>1292587</v>
      </c>
      <c r="C52" s="147">
        <v>26000</v>
      </c>
      <c r="D52" s="146">
        <f>+'[1]Ex Africa 2021'!B1241</f>
        <v>0</v>
      </c>
      <c r="E52" s="146">
        <f>+'[1]Ex Africa 2022'!B1241</f>
        <v>147400</v>
      </c>
      <c r="F52" s="146">
        <f>+'[1]Ex-Africa 2023'!B1241</f>
        <v>82700</v>
      </c>
      <c r="G52" s="146">
        <f>+'[1]Ex-Africa 2024'!B53+'[1]Ex-Africa 2024'!B450+'[1]Ex-Africa 2024'!B847</f>
        <v>0</v>
      </c>
      <c r="H52" s="146">
        <f>+'[1]Ex-Africa 2024'!B152+'[1]Ex-Africa 2024'!B549+'[1]Ex-Africa 2024'!B946</f>
        <v>0</v>
      </c>
      <c r="I52" s="146">
        <f>+'[1]Ex-Africa 2024'!B251+'[1]Ex-Africa 2024'!B648+'[1]Ex-Africa 2024'!B1045</f>
        <v>61000</v>
      </c>
      <c r="J52" s="146">
        <f>+'[1]Ex-Africa 2024'!B350+'[1]Ex-Africa 2024'!B747+'[1]Ex-Africa 2024'!B1144</f>
        <v>0</v>
      </c>
      <c r="K52" s="147">
        <f t="shared" si="0"/>
        <v>61000</v>
      </c>
    </row>
    <row r="53" spans="1:11" x14ac:dyDescent="0.3">
      <c r="A53" s="149" t="s">
        <v>149</v>
      </c>
      <c r="B53" s="150">
        <v>3000</v>
      </c>
      <c r="C53" s="151">
        <v>0</v>
      </c>
      <c r="D53" s="150">
        <f>+'[1]Ex Africa 2021'!B1242</f>
        <v>0</v>
      </c>
      <c r="E53" s="150">
        <f>+'[1]Ex Africa 2022'!B1242</f>
        <v>0</v>
      </c>
      <c r="F53" s="150">
        <f>+'[1]Ex-Africa 2023'!B1242</f>
        <v>0</v>
      </c>
      <c r="G53" s="150">
        <f>+'[1]Ex-Africa 2024'!B54+'[1]Ex-Africa 2024'!B451+'[1]Ex-Africa 2024'!B848</f>
        <v>0</v>
      </c>
      <c r="H53" s="150">
        <f>+'[1]Ex-Africa 2024'!B153+'[1]Ex-Africa 2024'!B550+'[1]Ex-Africa 2024'!B947</f>
        <v>0</v>
      </c>
      <c r="I53" s="150">
        <f>+'[1]Ex-Africa 2024'!B252+'[1]Ex-Africa 2024'!B649+'[1]Ex-Africa 2024'!B1046</f>
        <v>0</v>
      </c>
      <c r="J53" s="150">
        <f>+'[1]Ex-Africa 2024'!B351+'[1]Ex-Africa 2024'!B748+'[1]Ex-Africa 2024'!B1145</f>
        <v>0</v>
      </c>
      <c r="K53" s="151">
        <f t="shared" si="0"/>
        <v>0</v>
      </c>
    </row>
    <row r="54" spans="1:11" x14ac:dyDescent="0.3">
      <c r="A54" s="149" t="s">
        <v>150</v>
      </c>
      <c r="B54" s="150">
        <v>7400</v>
      </c>
      <c r="C54" s="151">
        <v>0</v>
      </c>
      <c r="D54" s="150">
        <f>+'[1]Ex Africa 2021'!B1243</f>
        <v>0</v>
      </c>
      <c r="E54" s="150">
        <f>+'[1]Ex Africa 2022'!B1243</f>
        <v>0</v>
      </c>
      <c r="F54" s="150">
        <f>+'[1]Ex-Africa 2023'!B1243</f>
        <v>3000</v>
      </c>
      <c r="G54" s="150">
        <f>+'[1]Ex-Africa 2024'!B55+'[1]Ex-Africa 2024'!B452+'[1]Ex-Africa 2024'!B849</f>
        <v>0</v>
      </c>
      <c r="H54" s="150">
        <f>+'[1]Ex-Africa 2024'!B154+'[1]Ex-Africa 2024'!B551+'[1]Ex-Africa 2024'!B948</f>
        <v>0</v>
      </c>
      <c r="I54" s="150">
        <f>+'[1]Ex-Africa 2024'!B253+'[1]Ex-Africa 2024'!B650+'[1]Ex-Africa 2024'!B1047</f>
        <v>0</v>
      </c>
      <c r="J54" s="150">
        <f>+'[1]Ex-Africa 2024'!B352+'[1]Ex-Africa 2024'!B749+'[1]Ex-Africa 2024'!B1146</f>
        <v>0</v>
      </c>
      <c r="K54" s="151">
        <f t="shared" si="0"/>
        <v>0</v>
      </c>
    </row>
    <row r="55" spans="1:11" x14ac:dyDescent="0.3">
      <c r="A55" s="149" t="s">
        <v>151</v>
      </c>
      <c r="B55" s="150">
        <v>43000</v>
      </c>
      <c r="C55" s="151">
        <v>0</v>
      </c>
      <c r="D55" s="150">
        <f>+'[1]Ex Africa 2021'!B1244</f>
        <v>0</v>
      </c>
      <c r="E55" s="150">
        <f>+'[1]Ex Africa 2022'!B1244</f>
        <v>0</v>
      </c>
      <c r="F55" s="150">
        <f>+'[1]Ex-Africa 2023'!B1244</f>
        <v>0</v>
      </c>
      <c r="G55" s="150">
        <f>+'[1]Ex-Africa 2024'!B56+'[1]Ex-Africa 2024'!B453+'[1]Ex-Africa 2024'!B850</f>
        <v>0</v>
      </c>
      <c r="H55" s="150">
        <f>+'[1]Ex-Africa 2024'!B155+'[1]Ex-Africa 2024'!B552+'[1]Ex-Africa 2024'!B949</f>
        <v>0</v>
      </c>
      <c r="I55" s="150">
        <f>+'[1]Ex-Africa 2024'!B254+'[1]Ex-Africa 2024'!B651+'[1]Ex-Africa 2024'!B1048</f>
        <v>0</v>
      </c>
      <c r="J55" s="150">
        <f>+'[1]Ex-Africa 2024'!B353+'[1]Ex-Africa 2024'!B750+'[1]Ex-Africa 2024'!B1147</f>
        <v>0</v>
      </c>
      <c r="K55" s="151">
        <f t="shared" si="0"/>
        <v>0</v>
      </c>
    </row>
    <row r="56" spans="1:11" x14ac:dyDescent="0.3">
      <c r="A56" s="149" t="s">
        <v>152</v>
      </c>
      <c r="B56" s="150">
        <v>1094529</v>
      </c>
      <c r="C56" s="151">
        <v>50000</v>
      </c>
      <c r="D56" s="150">
        <f>+'[1]Ex Africa 2021'!B1245</f>
        <v>88500</v>
      </c>
      <c r="E56" s="150">
        <f>+'[1]Ex Africa 2022'!B1245</f>
        <v>0</v>
      </c>
      <c r="F56" s="150">
        <f>+'[1]Ex-Africa 2023'!B1245</f>
        <v>60000</v>
      </c>
      <c r="G56" s="150">
        <f>+'[1]Ex-Africa 2024'!B57+'[1]Ex-Africa 2024'!B454+'[1]Ex-Africa 2024'!B851</f>
        <v>0</v>
      </c>
      <c r="H56" s="150">
        <f>+'[1]Ex-Africa 2024'!B156+'[1]Ex-Africa 2024'!B553+'[1]Ex-Africa 2024'!B950</f>
        <v>0</v>
      </c>
      <c r="I56" s="150">
        <f>+'[1]Ex-Africa 2024'!B255+'[1]Ex-Africa 2024'!B652+'[1]Ex-Africa 2024'!B1049</f>
        <v>0</v>
      </c>
      <c r="J56" s="150">
        <f>+'[1]Ex-Africa 2024'!B354+'[1]Ex-Africa 2024'!B751+'[1]Ex-Africa 2024'!B1148</f>
        <v>0</v>
      </c>
      <c r="K56" s="151">
        <f t="shared" si="0"/>
        <v>0</v>
      </c>
    </row>
    <row r="57" spans="1:11" x14ac:dyDescent="0.3">
      <c r="A57" s="149" t="s">
        <v>153</v>
      </c>
      <c r="B57" s="150">
        <v>2000</v>
      </c>
      <c r="C57" s="151">
        <v>500</v>
      </c>
      <c r="D57" s="150">
        <f>+'[1]Ex Africa 2021'!B1246</f>
        <v>0</v>
      </c>
      <c r="E57" s="150">
        <f>+'[1]Ex Africa 2022'!B1246</f>
        <v>0</v>
      </c>
      <c r="F57" s="150">
        <f>+'[1]Ex-Africa 2023'!B1246</f>
        <v>0</v>
      </c>
      <c r="G57" s="150">
        <f>+'[1]Ex-Africa 2024'!B58+'[1]Ex-Africa 2024'!B455+'[1]Ex-Africa 2024'!B852</f>
        <v>0</v>
      </c>
      <c r="H57" s="150">
        <f>+'[1]Ex-Africa 2024'!B157+'[1]Ex-Africa 2024'!B554+'[1]Ex-Africa 2024'!B951</f>
        <v>0</v>
      </c>
      <c r="I57" s="150">
        <f>+'[1]Ex-Africa 2024'!B256+'[1]Ex-Africa 2024'!B653+'[1]Ex-Africa 2024'!B1050</f>
        <v>0</v>
      </c>
      <c r="J57" s="150">
        <f>+'[1]Ex-Africa 2024'!B355+'[1]Ex-Africa 2024'!B752+'[1]Ex-Africa 2024'!B1149</f>
        <v>0</v>
      </c>
      <c r="K57" s="151">
        <f t="shared" si="0"/>
        <v>0</v>
      </c>
    </row>
    <row r="58" spans="1:11" x14ac:dyDescent="0.3">
      <c r="A58" s="149" t="s">
        <v>154</v>
      </c>
      <c r="B58" s="150">
        <v>27121</v>
      </c>
      <c r="C58" s="151">
        <v>0</v>
      </c>
      <c r="D58" s="150">
        <f>+'[1]Ex Africa 2021'!B1247</f>
        <v>3600</v>
      </c>
      <c r="E58" s="150">
        <f>+'[1]Ex Africa 2022'!B1247</f>
        <v>3600</v>
      </c>
      <c r="F58" s="150">
        <f>+'[1]Ex-Africa 2023'!B1247</f>
        <v>8500</v>
      </c>
      <c r="G58" s="150">
        <f>+'[1]Ex-Africa 2024'!B59+'[1]Ex-Africa 2024'!B456+'[1]Ex-Africa 2024'!B853</f>
        <v>0</v>
      </c>
      <c r="H58" s="150">
        <f>+'[1]Ex-Africa 2024'!B158+'[1]Ex-Africa 2024'!B555+'[1]Ex-Africa 2024'!B952</f>
        <v>0</v>
      </c>
      <c r="I58" s="150">
        <f>+'[1]Ex-Africa 2024'!B257+'[1]Ex-Africa 2024'!B654+'[1]Ex-Africa 2024'!B1051</f>
        <v>0</v>
      </c>
      <c r="J58" s="150">
        <f>+'[1]Ex-Africa 2024'!B356+'[1]Ex-Africa 2024'!B753+'[1]Ex-Africa 2024'!B1150</f>
        <v>0</v>
      </c>
      <c r="K58" s="151">
        <f t="shared" si="0"/>
        <v>0</v>
      </c>
    </row>
    <row r="59" spans="1:11" x14ac:dyDescent="0.3">
      <c r="A59" s="149" t="s">
        <v>155</v>
      </c>
      <c r="B59" s="150">
        <v>29351564</v>
      </c>
      <c r="C59" s="151">
        <v>1170480</v>
      </c>
      <c r="D59" s="150">
        <f>+'[1]Ex Africa 2021'!B1248</f>
        <v>475100</v>
      </c>
      <c r="E59" s="150">
        <f>+'[1]Ex Africa 2022'!B1248</f>
        <v>1968700</v>
      </c>
      <c r="F59" s="150">
        <f>+'[1]Ex-Africa 2023'!B1248</f>
        <v>2014600</v>
      </c>
      <c r="G59" s="150">
        <f>+'[1]Ex-Africa 2024'!B60+'[1]Ex-Africa 2024'!B457+'[1]Ex-Africa 2024'!B854</f>
        <v>356500</v>
      </c>
      <c r="H59" s="150">
        <f>+'[1]Ex-Africa 2024'!B159+'[1]Ex-Africa 2024'!B556+'[1]Ex-Africa 2024'!B953</f>
        <v>8500</v>
      </c>
      <c r="I59" s="150">
        <f>+'[1]Ex-Africa 2024'!B258+'[1]Ex-Africa 2024'!B655+'[1]Ex-Africa 2024'!B1052</f>
        <v>0</v>
      </c>
      <c r="J59" s="150">
        <f>+'[1]Ex-Africa 2024'!B357+'[1]Ex-Africa 2024'!B754+'[1]Ex-Africa 2024'!B1151</f>
        <v>0</v>
      </c>
      <c r="K59" s="151">
        <f t="shared" si="0"/>
        <v>365000</v>
      </c>
    </row>
    <row r="60" spans="1:11" x14ac:dyDescent="0.3">
      <c r="A60" s="149" t="s">
        <v>156</v>
      </c>
      <c r="B60" s="150">
        <v>6881426</v>
      </c>
      <c r="C60" s="151">
        <v>197790</v>
      </c>
      <c r="D60" s="150">
        <f>+'[1]Ex Africa 2021'!B1249</f>
        <v>108772</v>
      </c>
      <c r="E60" s="150">
        <f>+'[1]Ex Africa 2022'!B1249</f>
        <v>180200</v>
      </c>
      <c r="F60" s="150">
        <f>+'[1]Ex-Africa 2023'!B1249</f>
        <v>2000</v>
      </c>
      <c r="G60" s="150">
        <f>+'[1]Ex-Africa 2024'!B61+'[1]Ex-Africa 2024'!B458+'[1]Ex-Africa 2024'!B855</f>
        <v>0</v>
      </c>
      <c r="H60" s="150">
        <f>+'[1]Ex-Africa 2024'!B160+'[1]Ex-Africa 2024'!B557+'[1]Ex-Africa 2024'!B954</f>
        <v>0</v>
      </c>
      <c r="I60" s="150">
        <f>+'[1]Ex-Africa 2024'!B259+'[1]Ex-Africa 2024'!B656+'[1]Ex-Africa 2024'!B1053</f>
        <v>0</v>
      </c>
      <c r="J60" s="150">
        <f>+'[1]Ex-Africa 2024'!B358+'[1]Ex-Africa 2024'!B755+'[1]Ex-Africa 2024'!B1152</f>
        <v>0</v>
      </c>
      <c r="K60" s="151">
        <f t="shared" si="0"/>
        <v>0</v>
      </c>
    </row>
    <row r="61" spans="1:11" x14ac:dyDescent="0.3">
      <c r="A61" s="149" t="s">
        <v>157</v>
      </c>
      <c r="B61" s="150">
        <v>849960</v>
      </c>
      <c r="C61" s="151">
        <v>96560</v>
      </c>
      <c r="D61" s="150">
        <f>+'[1]Ex Africa 2021'!B1250</f>
        <v>116790</v>
      </c>
      <c r="E61" s="150">
        <f>+'[1]Ex Africa 2022'!B1250</f>
        <v>135000</v>
      </c>
      <c r="F61" s="150">
        <f>+'[1]Ex-Africa 2023'!B1250</f>
        <v>126750</v>
      </c>
      <c r="G61" s="150">
        <f>+'[1]Ex-Africa 2024'!B62+'[1]Ex-Africa 2024'!B459+'[1]Ex-Africa 2024'!B856</f>
        <v>35500</v>
      </c>
      <c r="H61" s="150">
        <f>+'[1]Ex-Africa 2024'!B161+'[1]Ex-Africa 2024'!B558+'[1]Ex-Africa 2024'!B955</f>
        <v>100</v>
      </c>
      <c r="I61" s="150">
        <f>+'[1]Ex-Africa 2024'!B260+'[1]Ex-Africa 2024'!B657+'[1]Ex-Africa 2024'!B1054</f>
        <v>59750</v>
      </c>
      <c r="J61" s="150">
        <f>+'[1]Ex-Africa 2024'!B359+'[1]Ex-Africa 2024'!B756+'[1]Ex-Africa 2024'!B1153</f>
        <v>0</v>
      </c>
      <c r="K61" s="151">
        <f t="shared" si="0"/>
        <v>95350</v>
      </c>
    </row>
    <row r="62" spans="1:11" x14ac:dyDescent="0.3">
      <c r="A62" s="149" t="s">
        <v>158</v>
      </c>
      <c r="B62" s="150">
        <v>69555</v>
      </c>
      <c r="C62" s="151">
        <v>0</v>
      </c>
      <c r="D62" s="150">
        <f>+'[1]Ex Africa 2021'!B1251</f>
        <v>0</v>
      </c>
      <c r="E62" s="150">
        <f>+'[1]Ex Africa 2022'!B1251</f>
        <v>0</v>
      </c>
      <c r="F62" s="150">
        <f>+'[1]Ex-Africa 2023'!B1251</f>
        <v>0</v>
      </c>
      <c r="G62" s="150">
        <f>+'[1]Ex-Africa 2024'!B63+'[1]Ex-Africa 2024'!B460+'[1]Ex-Africa 2024'!B857</f>
        <v>0</v>
      </c>
      <c r="H62" s="150">
        <f>+'[1]Ex-Africa 2024'!B162+'[1]Ex-Africa 2024'!B559+'[1]Ex-Africa 2024'!B956</f>
        <v>0</v>
      </c>
      <c r="I62" s="150">
        <f>+'[1]Ex-Africa 2024'!B261+'[1]Ex-Africa 2024'!B658+'[1]Ex-Africa 2024'!B1055</f>
        <v>0</v>
      </c>
      <c r="J62" s="150">
        <f>+'[1]Ex-Africa 2024'!B360+'[1]Ex-Africa 2024'!B757+'[1]Ex-Africa 2024'!B1154</f>
        <v>0</v>
      </c>
      <c r="K62" s="151">
        <f t="shared" si="0"/>
        <v>0</v>
      </c>
    </row>
    <row r="63" spans="1:11" x14ac:dyDescent="0.3">
      <c r="A63" s="149" t="s">
        <v>159</v>
      </c>
      <c r="B63" s="150">
        <v>306446</v>
      </c>
      <c r="C63" s="151">
        <v>0</v>
      </c>
      <c r="D63" s="150">
        <f>+'[1]Ex Africa 2021'!B1252</f>
        <v>0</v>
      </c>
      <c r="E63" s="150">
        <f>+'[1]Ex Africa 2022'!B1252</f>
        <v>0</v>
      </c>
      <c r="F63" s="150">
        <f>+'[1]Ex-Africa 2023'!B1252</f>
        <v>0</v>
      </c>
      <c r="G63" s="150">
        <f>+'[1]Ex-Africa 2024'!B64+'[1]Ex-Africa 2024'!B461+'[1]Ex-Africa 2024'!B858</f>
        <v>0</v>
      </c>
      <c r="H63" s="150">
        <f>+'[1]Ex-Africa 2024'!B163+'[1]Ex-Africa 2024'!B560+'[1]Ex-Africa 2024'!B957</f>
        <v>0</v>
      </c>
      <c r="I63" s="150">
        <f>+'[1]Ex-Africa 2024'!B262+'[1]Ex-Africa 2024'!B659+'[1]Ex-Africa 2024'!B1056</f>
        <v>0</v>
      </c>
      <c r="J63" s="150">
        <f>+'[1]Ex-Africa 2024'!B361+'[1]Ex-Africa 2024'!B758+'[1]Ex-Africa 2024'!B1155</f>
        <v>0</v>
      </c>
      <c r="K63" s="151">
        <f t="shared" si="0"/>
        <v>0</v>
      </c>
    </row>
    <row r="64" spans="1:11" x14ac:dyDescent="0.3">
      <c r="A64" s="149" t="s">
        <v>160</v>
      </c>
      <c r="B64" s="150">
        <v>858643</v>
      </c>
      <c r="C64" s="151">
        <v>0</v>
      </c>
      <c r="D64" s="150">
        <f>+'[1]Ex Africa 2021'!B1253</f>
        <v>0</v>
      </c>
      <c r="E64" s="150">
        <f>+'[1]Ex Africa 2022'!B1253</f>
        <v>282440</v>
      </c>
      <c r="F64" s="150">
        <f>+'[1]Ex-Africa 2023'!B1253</f>
        <v>97750</v>
      </c>
      <c r="G64" s="150">
        <f>+'[1]Ex-Africa 2024'!B65+'[1]Ex-Africa 2024'!B462+'[1]Ex-Africa 2024'!B859</f>
        <v>0</v>
      </c>
      <c r="H64" s="150">
        <f>+'[1]Ex-Africa 2024'!B164+'[1]Ex-Africa 2024'!B561+'[1]Ex-Africa 2024'!B958</f>
        <v>0</v>
      </c>
      <c r="I64" s="150">
        <f>+'[1]Ex-Africa 2024'!B263+'[1]Ex-Africa 2024'!B660+'[1]Ex-Africa 2024'!B1057</f>
        <v>0</v>
      </c>
      <c r="J64" s="150">
        <f>+'[1]Ex-Africa 2024'!B362+'[1]Ex-Africa 2024'!B759+'[1]Ex-Africa 2024'!B1156</f>
        <v>0</v>
      </c>
      <c r="K64" s="151">
        <f t="shared" si="0"/>
        <v>0</v>
      </c>
    </row>
    <row r="65" spans="1:11" x14ac:dyDescent="0.3">
      <c r="A65" s="149" t="s">
        <v>161</v>
      </c>
      <c r="B65" s="150">
        <v>2200</v>
      </c>
      <c r="C65" s="151">
        <v>0</v>
      </c>
      <c r="D65" s="150">
        <f>+'[1]Ex Africa 2021'!B1254</f>
        <v>0</v>
      </c>
      <c r="E65" s="150">
        <f>+'[1]Ex Africa 2022'!B1254</f>
        <v>0</v>
      </c>
      <c r="F65" s="150">
        <f>+'[1]Ex-Africa 2023'!B1254</f>
        <v>0</v>
      </c>
      <c r="G65" s="150">
        <f>+'[1]Ex-Africa 2024'!B66+'[1]Ex-Africa 2024'!B463+'[1]Ex-Africa 2024'!B860</f>
        <v>0</v>
      </c>
      <c r="H65" s="150">
        <f>+'[1]Ex-Africa 2024'!B165+'[1]Ex-Africa 2024'!B562+'[1]Ex-Africa 2024'!B959</f>
        <v>0</v>
      </c>
      <c r="I65" s="150">
        <f>+'[1]Ex-Africa 2024'!B264+'[1]Ex-Africa 2024'!B661+'[1]Ex-Africa 2024'!B1058</f>
        <v>0</v>
      </c>
      <c r="J65" s="150">
        <f>+'[1]Ex-Africa 2024'!B363+'[1]Ex-Africa 2024'!B760+'[1]Ex-Africa 2024'!B1157</f>
        <v>0</v>
      </c>
      <c r="K65" s="151">
        <f t="shared" si="0"/>
        <v>0</v>
      </c>
    </row>
    <row r="66" spans="1:11" x14ac:dyDescent="0.3">
      <c r="A66" s="12" t="s">
        <v>162</v>
      </c>
      <c r="B66" s="146">
        <v>16800</v>
      </c>
      <c r="C66" s="147">
        <v>0</v>
      </c>
      <c r="D66" s="146">
        <f>+'[1]Ex Africa 2021'!B1255</f>
        <v>0</v>
      </c>
      <c r="E66" s="146">
        <f>+'[1]Ex Africa 2022'!B1255</f>
        <v>0</v>
      </c>
      <c r="F66" s="146">
        <f>+'[1]Ex-Africa 2023'!B1255</f>
        <v>0</v>
      </c>
      <c r="G66" s="146">
        <f>+'[1]Ex-Africa 2024'!B67+'[1]Ex-Africa 2024'!B464+'[1]Ex-Africa 2024'!B861</f>
        <v>0</v>
      </c>
      <c r="H66" s="146">
        <f>+'[1]Ex-Africa 2024'!B166+'[1]Ex-Africa 2024'!B563+'[1]Ex-Africa 2024'!B960</f>
        <v>0</v>
      </c>
      <c r="I66" s="146">
        <f>+'[1]Ex-Africa 2024'!B265+'[1]Ex-Africa 2024'!B662+'[1]Ex-Africa 2024'!B1059</f>
        <v>0</v>
      </c>
      <c r="J66" s="146">
        <f>+'[1]Ex-Africa 2024'!B364+'[1]Ex-Africa 2024'!B761+'[1]Ex-Africa 2024'!B1158</f>
        <v>0</v>
      </c>
      <c r="K66" s="147">
        <f t="shared" si="0"/>
        <v>0</v>
      </c>
    </row>
    <row r="67" spans="1:11" x14ac:dyDescent="0.3">
      <c r="A67" s="149" t="s">
        <v>163</v>
      </c>
      <c r="B67" s="150">
        <v>16992002</v>
      </c>
      <c r="C67" s="151">
        <v>2156000</v>
      </c>
      <c r="D67" s="150">
        <f>+'[1]Ex Africa 2021'!B1256</f>
        <v>2408377</v>
      </c>
      <c r="E67" s="150">
        <f>+'[1]Ex Africa 2022'!B1256</f>
        <v>4798847</v>
      </c>
      <c r="F67" s="150">
        <f>+'[1]Ex-Africa 2023'!B1256</f>
        <v>12351050</v>
      </c>
      <c r="G67" s="150">
        <f>+'[1]Ex-Africa 2024'!B68+'[1]Ex-Africa 2024'!B465+'[1]Ex-Africa 2024'!B862</f>
        <v>0</v>
      </c>
      <c r="H67" s="150">
        <f>+'[1]Ex-Africa 2024'!B167+'[1]Ex-Africa 2024'!B564+'[1]Ex-Africa 2024'!B961</f>
        <v>0</v>
      </c>
      <c r="I67" s="150">
        <f>+'[1]Ex-Africa 2024'!B266+'[1]Ex-Africa 2024'!B663+'[1]Ex-Africa 2024'!B1060</f>
        <v>865221</v>
      </c>
      <c r="J67" s="150">
        <f>+'[1]Ex-Africa 2024'!B365+'[1]Ex-Africa 2024'!B762+'[1]Ex-Africa 2024'!B1159</f>
        <v>0</v>
      </c>
      <c r="K67" s="151">
        <f t="shared" si="0"/>
        <v>865221</v>
      </c>
    </row>
    <row r="68" spans="1:11" x14ac:dyDescent="0.3">
      <c r="A68" s="149" t="s">
        <v>164</v>
      </c>
      <c r="B68" s="150">
        <v>716181</v>
      </c>
      <c r="C68" s="151">
        <v>71458</v>
      </c>
      <c r="D68" s="150">
        <f>+'[1]Ex Africa 2021'!B1257</f>
        <v>66350</v>
      </c>
      <c r="E68" s="150">
        <f>+'[1]Ex Africa 2022'!B1257</f>
        <v>113511</v>
      </c>
      <c r="F68" s="150">
        <f>+'[1]Ex-Africa 2023'!B1257</f>
        <v>52705</v>
      </c>
      <c r="G68" s="150">
        <f>+'[1]Ex-Africa 2024'!B69+'[1]Ex-Africa 2024'!B466+'[1]Ex-Africa 2024'!B863</f>
        <v>22000</v>
      </c>
      <c r="H68" s="150">
        <f>+'[1]Ex-Africa 2024'!B168+'[1]Ex-Africa 2024'!B565+'[1]Ex-Africa 2024'!B962</f>
        <v>0</v>
      </c>
      <c r="I68" s="150">
        <f>+'[1]Ex-Africa 2024'!B267+'[1]Ex-Africa 2024'!B664+'[1]Ex-Africa 2024'!B1061</f>
        <v>22500</v>
      </c>
      <c r="J68" s="150">
        <f>+'[1]Ex-Africa 2024'!B366+'[1]Ex-Africa 2024'!B763+'[1]Ex-Africa 2024'!B1160</f>
        <v>0</v>
      </c>
      <c r="K68" s="151">
        <f t="shared" ref="K68:K96" si="1">SUM(G68:J68)</f>
        <v>44500</v>
      </c>
    </row>
    <row r="69" spans="1:11" x14ac:dyDescent="0.3">
      <c r="A69" s="149" t="s">
        <v>165</v>
      </c>
      <c r="B69" s="150">
        <v>13899150</v>
      </c>
      <c r="C69" s="151">
        <v>1872400</v>
      </c>
      <c r="D69" s="150">
        <f>+'[1]Ex Africa 2021'!B1258</f>
        <v>1300100</v>
      </c>
      <c r="E69" s="150">
        <f>+'[1]Ex Africa 2022'!B1258</f>
        <v>1474200</v>
      </c>
      <c r="F69" s="150">
        <f>+'[1]Ex-Africa 2023'!B1258</f>
        <v>1068550</v>
      </c>
      <c r="G69" s="150">
        <f>+'[1]Ex-Africa 2024'!B70+'[1]Ex-Africa 2024'!B467+'[1]Ex-Africa 2024'!B864</f>
        <v>0</v>
      </c>
      <c r="H69" s="150">
        <f>+'[1]Ex-Africa 2024'!B169+'[1]Ex-Africa 2024'!B566+'[1]Ex-Africa 2024'!B963</f>
        <v>40100</v>
      </c>
      <c r="I69" s="150">
        <f>+'[1]Ex-Africa 2024'!B268+'[1]Ex-Africa 2024'!B665+'[1]Ex-Africa 2024'!B1062</f>
        <v>928050</v>
      </c>
      <c r="J69" s="150">
        <f>+'[1]Ex-Africa 2024'!B367+'[1]Ex-Africa 2024'!B764+'[1]Ex-Africa 2024'!B1161</f>
        <v>0</v>
      </c>
      <c r="K69" s="151">
        <f t="shared" si="1"/>
        <v>968150</v>
      </c>
    </row>
    <row r="70" spans="1:11" x14ac:dyDescent="0.3">
      <c r="A70" s="149" t="s">
        <v>166</v>
      </c>
      <c r="B70" s="150">
        <v>5300</v>
      </c>
      <c r="C70" s="151">
        <v>0</v>
      </c>
      <c r="D70" s="150">
        <f>+'[1]Ex Africa 2021'!B1259</f>
        <v>0</v>
      </c>
      <c r="E70" s="150">
        <f>+'[1]Ex Africa 2022'!B1259</f>
        <v>0</v>
      </c>
      <c r="F70" s="150">
        <f>+'[1]Ex-Africa 2023'!B1259</f>
        <v>0</v>
      </c>
      <c r="G70" s="150">
        <f>+'[1]Ex-Africa 2024'!B71+'[1]Ex-Africa 2024'!B468+'[1]Ex-Africa 2024'!B865</f>
        <v>0</v>
      </c>
      <c r="H70" s="150">
        <f>+'[1]Ex-Africa 2024'!B170+'[1]Ex-Africa 2024'!B567+'[1]Ex-Africa 2024'!B964</f>
        <v>0</v>
      </c>
      <c r="I70" s="150">
        <f>+'[1]Ex-Africa 2024'!B269+'[1]Ex-Africa 2024'!B666+'[1]Ex-Africa 2024'!B1063</f>
        <v>0</v>
      </c>
      <c r="J70" s="150">
        <f>+'[1]Ex-Africa 2024'!B368+'[1]Ex-Africa 2024'!B765+'[1]Ex-Africa 2024'!B1162</f>
        <v>0</v>
      </c>
      <c r="K70" s="151">
        <f t="shared" si="1"/>
        <v>0</v>
      </c>
    </row>
    <row r="71" spans="1:11" x14ac:dyDescent="0.3">
      <c r="A71" s="149" t="s">
        <v>167</v>
      </c>
      <c r="B71" s="150">
        <v>388219</v>
      </c>
      <c r="C71" s="151">
        <v>0</v>
      </c>
      <c r="D71" s="150">
        <f>+'[1]Ex Africa 2021'!B1260</f>
        <v>159450</v>
      </c>
      <c r="E71" s="150">
        <f>+'[1]Ex Africa 2022'!B1260</f>
        <v>0</v>
      </c>
      <c r="F71" s="150">
        <f>+'[1]Ex-Africa 2023'!B1260</f>
        <v>9470</v>
      </c>
      <c r="G71" s="150">
        <f>+'[1]Ex-Africa 2024'!B72+'[1]Ex-Africa 2024'!B469+'[1]Ex-Africa 2024'!B866</f>
        <v>3300</v>
      </c>
      <c r="H71" s="150">
        <f>+'[1]Ex-Africa 2024'!B171+'[1]Ex-Africa 2024'!B568+'[1]Ex-Africa 2024'!B965</f>
        <v>0</v>
      </c>
      <c r="I71" s="150">
        <f>+'[1]Ex-Africa 2024'!B270+'[1]Ex-Africa 2024'!B667+'[1]Ex-Africa 2024'!B1064</f>
        <v>0</v>
      </c>
      <c r="J71" s="150">
        <f>+'[1]Ex-Africa 2024'!B369+'[1]Ex-Africa 2024'!B766+'[1]Ex-Africa 2024'!B1163</f>
        <v>0</v>
      </c>
      <c r="K71" s="151">
        <f t="shared" si="1"/>
        <v>3300</v>
      </c>
    </row>
    <row r="72" spans="1:11" x14ac:dyDescent="0.3">
      <c r="A72" s="149" t="s">
        <v>168</v>
      </c>
      <c r="B72" s="150">
        <v>10478171</v>
      </c>
      <c r="C72" s="151">
        <v>487300</v>
      </c>
      <c r="D72" s="150">
        <f>+'[1]Ex Africa 2021'!B1261</f>
        <v>563263</v>
      </c>
      <c r="E72" s="150">
        <f>+'[1]Ex Africa 2022'!B1261</f>
        <v>523772</v>
      </c>
      <c r="F72" s="150">
        <f>+'[1]Ex-Africa 2023'!B1261</f>
        <v>232008</v>
      </c>
      <c r="G72" s="150">
        <f>+'[1]Ex-Africa 2024'!B73+'[1]Ex-Africa 2024'!B470+'[1]Ex-Africa 2024'!B867</f>
        <v>0</v>
      </c>
      <c r="H72" s="150">
        <f>+'[1]Ex-Africa 2024'!B172+'[1]Ex-Africa 2024'!B569+'[1]Ex-Africa 2024'!B966</f>
        <v>241329</v>
      </c>
      <c r="I72" s="150">
        <f>+'[1]Ex-Africa 2024'!B271+'[1]Ex-Africa 2024'!B668+'[1]Ex-Africa 2024'!B1065</f>
        <v>5000</v>
      </c>
      <c r="J72" s="150">
        <f>+'[1]Ex-Africa 2024'!B370+'[1]Ex-Africa 2024'!B767+'[1]Ex-Africa 2024'!B1164</f>
        <v>0</v>
      </c>
      <c r="K72" s="151">
        <f t="shared" si="1"/>
        <v>246329</v>
      </c>
    </row>
    <row r="73" spans="1:11" x14ac:dyDescent="0.3">
      <c r="A73" s="149" t="s">
        <v>169</v>
      </c>
      <c r="B73" s="150">
        <v>1160</v>
      </c>
      <c r="C73" s="151">
        <v>0</v>
      </c>
      <c r="D73" s="150">
        <f>+'[1]Ex Africa 2021'!B1262</f>
        <v>0</v>
      </c>
      <c r="E73" s="150">
        <f>+'[1]Ex Africa 2022'!B1262</f>
        <v>0</v>
      </c>
      <c r="F73" s="150">
        <f>+'[1]Ex-Africa 2023'!B1262</f>
        <v>0</v>
      </c>
      <c r="G73" s="150">
        <f>+'[1]Ex-Africa 2024'!B74+'[1]Ex-Africa 2024'!B471+'[1]Ex-Africa 2024'!B868</f>
        <v>0</v>
      </c>
      <c r="H73" s="150">
        <f>+'[1]Ex-Africa 2024'!B173+'[1]Ex-Africa 2024'!B570+'[1]Ex-Africa 2024'!B967</f>
        <v>0</v>
      </c>
      <c r="I73" s="150">
        <f>+'[1]Ex-Africa 2024'!B272+'[1]Ex-Africa 2024'!B669+'[1]Ex-Africa 2024'!B1066</f>
        <v>0</v>
      </c>
      <c r="J73" s="150">
        <f>+'[1]Ex-Africa 2024'!B371+'[1]Ex-Africa 2024'!B768+'[1]Ex-Africa 2024'!B1165</f>
        <v>0</v>
      </c>
      <c r="K73" s="151">
        <f t="shared" si="1"/>
        <v>0</v>
      </c>
    </row>
    <row r="74" spans="1:11" x14ac:dyDescent="0.3">
      <c r="A74" s="149" t="s">
        <v>170</v>
      </c>
      <c r="B74" s="150">
        <v>7700</v>
      </c>
      <c r="C74" s="151">
        <v>0</v>
      </c>
      <c r="D74" s="150">
        <f>+'[1]Ex Africa 2021'!B1263</f>
        <v>0</v>
      </c>
      <c r="E74" s="150">
        <f>+'[1]Ex Africa 2022'!B1263</f>
        <v>0</v>
      </c>
      <c r="F74" s="150">
        <f>+'[1]Ex-Africa 2023'!B1263</f>
        <v>0</v>
      </c>
      <c r="G74" s="150">
        <f>+'[1]Ex-Africa 2024'!B75+'[1]Ex-Africa 2024'!B472+'[1]Ex-Africa 2024'!B869</f>
        <v>0</v>
      </c>
      <c r="H74" s="150">
        <f>+'[1]Ex-Africa 2024'!B174+'[1]Ex-Africa 2024'!B571+'[1]Ex-Africa 2024'!B968</f>
        <v>0</v>
      </c>
      <c r="I74" s="150">
        <f>+'[1]Ex-Africa 2024'!B273+'[1]Ex-Africa 2024'!B670+'[1]Ex-Africa 2024'!B1067</f>
        <v>0</v>
      </c>
      <c r="J74" s="150">
        <f>+'[1]Ex-Africa 2024'!B372+'[1]Ex-Africa 2024'!B769+'[1]Ex-Africa 2024'!B1166</f>
        <v>0</v>
      </c>
      <c r="K74" s="151">
        <f t="shared" si="1"/>
        <v>0</v>
      </c>
    </row>
    <row r="75" spans="1:11" x14ac:dyDescent="0.3">
      <c r="A75" s="12" t="s">
        <v>171</v>
      </c>
      <c r="B75" s="146">
        <v>262675</v>
      </c>
      <c r="C75" s="147">
        <v>0</v>
      </c>
      <c r="D75" s="146">
        <f>+'[1]Ex Africa 2021'!B1264</f>
        <v>0</v>
      </c>
      <c r="E75" s="146">
        <f>+'[1]Ex Africa 2022'!B1264</f>
        <v>0</v>
      </c>
      <c r="F75" s="146">
        <f>+'[1]Ex-Africa 2023'!B1264</f>
        <v>61936</v>
      </c>
      <c r="G75" s="146">
        <f>+'[1]Ex-Africa 2024'!B76+'[1]Ex-Africa 2024'!B473+'[1]Ex-Africa 2024'!B870</f>
        <v>38064</v>
      </c>
      <c r="H75" s="146">
        <f>+'[1]Ex-Africa 2024'!B175+'[1]Ex-Africa 2024'!B572+'[1]Ex-Africa 2024'!B969</f>
        <v>0</v>
      </c>
      <c r="I75" s="146">
        <f>+'[1]Ex-Africa 2024'!B274+'[1]Ex-Africa 2024'!B671+'[1]Ex-Africa 2024'!B1068</f>
        <v>0</v>
      </c>
      <c r="J75" s="146">
        <f>+'[1]Ex-Africa 2024'!B373+'[1]Ex-Africa 2024'!B770+'[1]Ex-Africa 2024'!B1167</f>
        <v>0</v>
      </c>
      <c r="K75" s="147">
        <f t="shared" si="1"/>
        <v>38064</v>
      </c>
    </row>
    <row r="76" spans="1:11" x14ac:dyDescent="0.3">
      <c r="A76" s="149" t="s">
        <v>172</v>
      </c>
      <c r="B76" s="150">
        <v>40000</v>
      </c>
      <c r="C76" s="151">
        <v>0</v>
      </c>
      <c r="D76" s="150">
        <f>+'[1]Ex Africa 2021'!B1265</f>
        <v>0</v>
      </c>
      <c r="E76" s="150">
        <f>+'[1]Ex Africa 2022'!B1265</f>
        <v>0</v>
      </c>
      <c r="F76" s="150">
        <f>+'[1]Ex-Africa 2023'!B1265</f>
        <v>0</v>
      </c>
      <c r="G76" s="150">
        <f>+'[1]Ex-Africa 2024'!B77+'[1]Ex-Africa 2024'!B474+'[1]Ex-Africa 2024'!B871</f>
        <v>0</v>
      </c>
      <c r="H76" s="150">
        <f>+'[1]Ex-Africa 2024'!B176+'[1]Ex-Africa 2024'!B573+'[1]Ex-Africa 2024'!B970</f>
        <v>0</v>
      </c>
      <c r="I76" s="150">
        <f>+'[1]Ex-Africa 2024'!B275+'[1]Ex-Africa 2024'!B672+'[1]Ex-Africa 2024'!B1069</f>
        <v>0</v>
      </c>
      <c r="J76" s="150">
        <f>+'[1]Ex-Africa 2024'!B374+'[1]Ex-Africa 2024'!B771+'[1]Ex-Africa 2024'!B1168</f>
        <v>0</v>
      </c>
      <c r="K76" s="151">
        <f t="shared" si="1"/>
        <v>0</v>
      </c>
    </row>
    <row r="77" spans="1:11" x14ac:dyDescent="0.3">
      <c r="A77" s="149" t="s">
        <v>173</v>
      </c>
      <c r="B77" s="150">
        <v>1521480</v>
      </c>
      <c r="C77" s="151">
        <v>50720</v>
      </c>
      <c r="D77" s="150">
        <f>+'[1]Ex Africa 2021'!B1266</f>
        <v>605280</v>
      </c>
      <c r="E77" s="150">
        <f>+'[1]Ex Africa 2022'!B1266</f>
        <v>0</v>
      </c>
      <c r="F77" s="150">
        <f>+'[1]Ex-Africa 2023'!B1266</f>
        <v>0</v>
      </c>
      <c r="G77" s="150">
        <f>+'[1]Ex-Africa 2024'!B78+'[1]Ex-Africa 2024'!B475+'[1]Ex-Africa 2024'!B872</f>
        <v>0</v>
      </c>
      <c r="H77" s="150">
        <f>+'[1]Ex-Africa 2024'!B177+'[1]Ex-Africa 2024'!B574+'[1]Ex-Africa 2024'!B971</f>
        <v>0</v>
      </c>
      <c r="I77" s="150">
        <f>+'[1]Ex-Africa 2024'!B276+'[1]Ex-Africa 2024'!B673+'[1]Ex-Africa 2024'!B1070</f>
        <v>0</v>
      </c>
      <c r="J77" s="150">
        <f>+'[1]Ex-Africa 2024'!B375+'[1]Ex-Africa 2024'!B772+'[1]Ex-Africa 2024'!B1169</f>
        <v>0</v>
      </c>
      <c r="K77" s="151">
        <f t="shared" si="1"/>
        <v>0</v>
      </c>
    </row>
    <row r="78" spans="1:11" x14ac:dyDescent="0.3">
      <c r="A78" s="149" t="s">
        <v>174</v>
      </c>
      <c r="B78" s="150">
        <v>226589</v>
      </c>
      <c r="C78" s="151">
        <v>0</v>
      </c>
      <c r="D78" s="150">
        <f>+'[1]Ex Africa 2021'!B1267</f>
        <v>0</v>
      </c>
      <c r="E78" s="150">
        <f>+'[1]Ex Africa 2022'!B1267</f>
        <v>8000</v>
      </c>
      <c r="F78" s="150">
        <f>+'[1]Ex-Africa 2023'!B1267</f>
        <v>0</v>
      </c>
      <c r="G78" s="150">
        <f>+'[1]Ex-Africa 2024'!B79+'[1]Ex-Africa 2024'!B476+'[1]Ex-Africa 2024'!B873</f>
        <v>0</v>
      </c>
      <c r="H78" s="150">
        <f>+'[1]Ex-Africa 2024'!B178+'[1]Ex-Africa 2024'!B575+'[1]Ex-Africa 2024'!B972</f>
        <v>0</v>
      </c>
      <c r="I78" s="150">
        <f>+'[1]Ex-Africa 2024'!B277+'[1]Ex-Africa 2024'!B674+'[1]Ex-Africa 2024'!B1071</f>
        <v>0</v>
      </c>
      <c r="J78" s="150">
        <f>+'[1]Ex-Africa 2024'!B376+'[1]Ex-Africa 2024'!B773+'[1]Ex-Africa 2024'!B1170</f>
        <v>0</v>
      </c>
      <c r="K78" s="151">
        <f t="shared" si="1"/>
        <v>0</v>
      </c>
    </row>
    <row r="79" spans="1:11" x14ac:dyDescent="0.3">
      <c r="A79" s="149" t="s">
        <v>175</v>
      </c>
      <c r="B79" s="150">
        <v>1854260</v>
      </c>
      <c r="C79" s="151">
        <v>0</v>
      </c>
      <c r="D79" s="150">
        <f>+'[1]Ex Africa 2021'!B1268</f>
        <v>0</v>
      </c>
      <c r="E79" s="150">
        <f>+'[1]Ex Africa 2022'!B1268</f>
        <v>0</v>
      </c>
      <c r="F79" s="150">
        <f>+'[1]Ex-Africa 2023'!B1268</f>
        <v>11000</v>
      </c>
      <c r="G79" s="150">
        <f>+'[1]Ex-Africa 2024'!B80+'[1]Ex-Africa 2024'!B477+'[1]Ex-Africa 2024'!B874</f>
        <v>0</v>
      </c>
      <c r="H79" s="150">
        <f>+'[1]Ex-Africa 2024'!B179+'[1]Ex-Africa 2024'!B576+'[1]Ex-Africa 2024'!B973</f>
        <v>0</v>
      </c>
      <c r="I79" s="150">
        <f>+'[1]Ex-Africa 2024'!B278+'[1]Ex-Africa 2024'!B675+'[1]Ex-Africa 2024'!B1072</f>
        <v>0</v>
      </c>
      <c r="J79" s="150">
        <f>+'[1]Ex-Africa 2024'!B377+'[1]Ex-Africa 2024'!B774+'[1]Ex-Africa 2024'!B1171</f>
        <v>0</v>
      </c>
      <c r="K79" s="151">
        <f t="shared" si="1"/>
        <v>0</v>
      </c>
    </row>
    <row r="80" spans="1:11" x14ac:dyDescent="0.3">
      <c r="A80" s="149" t="s">
        <v>176</v>
      </c>
      <c r="B80" s="150">
        <v>20000</v>
      </c>
      <c r="C80" s="151">
        <v>0</v>
      </c>
      <c r="D80" s="150">
        <f>+'[1]Ex Africa 2021'!B1269</f>
        <v>0</v>
      </c>
      <c r="E80" s="150">
        <f>+'[1]Ex Africa 2022'!B1269</f>
        <v>0</v>
      </c>
      <c r="F80" s="150">
        <f>+'[1]Ex-Africa 2023'!B1269</f>
        <v>20000</v>
      </c>
      <c r="G80" s="150">
        <f>+'[1]Ex-Africa 2024'!B81+'[1]Ex-Africa 2024'!B478+'[1]Ex-Africa 2024'!B875</f>
        <v>20000</v>
      </c>
      <c r="H80" s="150">
        <f>+'[1]Ex-Africa 2024'!B180+'[1]Ex-Africa 2024'!B577+'[1]Ex-Africa 2024'!B974</f>
        <v>0</v>
      </c>
      <c r="I80" s="150">
        <f>+'[1]Ex-Africa 2024'!B279+'[1]Ex-Africa 2024'!B676+'[1]Ex-Africa 2024'!B1073</f>
        <v>0</v>
      </c>
      <c r="J80" s="150">
        <f>+'[1]Ex-Africa 2024'!B378+'[1]Ex-Africa 2024'!B775+'[1]Ex-Africa 2024'!B1172</f>
        <v>0</v>
      </c>
      <c r="K80" s="151">
        <f t="shared" si="1"/>
        <v>20000</v>
      </c>
    </row>
    <row r="81" spans="1:11" x14ac:dyDescent="0.3">
      <c r="A81" s="149" t="s">
        <v>177</v>
      </c>
      <c r="B81" s="150">
        <v>5179</v>
      </c>
      <c r="C81" s="151">
        <v>0</v>
      </c>
      <c r="D81" s="150">
        <f>+'[1]Ex Africa 2021'!B1270</f>
        <v>0</v>
      </c>
      <c r="E81" s="150">
        <f>+'[1]Ex Africa 2022'!B1270</f>
        <v>0</v>
      </c>
      <c r="F81" s="150">
        <f>+'[1]Ex-Africa 2023'!B1270</f>
        <v>0</v>
      </c>
      <c r="G81" s="150">
        <f>+'[1]Ex-Africa 2024'!B82+'[1]Ex-Africa 2024'!B479+'[1]Ex-Africa 2024'!B876</f>
        <v>0</v>
      </c>
      <c r="H81" s="150">
        <f>+'[1]Ex-Africa 2024'!B181+'[1]Ex-Africa 2024'!B578+'[1]Ex-Africa 2024'!B975</f>
        <v>0</v>
      </c>
      <c r="I81" s="150">
        <f>+'[1]Ex-Africa 2024'!B280+'[1]Ex-Africa 2024'!B677+'[1]Ex-Africa 2024'!B1074</f>
        <v>0</v>
      </c>
      <c r="J81" s="150">
        <f>+'[1]Ex-Africa 2024'!B379+'[1]Ex-Africa 2024'!B776+'[1]Ex-Africa 2024'!B1173</f>
        <v>0</v>
      </c>
      <c r="K81" s="151">
        <f t="shared" si="1"/>
        <v>0</v>
      </c>
    </row>
    <row r="82" spans="1:11" x14ac:dyDescent="0.3">
      <c r="A82" s="149" t="s">
        <v>178</v>
      </c>
      <c r="B82" s="150">
        <v>21418</v>
      </c>
      <c r="C82" s="151">
        <v>200</v>
      </c>
      <c r="D82" s="150">
        <f>+'[1]Ex Africa 2021'!B1271</f>
        <v>0</v>
      </c>
      <c r="E82" s="150">
        <f>+'[1]Ex Africa 2022'!B1271</f>
        <v>0</v>
      </c>
      <c r="F82" s="150">
        <f>+'[1]Ex-Africa 2023'!B1271</f>
        <v>0</v>
      </c>
      <c r="G82" s="150">
        <f>+'[1]Ex-Africa 2024'!B83+'[1]Ex-Africa 2024'!B480+'[1]Ex-Africa 2024'!B877</f>
        <v>0</v>
      </c>
      <c r="H82" s="150">
        <f>+'[1]Ex-Africa 2024'!B182+'[1]Ex-Africa 2024'!B579+'[1]Ex-Africa 2024'!B976</f>
        <v>0</v>
      </c>
      <c r="I82" s="150">
        <f>+'[1]Ex-Africa 2024'!B281+'[1]Ex-Africa 2024'!B678+'[1]Ex-Africa 2024'!B1075</f>
        <v>0</v>
      </c>
      <c r="J82" s="150">
        <f>+'[1]Ex-Africa 2024'!B380+'[1]Ex-Africa 2024'!B777+'[1]Ex-Africa 2024'!B1174</f>
        <v>0</v>
      </c>
      <c r="K82" s="151">
        <f t="shared" si="1"/>
        <v>0</v>
      </c>
    </row>
    <row r="83" spans="1:11" x14ac:dyDescent="0.3">
      <c r="A83" s="149" t="s">
        <v>179</v>
      </c>
      <c r="B83" s="150">
        <v>1340150</v>
      </c>
      <c r="C83" s="151">
        <v>15790</v>
      </c>
      <c r="D83" s="150">
        <f>+'[1]Ex Africa 2021'!B1272</f>
        <v>136000</v>
      </c>
      <c r="E83" s="150">
        <f>+'[1]Ex Africa 2022'!B1272</f>
        <v>318800</v>
      </c>
      <c r="F83" s="150">
        <f>+'[1]Ex-Africa 2023'!B1272</f>
        <v>0</v>
      </c>
      <c r="G83" s="150">
        <f>+'[1]Ex-Africa 2024'!B84+'[1]Ex-Africa 2024'!B481+'[1]Ex-Africa 2024'!B878</f>
        <v>50000</v>
      </c>
      <c r="H83" s="150">
        <f>+'[1]Ex-Africa 2024'!B183+'[1]Ex-Africa 2024'!B580+'[1]Ex-Africa 2024'!B977</f>
        <v>0</v>
      </c>
      <c r="I83" s="150">
        <f>+'[1]Ex-Africa 2024'!B282+'[1]Ex-Africa 2024'!B679+'[1]Ex-Africa 2024'!B1076</f>
        <v>0</v>
      </c>
      <c r="J83" s="150">
        <f>+'[1]Ex-Africa 2024'!B381+'[1]Ex-Africa 2024'!B778+'[1]Ex-Africa 2024'!B1175</f>
        <v>0</v>
      </c>
      <c r="K83" s="151">
        <f t="shared" si="1"/>
        <v>50000</v>
      </c>
    </row>
    <row r="84" spans="1:11" x14ac:dyDescent="0.3">
      <c r="A84" s="149" t="s">
        <v>180</v>
      </c>
      <c r="B84" s="150">
        <v>374822</v>
      </c>
      <c r="C84" s="151">
        <v>0</v>
      </c>
      <c r="D84" s="150">
        <f>+'[1]Ex Africa 2021'!B1273</f>
        <v>0</v>
      </c>
      <c r="E84" s="150">
        <f>+'[1]Ex Africa 2022'!B1273</f>
        <v>0</v>
      </c>
      <c r="F84" s="150">
        <f>+'[1]Ex-Africa 2023'!B1273</f>
        <v>0</v>
      </c>
      <c r="G84" s="150">
        <f>+'[1]Ex-Africa 2024'!B85+'[1]Ex-Africa 2024'!B482+'[1]Ex-Africa 2024'!B879</f>
        <v>0</v>
      </c>
      <c r="H84" s="150">
        <f>+'[1]Ex-Africa 2024'!B184+'[1]Ex-Africa 2024'!B581+'[1]Ex-Africa 2024'!B978</f>
        <v>0</v>
      </c>
      <c r="I84" s="150">
        <f>+'[1]Ex-Africa 2024'!B283+'[1]Ex-Africa 2024'!B680+'[1]Ex-Africa 2024'!B1077</f>
        <v>0</v>
      </c>
      <c r="J84" s="150">
        <f>+'[1]Ex-Africa 2024'!B382+'[1]Ex-Africa 2024'!B779+'[1]Ex-Africa 2024'!B1176</f>
        <v>0</v>
      </c>
      <c r="K84" s="151">
        <f t="shared" si="1"/>
        <v>0</v>
      </c>
    </row>
    <row r="85" spans="1:11" x14ac:dyDescent="0.3">
      <c r="A85" s="149" t="s">
        <v>181</v>
      </c>
      <c r="B85" s="150">
        <v>4111137</v>
      </c>
      <c r="C85" s="151">
        <v>257423</v>
      </c>
      <c r="D85" s="150">
        <f>+'[1]Ex Africa 2021'!B1274</f>
        <v>149850</v>
      </c>
      <c r="E85" s="150">
        <f>+'[1]Ex Africa 2022'!B1274</f>
        <v>0</v>
      </c>
      <c r="F85" s="150">
        <f>+'[1]Ex-Africa 2023'!B1274</f>
        <v>789450</v>
      </c>
      <c r="G85" s="150">
        <f>+'[1]Ex-Africa 2024'!B86+'[1]Ex-Africa 2024'!B483+'[1]Ex-Africa 2024'!B880</f>
        <v>116500</v>
      </c>
      <c r="H85" s="150">
        <f>+'[1]Ex-Africa 2024'!B185+'[1]Ex-Africa 2024'!B582+'[1]Ex-Africa 2024'!B979</f>
        <v>15000</v>
      </c>
      <c r="I85" s="150">
        <f>+'[1]Ex-Africa 2024'!B284+'[1]Ex-Africa 2024'!B681+'[1]Ex-Africa 2024'!B1078</f>
        <v>19500</v>
      </c>
      <c r="J85" s="150">
        <f>+'[1]Ex-Africa 2024'!B383+'[1]Ex-Africa 2024'!B780+'[1]Ex-Africa 2024'!B1177</f>
        <v>0</v>
      </c>
      <c r="K85" s="151">
        <f t="shared" si="1"/>
        <v>151000</v>
      </c>
    </row>
    <row r="86" spans="1:11" s="12" customFormat="1" ht="13.2" x14ac:dyDescent="0.25">
      <c r="A86" s="12" t="s">
        <v>182</v>
      </c>
      <c r="B86" s="146">
        <v>1597263</v>
      </c>
      <c r="C86" s="147">
        <v>49941</v>
      </c>
      <c r="D86" s="146">
        <f>+'[1]Ex Africa 2021'!B1275</f>
        <v>0</v>
      </c>
      <c r="E86" s="146">
        <f>+'[1]Ex Africa 2022'!B1275</f>
        <v>38379</v>
      </c>
      <c r="F86" s="146">
        <f>+'[1]Ex-Africa 2023'!B1275</f>
        <v>36218</v>
      </c>
      <c r="G86" s="146">
        <f>+'[1]Ex-Africa 2024'!B87+'[1]Ex-Africa 2024'!B484+'[1]Ex-Africa 2024'!B881</f>
        <v>0</v>
      </c>
      <c r="H86" s="146">
        <f>+'[1]Ex-Africa 2024'!B186+'[1]Ex-Africa 2024'!B583+'[1]Ex-Africa 2024'!B980</f>
        <v>0</v>
      </c>
      <c r="I86" s="146">
        <f>+'[1]Ex-Africa 2024'!B285+'[1]Ex-Africa 2024'!B682+'[1]Ex-Africa 2024'!B1079</f>
        <v>0</v>
      </c>
      <c r="J86" s="146">
        <f>+'[1]Ex-Africa 2024'!B384+'[1]Ex-Africa 2024'!B781+'[1]Ex-Africa 2024'!B1178</f>
        <v>0</v>
      </c>
      <c r="K86" s="147">
        <f t="shared" si="1"/>
        <v>0</v>
      </c>
    </row>
    <row r="87" spans="1:11" x14ac:dyDescent="0.3">
      <c r="A87" s="149" t="s">
        <v>183</v>
      </c>
      <c r="B87" s="150">
        <v>412300</v>
      </c>
      <c r="C87" s="151">
        <v>0</v>
      </c>
      <c r="D87" s="150">
        <f>+'[1]Ex Africa 2021'!B1276</f>
        <v>0</v>
      </c>
      <c r="E87" s="150">
        <f>+'[1]Ex Africa 2022'!B1276</f>
        <v>0</v>
      </c>
      <c r="F87" s="150">
        <f>+'[1]Ex-Africa 2023'!B1276</f>
        <v>10000</v>
      </c>
      <c r="G87" s="150">
        <f>+'[1]Ex-Africa 2024'!B88+'[1]Ex-Africa 2024'!B485+'[1]Ex-Africa 2024'!B882</f>
        <v>0</v>
      </c>
      <c r="H87" s="150">
        <f>+'[1]Ex-Africa 2024'!B187+'[1]Ex-Africa 2024'!B584+'[1]Ex-Africa 2024'!B981</f>
        <v>0</v>
      </c>
      <c r="I87" s="150">
        <f>+'[1]Ex-Africa 2024'!B286+'[1]Ex-Africa 2024'!B683+'[1]Ex-Africa 2024'!B1080</f>
        <v>0</v>
      </c>
      <c r="J87" s="150">
        <f>+'[1]Ex-Africa 2024'!B385+'[1]Ex-Africa 2024'!B782+'[1]Ex-Africa 2024'!B1179</f>
        <v>0</v>
      </c>
      <c r="K87" s="151">
        <f t="shared" si="1"/>
        <v>0</v>
      </c>
    </row>
    <row r="88" spans="1:11" x14ac:dyDescent="0.3">
      <c r="A88" s="149" t="s">
        <v>184</v>
      </c>
      <c r="B88" s="150">
        <v>4677897</v>
      </c>
      <c r="C88" s="151">
        <v>572956</v>
      </c>
      <c r="D88" s="150">
        <f>+'[1]Ex Africa 2021'!B1277</f>
        <v>366186</v>
      </c>
      <c r="E88" s="150">
        <f>+'[1]Ex Africa 2022'!B1277</f>
        <v>537094</v>
      </c>
      <c r="F88" s="150">
        <f>+'[1]Ex-Africa 2023'!B1277</f>
        <v>569900</v>
      </c>
      <c r="G88" s="150">
        <f>+'[1]Ex-Africa 2024'!B89+'[1]Ex-Africa 2024'!B486+'[1]Ex-Africa 2024'!B883</f>
        <v>48905</v>
      </c>
      <c r="H88" s="150">
        <f>+'[1]Ex-Africa 2024'!B188+'[1]Ex-Africa 2024'!B585+'[1]Ex-Africa 2024'!B982</f>
        <v>80000</v>
      </c>
      <c r="I88" s="150">
        <f>+'[1]Ex-Africa 2024'!B287+'[1]Ex-Africa 2024'!B684+'[1]Ex-Africa 2024'!B1081</f>
        <v>222900</v>
      </c>
      <c r="J88" s="150">
        <f>+'[1]Ex-Africa 2024'!B386+'[1]Ex-Africa 2024'!B783+'[1]Ex-Africa 2024'!B1180</f>
        <v>0</v>
      </c>
      <c r="K88" s="151">
        <f t="shared" si="1"/>
        <v>351805</v>
      </c>
    </row>
    <row r="89" spans="1:11" x14ac:dyDescent="0.3">
      <c r="A89" s="149" t="s">
        <v>185</v>
      </c>
      <c r="B89" s="150">
        <v>171215</v>
      </c>
      <c r="C89" s="151">
        <v>2000</v>
      </c>
      <c r="D89" s="150">
        <f>+'[1]Ex Africa 2021'!B1278</f>
        <v>0</v>
      </c>
      <c r="E89" s="150">
        <f>+'[1]Ex Africa 2022'!B1278</f>
        <v>0</v>
      </c>
      <c r="F89" s="150">
        <f>+'[1]Ex-Africa 2023'!B1278</f>
        <v>13500</v>
      </c>
      <c r="G89" s="150">
        <f>+'[1]Ex-Africa 2024'!B90+'[1]Ex-Africa 2024'!B487+'[1]Ex-Africa 2024'!B884</f>
        <v>0</v>
      </c>
      <c r="H89" s="150">
        <f>+'[1]Ex-Africa 2024'!B189+'[1]Ex-Africa 2024'!B586+'[1]Ex-Africa 2024'!B983</f>
        <v>15</v>
      </c>
      <c r="I89" s="150">
        <f>+'[1]Ex-Africa 2024'!B288+'[1]Ex-Africa 2024'!B685+'[1]Ex-Africa 2024'!B1082</f>
        <v>0</v>
      </c>
      <c r="J89" s="150">
        <f>+'[1]Ex-Africa 2024'!B387+'[1]Ex-Africa 2024'!B784+'[1]Ex-Africa 2024'!B1181</f>
        <v>0</v>
      </c>
      <c r="K89" s="151">
        <f t="shared" si="1"/>
        <v>15</v>
      </c>
    </row>
    <row r="90" spans="1:11" x14ac:dyDescent="0.3">
      <c r="A90" s="149" t="s">
        <v>186</v>
      </c>
      <c r="B90" s="150">
        <v>107000</v>
      </c>
      <c r="C90" s="151">
        <v>0</v>
      </c>
      <c r="D90" s="150">
        <f>+'[1]Ex Africa 2021'!B1279</f>
        <v>0</v>
      </c>
      <c r="E90" s="150">
        <f>+'[1]Ex Africa 2022'!B1279</f>
        <v>18500</v>
      </c>
      <c r="F90" s="150">
        <f>+'[1]Ex-Africa 2023'!B1279</f>
        <v>204000</v>
      </c>
      <c r="G90" s="150">
        <f>+'[1]Ex-Africa 2024'!B91+'[1]Ex-Africa 2024'!B488+'[1]Ex-Africa 2024'!B885</f>
        <v>0</v>
      </c>
      <c r="H90" s="150">
        <f>+'[1]Ex-Africa 2024'!B190+'[1]Ex-Africa 2024'!B587+'[1]Ex-Africa 2024'!B984</f>
        <v>0</v>
      </c>
      <c r="I90" s="150">
        <f>+'[1]Ex-Africa 2024'!B289+'[1]Ex-Africa 2024'!B686+'[1]Ex-Africa 2024'!B1083</f>
        <v>0</v>
      </c>
      <c r="J90" s="150">
        <f>+'[1]Ex-Africa 2024'!B388+'[1]Ex-Africa 2024'!B785+'[1]Ex-Africa 2024'!B1182</f>
        <v>0</v>
      </c>
      <c r="K90" s="151">
        <f t="shared" si="1"/>
        <v>0</v>
      </c>
    </row>
    <row r="91" spans="1:11" x14ac:dyDescent="0.3">
      <c r="A91" s="149" t="s">
        <v>187</v>
      </c>
      <c r="B91" s="150">
        <v>143095</v>
      </c>
      <c r="C91" s="151">
        <v>0</v>
      </c>
      <c r="D91" s="150">
        <f>+'[1]Ex Africa 2021'!B1280</f>
        <v>0</v>
      </c>
      <c r="E91" s="150">
        <f>+'[1]Ex Africa 2022'!B1280</f>
        <v>0</v>
      </c>
      <c r="F91" s="150">
        <f>+'[1]Ex-Africa 2023'!B1280</f>
        <v>0</v>
      </c>
      <c r="G91" s="150">
        <f>+'[1]Ex-Africa 2024'!B92+'[1]Ex-Africa 2024'!B489+'[1]Ex-Africa 2024'!B886</f>
        <v>0</v>
      </c>
      <c r="H91" s="150">
        <f>+'[1]Ex-Africa 2024'!B191+'[1]Ex-Africa 2024'!B588+'[1]Ex-Africa 2024'!B985</f>
        <v>0</v>
      </c>
      <c r="I91" s="150">
        <f>+'[1]Ex-Africa 2024'!B290+'[1]Ex-Africa 2024'!B687+'[1]Ex-Africa 2024'!B1084</f>
        <v>0</v>
      </c>
      <c r="J91" s="150">
        <f>+'[1]Ex-Africa 2024'!B389+'[1]Ex-Africa 2024'!B786+'[1]Ex-Africa 2024'!B1183</f>
        <v>0</v>
      </c>
      <c r="K91" s="151">
        <f t="shared" si="1"/>
        <v>0</v>
      </c>
    </row>
    <row r="92" spans="1:11" x14ac:dyDescent="0.3">
      <c r="A92" s="149" t="s">
        <v>188</v>
      </c>
      <c r="B92" s="150">
        <v>1053580</v>
      </c>
      <c r="C92" s="151">
        <v>37934</v>
      </c>
      <c r="D92" s="150">
        <f>+'[1]Ex Africa 2021'!B1281</f>
        <v>113678</v>
      </c>
      <c r="E92" s="150">
        <f>+'[1]Ex Africa 2022'!B1281</f>
        <v>70985</v>
      </c>
      <c r="F92" s="150">
        <f>+'[1]Ex-Africa 2023'!B1281</f>
        <v>8506</v>
      </c>
      <c r="G92" s="150">
        <f>+'[1]Ex-Africa 2024'!B93+'[1]Ex-Africa 2024'!B490+'[1]Ex-Africa 2024'!B887</f>
        <v>38276</v>
      </c>
      <c r="H92" s="150">
        <f>+'[1]Ex-Africa 2024'!B192+'[1]Ex-Africa 2024'!B589+'[1]Ex-Africa 2024'!B986</f>
        <v>0</v>
      </c>
      <c r="I92" s="150">
        <f>+'[1]Ex-Africa 2024'!B291+'[1]Ex-Africa 2024'!B688+'[1]Ex-Africa 2024'!B1085</f>
        <v>94991</v>
      </c>
      <c r="J92" s="150">
        <f>+'[1]Ex-Africa 2024'!B390+'[1]Ex-Africa 2024'!B787+'[1]Ex-Africa 2024'!B1184</f>
        <v>0</v>
      </c>
      <c r="K92" s="151">
        <f t="shared" si="1"/>
        <v>133267</v>
      </c>
    </row>
    <row r="93" spans="1:11" x14ac:dyDescent="0.3">
      <c r="A93" s="149" t="s">
        <v>189</v>
      </c>
      <c r="B93" s="150">
        <v>663188</v>
      </c>
      <c r="C93" s="151">
        <v>42700</v>
      </c>
      <c r="D93" s="150">
        <f>+'[1]Ex Africa 2021'!B1282</f>
        <v>179035</v>
      </c>
      <c r="E93" s="150">
        <f>+'[1]Ex Africa 2022'!B1282</f>
        <v>400971</v>
      </c>
      <c r="F93" s="150">
        <f>+'[1]Ex-Africa 2023'!B1282</f>
        <v>247424</v>
      </c>
      <c r="G93" s="150">
        <f>+'[1]Ex-Africa 2024'!B94+'[1]Ex-Africa 2024'!B491+'[1]Ex-Africa 2024'!B888</f>
        <v>0</v>
      </c>
      <c r="H93" s="150">
        <f>+'[1]Ex-Africa 2024'!B193+'[1]Ex-Africa 2024'!B590+'[1]Ex-Africa 2024'!B987</f>
        <v>35346</v>
      </c>
      <c r="I93" s="150">
        <f>+'[1]Ex-Africa 2024'!B292+'[1]Ex-Africa 2024'!B689+'[1]Ex-Africa 2024'!B1086</f>
        <v>0</v>
      </c>
      <c r="J93" s="150">
        <f>+'[1]Ex-Africa 2024'!B391+'[1]Ex-Africa 2024'!B788+'[1]Ex-Africa 2024'!B1185</f>
        <v>0</v>
      </c>
      <c r="K93" s="151">
        <f t="shared" si="1"/>
        <v>35346</v>
      </c>
    </row>
    <row r="94" spans="1:11" x14ac:dyDescent="0.3">
      <c r="A94" s="12" t="s">
        <v>190</v>
      </c>
      <c r="B94" s="146">
        <v>5588387</v>
      </c>
      <c r="C94" s="147">
        <v>204573</v>
      </c>
      <c r="D94" s="150">
        <f>+'[1]Ex Africa 2021'!B1283</f>
        <v>0</v>
      </c>
      <c r="E94" s="150">
        <f>+'[1]Ex Africa 2022'!B1283</f>
        <v>1486700</v>
      </c>
      <c r="F94" s="150">
        <f>+'[1]Ex-Africa 2023'!B1283</f>
        <v>284100</v>
      </c>
      <c r="G94" s="150">
        <f>+'[1]Ex-Africa 2024'!B95+'[1]Ex-Africa 2024'!B492+'[1]Ex-Africa 2024'!B889</f>
        <v>0</v>
      </c>
      <c r="H94" s="150">
        <f>+'[1]Ex-Africa 2024'!B194+'[1]Ex-Africa 2024'!B591+'[1]Ex-Africa 2024'!B988</f>
        <v>0</v>
      </c>
      <c r="I94" s="150">
        <f>+'[1]Ex-Africa 2024'!B293+'[1]Ex-Africa 2024'!B690+'[1]Ex-Africa 2024'!B1087</f>
        <v>0</v>
      </c>
      <c r="J94" s="150">
        <f>+'[1]Ex-Africa 2024'!B392+'[1]Ex-Africa 2024'!B789+'[1]Ex-Africa 2024'!B1186</f>
        <v>0</v>
      </c>
      <c r="K94" s="151">
        <f t="shared" si="1"/>
        <v>0</v>
      </c>
    </row>
    <row r="95" spans="1:11" s="24" customFormat="1" x14ac:dyDescent="0.3">
      <c r="A95" s="12" t="s">
        <v>191</v>
      </c>
      <c r="B95" s="146">
        <v>11822768</v>
      </c>
      <c r="C95" s="147">
        <v>110000</v>
      </c>
      <c r="D95" s="150">
        <f>+'[1]Ex Africa 2021'!B1284</f>
        <v>2232010</v>
      </c>
      <c r="E95" s="150">
        <f>+'[1]Ex Africa 2022'!B1284</f>
        <v>2739072</v>
      </c>
      <c r="F95" s="150">
        <f>+'[1]Ex-Africa 2023'!B1284</f>
        <v>109700</v>
      </c>
      <c r="G95" s="150">
        <f>+'[1]Ex-Africa 2024'!B96+'[1]Ex-Africa 2024'!B493+'[1]Ex-Africa 2024'!B890</f>
        <v>0</v>
      </c>
      <c r="H95" s="150">
        <f>+'[1]Ex-Africa 2024'!B195+'[1]Ex-Africa 2024'!B592+'[1]Ex-Africa 2024'!B989</f>
        <v>0</v>
      </c>
      <c r="I95" s="150">
        <f>+'[1]Ex-Africa 2024'!B294+'[1]Ex-Africa 2024'!B691+'[1]Ex-Africa 2024'!B1088</f>
        <v>2180988</v>
      </c>
      <c r="J95" s="150">
        <f>+'[1]Ex-Africa 2024'!B393+'[1]Ex-Africa 2024'!B790+'[1]Ex-Africa 2024'!B1187</f>
        <v>0</v>
      </c>
      <c r="K95" s="151">
        <f t="shared" si="1"/>
        <v>2180988</v>
      </c>
    </row>
    <row r="96" spans="1:11" x14ac:dyDescent="0.3">
      <c r="A96" s="149" t="s">
        <v>192</v>
      </c>
      <c r="B96" s="150">
        <v>328901</v>
      </c>
      <c r="C96" s="151">
        <v>0</v>
      </c>
      <c r="D96" s="150">
        <f>+'[1]Ex Africa 2021'!B1285</f>
        <v>0</v>
      </c>
      <c r="E96" s="150">
        <f>+'[1]Ex Africa 2022'!B1285</f>
        <v>0</v>
      </c>
      <c r="F96" s="150">
        <f>+'[1]Ex-Africa 2023'!B1285</f>
        <v>0</v>
      </c>
      <c r="G96" s="150">
        <f>+'[1]Ex-Africa 2024'!B97+'[1]Ex-Africa 2024'!B494+'[1]Ex-Africa 2024'!B891</f>
        <v>0</v>
      </c>
      <c r="H96" s="150">
        <f>+'[1]Ex-Africa 2024'!B196+'[1]Ex-Africa 2024'!B593+'[1]Ex-Africa 2024'!B990</f>
        <v>0</v>
      </c>
      <c r="I96" s="150">
        <f>+'[1]Ex-Africa 2024'!B295+'[1]Ex-Africa 2024'!B692+'[1]Ex-Africa 2024'!B1089</f>
        <v>0</v>
      </c>
      <c r="J96" s="150">
        <f>+'[1]Ex-Africa 2024'!B394+'[1]Ex-Africa 2024'!B791+'[1]Ex-Africa 2024'!B1188</f>
        <v>0</v>
      </c>
      <c r="K96" s="151">
        <f t="shared" si="1"/>
        <v>0</v>
      </c>
    </row>
    <row r="97" spans="1:12" s="24" customFormat="1" ht="13.2" x14ac:dyDescent="0.25">
      <c r="A97" s="148" t="s">
        <v>6</v>
      </c>
      <c r="B97" s="104">
        <f>SUM(B4:B96)</f>
        <v>307836906</v>
      </c>
      <c r="C97" s="104">
        <f t="shared" ref="C97:J97" si="2">SUM(C4:C96)</f>
        <v>44090650</v>
      </c>
      <c r="D97" s="104">
        <f t="shared" si="2"/>
        <v>14140924</v>
      </c>
      <c r="E97" s="104">
        <f t="shared" si="2"/>
        <v>23264300</v>
      </c>
      <c r="F97" s="104">
        <f t="shared" si="2"/>
        <v>31548679</v>
      </c>
      <c r="G97" s="104">
        <f t="shared" si="2"/>
        <v>6138827</v>
      </c>
      <c r="H97" s="104">
        <f t="shared" si="2"/>
        <v>1121912</v>
      </c>
      <c r="I97" s="104">
        <f t="shared" si="2"/>
        <v>8215302</v>
      </c>
      <c r="J97" s="104">
        <f t="shared" si="2"/>
        <v>0</v>
      </c>
      <c r="K97" s="104">
        <f>SUM(K4:K96)</f>
        <v>15476041</v>
      </c>
      <c r="L97" s="143"/>
    </row>
    <row r="98" spans="1:12" x14ac:dyDescent="0.3">
      <c r="K98" s="44"/>
    </row>
    <row r="99" spans="1:12" x14ac:dyDescent="0.3">
      <c r="K99" s="44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48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90C9-5F69-458C-AE8C-E1598BF3CBC1}">
  <sheetPr>
    <pageSetUpPr fitToPage="1"/>
  </sheetPr>
  <dimension ref="A1:AE72"/>
  <sheetViews>
    <sheetView workbookViewId="0">
      <selection activeCell="A12" sqref="A12"/>
    </sheetView>
  </sheetViews>
  <sheetFormatPr defaultRowHeight="14.4" x14ac:dyDescent="0.3"/>
  <cols>
    <col min="1" max="1" width="19.33203125" customWidth="1"/>
    <col min="2" max="2" width="1.6640625" customWidth="1"/>
    <col min="3" max="3" width="11.5546875" style="89" customWidth="1"/>
    <col min="4" max="4" width="9.77734375" style="89" customWidth="1"/>
    <col min="5" max="5" width="10.21875" style="89" customWidth="1"/>
    <col min="6" max="6" width="11" style="89" customWidth="1"/>
    <col min="7" max="7" width="1.88671875" style="89" customWidth="1"/>
    <col min="8" max="8" width="10.44140625" style="89" customWidth="1"/>
    <col min="9" max="9" width="9.77734375" style="89" customWidth="1"/>
    <col min="10" max="10" width="9.44140625" style="89" customWidth="1"/>
    <col min="11" max="11" width="10.88671875" style="89" customWidth="1"/>
    <col min="12" max="12" width="2.21875" style="89" customWidth="1"/>
    <col min="13" max="13" width="10.109375" style="89" bestFit="1" customWidth="1"/>
    <col min="14" max="14" width="10.6640625" style="89" customWidth="1"/>
    <col min="15" max="15" width="7.21875" style="89" customWidth="1"/>
    <col min="16" max="16" width="11.109375" style="89" customWidth="1"/>
    <col min="17" max="17" width="1.109375" customWidth="1"/>
    <col min="18" max="18" width="10.109375" style="89" bestFit="1" customWidth="1"/>
    <col min="19" max="19" width="9.6640625" style="89" customWidth="1"/>
    <col min="20" max="20" width="7.5546875" style="89" customWidth="1"/>
    <col min="21" max="21" width="11.109375" style="89" customWidth="1"/>
    <col min="22" max="22" width="1.21875" customWidth="1"/>
    <col min="23" max="23" width="10.109375" style="89" bestFit="1" customWidth="1"/>
    <col min="24" max="24" width="9.109375" style="89" bestFit="1" customWidth="1"/>
    <col min="25" max="25" width="7.5546875" style="89" bestFit="1" customWidth="1"/>
    <col min="26" max="26" width="11.109375" style="89" customWidth="1"/>
    <col min="27" max="27" width="1.44140625" customWidth="1"/>
    <col min="28" max="28" width="10.109375" style="89" bestFit="1" customWidth="1"/>
    <col min="29" max="30" width="8.88671875" style="89"/>
    <col min="31" max="31" width="10.109375" style="89" bestFit="1" customWidth="1"/>
  </cols>
  <sheetData>
    <row r="1" spans="1:31" s="1" customFormat="1" ht="17.399999999999999" x14ac:dyDescent="0.3">
      <c r="A1" s="36" t="s">
        <v>193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W1" s="2"/>
      <c r="X1" s="2"/>
      <c r="Y1" s="2"/>
      <c r="Z1" s="2"/>
      <c r="AB1" s="2"/>
      <c r="AC1" s="2"/>
      <c r="AD1" s="2"/>
      <c r="AE1" s="2"/>
    </row>
    <row r="2" spans="1:31" s="62" customFormat="1" ht="15.6" x14ac:dyDescent="0.3">
      <c r="A2" s="121" t="s">
        <v>2</v>
      </c>
      <c r="C2" s="211" t="s">
        <v>81</v>
      </c>
      <c r="D2" s="212"/>
      <c r="E2" s="212"/>
      <c r="F2" s="213"/>
      <c r="G2" s="39"/>
      <c r="H2" s="211">
        <v>2020</v>
      </c>
      <c r="I2" s="212"/>
      <c r="J2" s="212"/>
      <c r="K2" s="213"/>
      <c r="L2" s="39"/>
      <c r="M2" s="211">
        <v>2021</v>
      </c>
      <c r="N2" s="212"/>
      <c r="O2" s="212"/>
      <c r="P2" s="213"/>
      <c r="R2" s="211">
        <v>2022</v>
      </c>
      <c r="S2" s="212"/>
      <c r="T2" s="212"/>
      <c r="U2" s="213"/>
      <c r="W2" s="211">
        <v>2023</v>
      </c>
      <c r="X2" s="212"/>
      <c r="Y2" s="212"/>
      <c r="Z2" s="213"/>
      <c r="AB2" s="211" t="s">
        <v>11</v>
      </c>
      <c r="AC2" s="212"/>
      <c r="AD2" s="212"/>
      <c r="AE2" s="213"/>
    </row>
    <row r="3" spans="1:31" s="24" customFormat="1" ht="15.6" x14ac:dyDescent="0.3">
      <c r="C3" s="42" t="s">
        <v>16</v>
      </c>
      <c r="D3" s="42" t="s">
        <v>17</v>
      </c>
      <c r="E3" s="42" t="s">
        <v>18</v>
      </c>
      <c r="F3" s="42" t="s">
        <v>6</v>
      </c>
      <c r="G3" s="39"/>
      <c r="H3" s="42" t="s">
        <v>16</v>
      </c>
      <c r="I3" s="42" t="s">
        <v>17</v>
      </c>
      <c r="J3" s="42" t="s">
        <v>18</v>
      </c>
      <c r="K3" s="42" t="s">
        <v>6</v>
      </c>
      <c r="L3" s="39"/>
      <c r="M3" s="42" t="s">
        <v>16</v>
      </c>
      <c r="N3" s="42" t="s">
        <v>17</v>
      </c>
      <c r="O3" s="42" t="s">
        <v>18</v>
      </c>
      <c r="P3" s="42" t="s">
        <v>6</v>
      </c>
      <c r="R3" s="42" t="s">
        <v>16</v>
      </c>
      <c r="S3" s="42" t="s">
        <v>17</v>
      </c>
      <c r="T3" s="42" t="s">
        <v>18</v>
      </c>
      <c r="U3" s="42" t="s">
        <v>6</v>
      </c>
      <c r="W3" s="42" t="s">
        <v>16</v>
      </c>
      <c r="X3" s="42" t="s">
        <v>17</v>
      </c>
      <c r="Y3" s="42" t="s">
        <v>18</v>
      </c>
      <c r="Z3" s="42" t="s">
        <v>6</v>
      </c>
      <c r="AB3" s="42" t="s">
        <v>16</v>
      </c>
      <c r="AC3" s="42" t="s">
        <v>17</v>
      </c>
      <c r="AD3" s="42" t="s">
        <v>18</v>
      </c>
      <c r="AE3" s="42" t="s">
        <v>6</v>
      </c>
    </row>
    <row r="4" spans="1:31" ht="15.6" x14ac:dyDescent="0.3">
      <c r="A4" s="62" t="s">
        <v>194</v>
      </c>
      <c r="C4" s="153"/>
      <c r="D4" s="44"/>
      <c r="E4" s="44"/>
      <c r="F4" s="154"/>
      <c r="G4" s="44"/>
      <c r="H4" s="125"/>
      <c r="K4" s="126"/>
      <c r="L4" s="44"/>
      <c r="M4" s="125"/>
      <c r="P4" s="126"/>
      <c r="R4" s="125"/>
      <c r="U4" s="126"/>
      <c r="W4" s="125"/>
      <c r="Z4" s="126"/>
      <c r="AB4" s="125"/>
      <c r="AE4" s="126"/>
    </row>
    <row r="5" spans="1:31" x14ac:dyDescent="0.3">
      <c r="A5" s="155" t="s">
        <v>26</v>
      </c>
      <c r="C5" s="125"/>
      <c r="F5" s="126"/>
      <c r="H5" s="125"/>
      <c r="K5" s="126"/>
      <c r="M5" s="125"/>
      <c r="P5" s="126"/>
      <c r="R5" s="125"/>
      <c r="U5" s="126"/>
      <c r="W5" s="125"/>
      <c r="Z5" s="126"/>
      <c r="AB5" s="125"/>
      <c r="AE5" s="126"/>
    </row>
    <row r="6" spans="1:31" x14ac:dyDescent="0.3">
      <c r="A6" t="s">
        <v>100</v>
      </c>
      <c r="C6" s="127">
        <v>2663161</v>
      </c>
      <c r="D6" s="90">
        <v>0</v>
      </c>
      <c r="E6" s="90">
        <v>0</v>
      </c>
      <c r="F6" s="128">
        <v>2663161</v>
      </c>
      <c r="H6" s="127">
        <v>2321050</v>
      </c>
      <c r="I6" s="90">
        <v>1008700</v>
      </c>
      <c r="J6" s="90">
        <v>0</v>
      </c>
      <c r="K6" s="128">
        <v>3329750</v>
      </c>
      <c r="M6" s="127">
        <f>+'[1]Ex Africa 2021'!B5+'[1]Ex Africa 2021'!B104+'[1]Ex Africa 2021'!B203+'[1]Ex Africa 2021'!B302</f>
        <v>1000</v>
      </c>
      <c r="N6" s="90">
        <f>+'[1]Ex Africa 2021'!B402+'[1]Ex Africa 2021'!B501+'[1]Ex Africa 2021'!B600+'[1]Ex Africa 2021'!B699</f>
        <v>2339550</v>
      </c>
      <c r="O6" s="90">
        <f>+'[1]Ex Africa 2021'!B799+'[1]Ex Africa 2021'!B898+'[1]Ex Africa 2021'!B997+'[1]Ex Africa 2021'!B1096</f>
        <v>0</v>
      </c>
      <c r="P6" s="128">
        <f>SUM(M6:O6)</f>
        <v>2340550</v>
      </c>
      <c r="R6" s="127">
        <f>+'[1]Ex Africa 2022'!B5+'[1]Ex Africa 2022'!B104+'[1]Ex Africa 2022'!B203+'[1]Ex Africa 2022'!B302</f>
        <v>20000</v>
      </c>
      <c r="S6" s="90">
        <f>+'[1]Ex Africa 2022'!B402+'[1]Ex Africa 2022'!B501+'[1]Ex Africa 2022'!B600+'[1]Ex Africa 2022'!B699</f>
        <v>407350</v>
      </c>
      <c r="T6" s="90">
        <f>+'[1]Ex Africa 2022'!B799+'[1]Ex Africa 2022'!B898+'[1]Ex Africa 2022'!B997+'[1]Ex Africa 2022'!B1096</f>
        <v>0</v>
      </c>
      <c r="U6" s="128">
        <f>SUM(R6:T6)</f>
        <v>427350</v>
      </c>
      <c r="W6" s="127">
        <f>+'[1]Ex-Africa 2023'!B5+'[1]Ex-Africa 2023'!B104+'[1]Ex-Africa 2023'!B203+'[1]Ex-Africa 2023'!B302</f>
        <v>300000</v>
      </c>
      <c r="X6" s="90">
        <f>+'[1]Ex-Africa 2023'!B402+'[1]Ex-Africa 2023'!B501+'[1]Ex-Africa 2023'!B600+'[1]Ex-Africa 2023'!B699</f>
        <v>470464</v>
      </c>
      <c r="Y6" s="90">
        <f>+'[1]Ex-Africa 2023'!B799+'[1]Ex-Africa 2023'!B898+'[1]Ex-Africa 2023'!B997+'[1]Ex-Africa 2023'!B1096</f>
        <v>0</v>
      </c>
      <c r="Z6" s="128">
        <f>SUM(W6:Y6)</f>
        <v>770464</v>
      </c>
      <c r="AB6" s="127">
        <f>+'[1]Ex-Africa 2024'!B5+'[1]Ex-Africa 2024'!B104+'[1]Ex-Africa 2024'!B203+'[1]Ex-Africa 2024'!B302</f>
        <v>3500</v>
      </c>
      <c r="AC6" s="90">
        <f>+'[1]Ex-Africa 2024'!B402+'[1]Ex-Africa 2024'!B501+'[1]Ex-Africa 2024'!B600+'[1]Ex-Africa 2024'!B699</f>
        <v>236167</v>
      </c>
      <c r="AD6" s="90">
        <f>+'[1]Ex-Africa 2024'!B799+'[1]Ex-Africa 2024'!B898+'[1]Ex-Africa 2024'!B997+'[1]Ex-Africa 2024'!B1096</f>
        <v>0</v>
      </c>
      <c r="AE6" s="128">
        <f>SUM(AB6:AD6)</f>
        <v>239667</v>
      </c>
    </row>
    <row r="7" spans="1:31" x14ac:dyDescent="0.3">
      <c r="A7" t="s">
        <v>103</v>
      </c>
      <c r="C7" s="127">
        <v>250</v>
      </c>
      <c r="D7" s="90">
        <v>5</v>
      </c>
      <c r="E7" s="90">
        <v>0</v>
      </c>
      <c r="F7" s="128">
        <v>255</v>
      </c>
      <c r="H7" s="127">
        <v>0</v>
      </c>
      <c r="I7" s="90">
        <v>0</v>
      </c>
      <c r="J7" s="90">
        <v>0</v>
      </c>
      <c r="K7" s="128">
        <v>0</v>
      </c>
      <c r="M7" s="127">
        <f>+'[1]Ex Africa 2021'!B8+'[1]Ex Africa 2021'!B107+'[1]Ex Africa 2021'!B206+'[1]Ex Africa 2021'!B305</f>
        <v>9200</v>
      </c>
      <c r="N7" s="90">
        <f>+'[1]Ex Africa 2021'!B405+'[1]Ex Africa 2021'!B504+'[1]Ex Africa 2021'!B603+'[1]Ex Africa 2021'!B702</f>
        <v>0</v>
      </c>
      <c r="O7" s="90">
        <f>+'[1]Ex Africa 2021'!B802+'[1]Ex Africa 2021'!B901+'[1]Ex Africa 2021'!B1000+'[1]Ex Africa 2021'!B1099</f>
        <v>0</v>
      </c>
      <c r="P7" s="128">
        <f t="shared" ref="P7:P48" si="0">SUM(M7:O7)</f>
        <v>9200</v>
      </c>
      <c r="R7" s="127">
        <f>+'[1]Ex Africa 2022'!B8+'[1]Ex Africa 2022'!B107+'[1]Ex Africa 2022'!B206+'[1]Ex Africa 2022'!B305</f>
        <v>0</v>
      </c>
      <c r="S7" s="90">
        <f>+'[1]Ex Africa 2022'!B405+'[1]Ex Africa 2022'!B504+'[1]Ex Africa 2022'!B603+'[1]Ex Africa 2022'!B702</f>
        <v>0</v>
      </c>
      <c r="T7" s="90">
        <f>+'[1]Ex Africa 2022'!B802+'[1]Ex Africa 2022'!B901+'[1]Ex Africa 2022'!B1000+'[1]Ex Africa 2022'!B1099</f>
        <v>0</v>
      </c>
      <c r="U7" s="128">
        <f t="shared" ref="U7:U48" si="1">SUM(R7:T7)</f>
        <v>0</v>
      </c>
      <c r="W7" s="127">
        <f>+'[1]Ex-Africa 2023'!B8+'[1]Ex-Africa 2023'!B107+'[1]Ex-Africa 2023'!B206+'[1]Ex-Africa 2023'!B305</f>
        <v>3460</v>
      </c>
      <c r="X7" s="90">
        <f>+'[1]Ex-Africa 2023'!B405+'[1]Ex-Africa 2023'!B504+'[1]Ex-Africa 2023'!B603+'[1]Ex-Africa 2023'!B702</f>
        <v>0</v>
      </c>
      <c r="Y7" s="90">
        <f>+'[1]Ex-Africa 2023'!B802+'[1]Ex-Africa 2023'!B901+'[1]Ex-Africa 2023'!B1000+'[1]Ex-Africa 2023'!B1099</f>
        <v>0</v>
      </c>
      <c r="Z7" s="128">
        <f t="shared" ref="Z7:Z48" si="2">SUM(W7:Y7)</f>
        <v>3460</v>
      </c>
      <c r="AB7" s="127">
        <f>+'[1]Ex-Africa 2024'!B8+'[1]Ex-Africa 2024'!B107+'[1]Ex-Africa 2024'!B206+'[1]Ex-Africa 2024'!B305</f>
        <v>12506</v>
      </c>
      <c r="AC7" s="90">
        <f>+'[1]Ex-Africa 2024'!B405+'[1]Ex-Africa 2024'!B504+'[1]Ex-Africa 2024'!B603+'[1]Ex-Africa 2024'!B702</f>
        <v>0</v>
      </c>
      <c r="AD7" s="90">
        <f>+'[1]Ex-Africa 2024'!B802+'[1]Ex-Africa 2024'!B901+'[1]Ex-Africa 2024'!B1000+'[1]Ex-Africa 2024'!B1099</f>
        <v>0</v>
      </c>
      <c r="AE7" s="128">
        <f t="shared" ref="AE7:AE48" si="3">SUM(AB7:AD7)</f>
        <v>12506</v>
      </c>
    </row>
    <row r="8" spans="1:31" x14ac:dyDescent="0.3">
      <c r="A8" t="s">
        <v>106</v>
      </c>
      <c r="C8" s="127">
        <v>735550</v>
      </c>
      <c r="D8" s="90">
        <v>0</v>
      </c>
      <c r="E8" s="90">
        <v>0</v>
      </c>
      <c r="F8" s="128">
        <v>735550</v>
      </c>
      <c r="H8" s="127">
        <v>1310700</v>
      </c>
      <c r="I8" s="90">
        <v>0</v>
      </c>
      <c r="J8" s="90">
        <v>0</v>
      </c>
      <c r="K8" s="128">
        <v>1310700</v>
      </c>
      <c r="M8" s="127">
        <f>+'[1]Ex Africa 2021'!B11+'[1]Ex Africa 2021'!B110+'[1]Ex Africa 2021'!B209+'[1]Ex Africa 2021'!B308</f>
        <v>961155</v>
      </c>
      <c r="N8" s="90">
        <f>+'[1]Ex Africa 2021'!B408+'[1]Ex Africa 2021'!B507+'[1]Ex Africa 2021'!B606+'[1]Ex Africa 2021'!B705</f>
        <v>0</v>
      </c>
      <c r="O8" s="90">
        <f>+'[1]Ex Africa 2021'!B805+'[1]Ex Africa 2021'!B904+'[1]Ex Africa 2021'!B1003+'[1]Ex Africa 2021'!B1102</f>
        <v>0</v>
      </c>
      <c r="P8" s="128">
        <f t="shared" si="0"/>
        <v>961155</v>
      </c>
      <c r="R8" s="127">
        <f>+'[1]Ex Africa 2022'!B11+'[1]Ex Africa 2022'!B110+'[1]Ex Africa 2022'!B209+'[1]Ex Africa 2022'!B308</f>
        <v>2147911</v>
      </c>
      <c r="S8" s="90">
        <f>+'[1]Ex Africa 2022'!B408+'[1]Ex Africa 2022'!B507+'[1]Ex Africa 2022'!B606+'[1]Ex Africa 2022'!B705</f>
        <v>0</v>
      </c>
      <c r="T8" s="90">
        <f>+'[1]Ex Africa 2022'!B805+'[1]Ex Africa 2022'!B904+'[1]Ex Africa 2022'!B1003+'[1]Ex Africa 2022'!B1102</f>
        <v>0</v>
      </c>
      <c r="U8" s="128">
        <f t="shared" si="1"/>
        <v>2147911</v>
      </c>
      <c r="W8" s="127">
        <f>+'[1]Ex-Africa 2023'!B11+'[1]Ex-Africa 2023'!B110+'[1]Ex-Africa 2023'!B209+'[1]Ex-Africa 2023'!B308</f>
        <v>11000</v>
      </c>
      <c r="X8" s="90">
        <f>+'[1]Ex-Africa 2023'!B408+'[1]Ex-Africa 2023'!B507+'[1]Ex-Africa 2023'!B606+'[1]Ex-Africa 2023'!B705</f>
        <v>0</v>
      </c>
      <c r="Y8" s="90">
        <f>+'[1]Ex-Africa 2023'!B805+'[1]Ex-Africa 2023'!B904+'[1]Ex-Africa 2023'!B1003+'[1]Ex-Africa 2023'!B1102</f>
        <v>0</v>
      </c>
      <c r="Z8" s="128">
        <f t="shared" si="2"/>
        <v>11000</v>
      </c>
      <c r="AB8" s="127">
        <f>+'[1]Ex-Africa 2024'!B11+'[1]Ex-Africa 2024'!B110+'[1]Ex-Africa 2024'!B209+'[1]Ex-Africa 2024'!B308</f>
        <v>108155</v>
      </c>
      <c r="AC8" s="90">
        <f>+'[1]Ex-Africa 2024'!B408+'[1]Ex-Africa 2024'!B507+'[1]Ex-Africa 2024'!B606+'[1]Ex-Africa 2024'!B705</f>
        <v>0</v>
      </c>
      <c r="AD8" s="90">
        <f>+'[1]Ex-Africa 2024'!B805+'[1]Ex-Africa 2024'!B904+'[1]Ex-Africa 2024'!B1003+'[1]Ex-Africa 2024'!B1102</f>
        <v>0</v>
      </c>
      <c r="AE8" s="128">
        <f t="shared" si="3"/>
        <v>108155</v>
      </c>
    </row>
    <row r="9" spans="1:31" x14ac:dyDescent="0.3">
      <c r="A9" t="s">
        <v>107</v>
      </c>
      <c r="C9" s="127">
        <v>1000</v>
      </c>
      <c r="D9" s="90">
        <v>0</v>
      </c>
      <c r="E9" s="90">
        <v>0</v>
      </c>
      <c r="F9" s="128">
        <v>1000</v>
      </c>
      <c r="H9" s="127">
        <v>0</v>
      </c>
      <c r="I9" s="90">
        <v>0</v>
      </c>
      <c r="J9" s="90">
        <v>0</v>
      </c>
      <c r="K9" s="128">
        <v>0</v>
      </c>
      <c r="M9" s="127">
        <f>+'[1]Ex Africa 2021'!B12+'[1]Ex Africa 2021'!B111+'[1]Ex Africa 2021'!B210+'[1]Ex Africa 2021'!B309</f>
        <v>0</v>
      </c>
      <c r="N9" s="90">
        <f>+'[1]Ex Africa 2021'!B409+'[1]Ex Africa 2021'!B508+'[1]Ex Africa 2021'!B607+'[1]Ex Africa 2021'!B706</f>
        <v>0</v>
      </c>
      <c r="O9" s="90">
        <f>+'[1]Ex Africa 2021'!B806+'[1]Ex Africa 2021'!B905+'[1]Ex Africa 2021'!B1004+'[1]Ex Africa 2021'!B1103</f>
        <v>0</v>
      </c>
      <c r="P9" s="128">
        <f t="shared" si="0"/>
        <v>0</v>
      </c>
      <c r="R9" s="127">
        <f>+'[1]Ex Africa 2022'!B12+'[1]Ex Africa 2022'!B111+'[1]Ex Africa 2022'!B210+'[1]Ex Africa 2022'!B309</f>
        <v>0</v>
      </c>
      <c r="S9" s="90">
        <f>+'[1]Ex Africa 2022'!B409+'[1]Ex Africa 2022'!B508+'[1]Ex Africa 2022'!B607+'[1]Ex Africa 2022'!B706</f>
        <v>0</v>
      </c>
      <c r="T9" s="90">
        <f>+'[1]Ex Africa 2022'!B806+'[1]Ex Africa 2022'!B905+'[1]Ex Africa 2022'!B1004+'[1]Ex Africa 2022'!B1103</f>
        <v>0</v>
      </c>
      <c r="U9" s="128">
        <f t="shared" si="1"/>
        <v>0</v>
      </c>
      <c r="W9" s="127">
        <f>+'[1]Ex-Africa 2023'!B12+'[1]Ex-Africa 2023'!B111+'[1]Ex-Africa 2023'!B210+'[1]Ex-Africa 2023'!B309</f>
        <v>0</v>
      </c>
      <c r="X9" s="90">
        <f>+'[1]Ex-Africa 2023'!B409+'[1]Ex-Africa 2023'!B508+'[1]Ex-Africa 2023'!B607+'[1]Ex-Africa 2023'!B706</f>
        <v>0</v>
      </c>
      <c r="Y9" s="90">
        <f>+'[1]Ex-Africa 2023'!B806+'[1]Ex-Africa 2023'!B905+'[1]Ex-Africa 2023'!B1004+'[1]Ex-Africa 2023'!B1103</f>
        <v>0</v>
      </c>
      <c r="Z9" s="128">
        <f t="shared" si="2"/>
        <v>0</v>
      </c>
      <c r="AB9" s="127">
        <f>+'[1]Ex-Africa 2024'!B12+'[1]Ex-Africa 2024'!B111+'[1]Ex-Africa 2024'!B210+'[1]Ex-Africa 2024'!B309</f>
        <v>0</v>
      </c>
      <c r="AC9" s="90">
        <f>+'[1]Ex-Africa 2024'!B409+'[1]Ex-Africa 2024'!B508+'[1]Ex-Africa 2024'!B607+'[1]Ex-Africa 2024'!B706</f>
        <v>0</v>
      </c>
      <c r="AD9" s="90">
        <f>+'[1]Ex-Africa 2024'!B806+'[1]Ex-Africa 2024'!B905+'[1]Ex-Africa 2024'!B1004+'[1]Ex-Africa 2024'!B1103</f>
        <v>0</v>
      </c>
      <c r="AE9" s="128">
        <f t="shared" si="3"/>
        <v>0</v>
      </c>
    </row>
    <row r="10" spans="1:31" x14ac:dyDescent="0.3">
      <c r="A10" t="s">
        <v>108</v>
      </c>
      <c r="C10" s="127">
        <v>0</v>
      </c>
      <c r="D10" s="90">
        <v>35600</v>
      </c>
      <c r="E10" s="90">
        <v>0</v>
      </c>
      <c r="F10" s="128">
        <v>35600</v>
      </c>
      <c r="H10" s="127">
        <v>0</v>
      </c>
      <c r="I10" s="90">
        <v>133000</v>
      </c>
      <c r="J10" s="90">
        <v>0</v>
      </c>
      <c r="K10" s="128">
        <v>133000</v>
      </c>
      <c r="M10" s="127">
        <f>+'[1]Ex Africa 2021'!B13+'[1]Ex Africa 2021'!B112+'[1]Ex Africa 2021'!B211+'[1]Ex Africa 2021'!B310</f>
        <v>0</v>
      </c>
      <c r="N10" s="90">
        <f>+'[1]Ex Africa 2021'!B410+'[1]Ex Africa 2021'!B509+'[1]Ex Africa 2021'!B608+'[1]Ex Africa 2021'!B707</f>
        <v>143550</v>
      </c>
      <c r="O10" s="90">
        <f>+'[1]Ex Africa 2021'!B807+'[1]Ex Africa 2021'!B906+'[1]Ex Africa 2021'!B1005+'[1]Ex Africa 2021'!B1104</f>
        <v>0</v>
      </c>
      <c r="P10" s="128">
        <f t="shared" si="0"/>
        <v>143550</v>
      </c>
      <c r="R10" s="127">
        <f>+'[1]Ex Africa 2022'!B13+'[1]Ex Africa 2022'!B112+'[1]Ex Africa 2022'!B211+'[1]Ex Africa 2022'!B310</f>
        <v>960</v>
      </c>
      <c r="S10" s="90">
        <f>+'[1]Ex Africa 2022'!B410+'[1]Ex Africa 2022'!B509+'[1]Ex Africa 2022'!B608+'[1]Ex Africa 2022'!B707</f>
        <v>128900</v>
      </c>
      <c r="T10" s="90">
        <f>+'[1]Ex Africa 2022'!B807+'[1]Ex Africa 2022'!B906+'[1]Ex Africa 2022'!B1005+'[1]Ex Africa 2022'!B1104</f>
        <v>0</v>
      </c>
      <c r="U10" s="128">
        <f t="shared" si="1"/>
        <v>129860</v>
      </c>
      <c r="W10" s="127">
        <f>+'[1]Ex-Africa 2023'!B13+'[1]Ex-Africa 2023'!B112+'[1]Ex-Africa 2023'!B211+'[1]Ex-Africa 2023'!B310</f>
        <v>0</v>
      </c>
      <c r="X10" s="90">
        <f>+'[1]Ex-Africa 2023'!B410+'[1]Ex-Africa 2023'!B509+'[1]Ex-Africa 2023'!B608+'[1]Ex-Africa 2023'!B707</f>
        <v>44700</v>
      </c>
      <c r="Y10" s="90">
        <f>+'[1]Ex-Africa 2023'!B807+'[1]Ex-Africa 2023'!B906+'[1]Ex-Africa 2023'!B1005+'[1]Ex-Africa 2023'!B1104</f>
        <v>0</v>
      </c>
      <c r="Z10" s="128">
        <f t="shared" si="2"/>
        <v>44700</v>
      </c>
      <c r="AB10" s="127">
        <f>+'[1]Ex-Africa 2024'!B13+'[1]Ex-Africa 2024'!B112+'[1]Ex-Africa 2024'!B211+'[1]Ex-Africa 2024'!B310</f>
        <v>0</v>
      </c>
      <c r="AC10" s="90">
        <f>+'[1]Ex-Africa 2024'!B410+'[1]Ex-Africa 2024'!B509+'[1]Ex-Africa 2024'!B608+'[1]Ex-Africa 2024'!B707</f>
        <v>77000</v>
      </c>
      <c r="AD10" s="90">
        <f>+'[1]Ex-Africa 2024'!B807+'[1]Ex-Africa 2024'!B906+'[1]Ex-Africa 2024'!B1005+'[1]Ex-Africa 2024'!B1104</f>
        <v>0</v>
      </c>
      <c r="AE10" s="128">
        <f t="shared" si="3"/>
        <v>77000</v>
      </c>
    </row>
    <row r="11" spans="1:31" x14ac:dyDescent="0.3">
      <c r="A11" t="s">
        <v>109</v>
      </c>
      <c r="C11" s="127">
        <v>0</v>
      </c>
      <c r="D11" s="90">
        <v>0</v>
      </c>
      <c r="E11" s="90">
        <v>0</v>
      </c>
      <c r="F11" s="128">
        <v>0</v>
      </c>
      <c r="H11" s="127">
        <v>8000</v>
      </c>
      <c r="I11" s="90">
        <v>0</v>
      </c>
      <c r="J11" s="90">
        <v>0</v>
      </c>
      <c r="K11" s="128">
        <v>8000</v>
      </c>
      <c r="M11" s="127">
        <f>+'[1]Ex Africa 2021'!B14+'[1]Ex Africa 2021'!B113+'[1]Ex Africa 2021'!B212+'[1]Ex Africa 2021'!B311</f>
        <v>0</v>
      </c>
      <c r="N11" s="90">
        <f>+'[1]Ex Africa 2021'!B411+'[1]Ex Africa 2021'!B510+'[1]Ex Africa 2021'!B609+'[1]Ex Africa 2021'!B708</f>
        <v>0</v>
      </c>
      <c r="O11" s="90">
        <f>+'[1]Ex Africa 2021'!B808+'[1]Ex Africa 2021'!B907+'[1]Ex Africa 2021'!B1006+'[1]Ex Africa 2021'!B1105</f>
        <v>0</v>
      </c>
      <c r="P11" s="128">
        <f t="shared" si="0"/>
        <v>0</v>
      </c>
      <c r="R11" s="127">
        <f>+'[1]Ex Africa 2022'!B14+'[1]Ex Africa 2022'!B113+'[1]Ex Africa 2022'!B212+'[1]Ex Africa 2022'!B311</f>
        <v>0</v>
      </c>
      <c r="S11" s="90">
        <f>+'[1]Ex Africa 2022'!B411+'[1]Ex Africa 2022'!B510+'[1]Ex Africa 2022'!B609+'[1]Ex Africa 2022'!B708</f>
        <v>0</v>
      </c>
      <c r="T11" s="90">
        <f>+'[1]Ex Africa 2022'!B808+'[1]Ex Africa 2022'!B907+'[1]Ex Africa 2022'!B1006+'[1]Ex Africa 2022'!B1105</f>
        <v>0</v>
      </c>
      <c r="U11" s="128">
        <f t="shared" si="1"/>
        <v>0</v>
      </c>
      <c r="W11" s="127">
        <f>+'[1]Ex-Africa 2023'!B14+'[1]Ex-Africa 2023'!B113+'[1]Ex-Africa 2023'!B212+'[1]Ex-Africa 2023'!B311</f>
        <v>0</v>
      </c>
      <c r="X11" s="90">
        <f>+'[1]Ex-Africa 2023'!B411+'[1]Ex-Africa 2023'!B510+'[1]Ex-Africa 2023'!B609+'[1]Ex-Africa 2023'!B708</f>
        <v>0</v>
      </c>
      <c r="Y11" s="90">
        <f>+'[1]Ex-Africa 2023'!B808+'[1]Ex-Africa 2023'!B907+'[1]Ex-Africa 2023'!B1006+'[1]Ex-Africa 2023'!B1105</f>
        <v>0</v>
      </c>
      <c r="Z11" s="128">
        <f t="shared" si="2"/>
        <v>0</v>
      </c>
      <c r="AB11" s="127">
        <f>+'[1]Ex-Africa 2024'!B14+'[1]Ex-Africa 2024'!B113+'[1]Ex-Africa 2024'!B212+'[1]Ex-Africa 2024'!B311</f>
        <v>0</v>
      </c>
      <c r="AC11" s="90">
        <f>+'[1]Ex-Africa 2024'!B411+'[1]Ex-Africa 2024'!B510+'[1]Ex-Africa 2024'!B609+'[1]Ex-Africa 2024'!B708</f>
        <v>0</v>
      </c>
      <c r="AD11" s="90">
        <f>+'[1]Ex-Africa 2024'!B808+'[1]Ex-Africa 2024'!B907+'[1]Ex-Africa 2024'!B1006+'[1]Ex-Africa 2024'!B1105</f>
        <v>0</v>
      </c>
      <c r="AE11" s="128">
        <f t="shared" si="3"/>
        <v>0</v>
      </c>
    </row>
    <row r="12" spans="1:31" x14ac:dyDescent="0.3">
      <c r="A12" t="s">
        <v>110</v>
      </c>
      <c r="C12" s="127">
        <v>45936</v>
      </c>
      <c r="D12" s="90">
        <v>0</v>
      </c>
      <c r="E12" s="90">
        <v>0</v>
      </c>
      <c r="F12" s="128">
        <v>45936</v>
      </c>
      <c r="H12" s="127">
        <v>146328</v>
      </c>
      <c r="I12" s="90">
        <v>0</v>
      </c>
      <c r="J12" s="90">
        <v>0</v>
      </c>
      <c r="K12" s="128">
        <v>146328</v>
      </c>
      <c r="M12" s="127">
        <f>+'[1]Ex Africa 2021'!B15+'[1]Ex Africa 2021'!B114+'[1]Ex Africa 2021'!B213+'[1]Ex Africa 2021'!B312</f>
        <v>5000</v>
      </c>
      <c r="N12" s="90">
        <f>+'[1]Ex Africa 2021'!B412+'[1]Ex Africa 2021'!B511+'[1]Ex Africa 2021'!B610+'[1]Ex Africa 2021'!B709</f>
        <v>0</v>
      </c>
      <c r="O12" s="90">
        <f>+'[1]Ex Africa 2021'!B809+'[1]Ex Africa 2021'!B908+'[1]Ex Africa 2021'!B1007+'[1]Ex Africa 2021'!B1106</f>
        <v>0</v>
      </c>
      <c r="P12" s="128">
        <f t="shared" si="0"/>
        <v>5000</v>
      </c>
      <c r="R12" s="127">
        <f>+'[1]Ex Africa 2022'!B15+'[1]Ex Africa 2022'!B114+'[1]Ex Africa 2022'!B213+'[1]Ex Africa 2022'!B312</f>
        <v>123991</v>
      </c>
      <c r="S12" s="90">
        <f>+'[1]Ex Africa 2022'!B412+'[1]Ex Africa 2022'!B511+'[1]Ex Africa 2022'!B610+'[1]Ex Africa 2022'!B709</f>
        <v>0</v>
      </c>
      <c r="T12" s="90">
        <f>+'[1]Ex Africa 2022'!B809+'[1]Ex Africa 2022'!B908+'[1]Ex Africa 2022'!B1007+'[1]Ex Africa 2022'!B1106</f>
        <v>0</v>
      </c>
      <c r="U12" s="128">
        <f t="shared" si="1"/>
        <v>123991</v>
      </c>
      <c r="W12" s="127">
        <f>+'[1]Ex-Africa 2023'!B15+'[1]Ex-Africa 2023'!B114+'[1]Ex-Africa 2023'!B213+'[1]Ex-Africa 2023'!B312</f>
        <v>0</v>
      </c>
      <c r="X12" s="90">
        <f>+'[1]Ex-Africa 2023'!B412+'[1]Ex-Africa 2023'!B511+'[1]Ex-Africa 2023'!B610+'[1]Ex-Africa 2023'!B709</f>
        <v>0</v>
      </c>
      <c r="Y12" s="90">
        <f>+'[1]Ex-Africa 2023'!B809+'[1]Ex-Africa 2023'!B908+'[1]Ex-Africa 2023'!B1007+'[1]Ex-Africa 2023'!B1106</f>
        <v>0</v>
      </c>
      <c r="Z12" s="128">
        <f t="shared" si="2"/>
        <v>0</v>
      </c>
      <c r="AB12" s="127">
        <f>+'[1]Ex-Africa 2024'!B15+'[1]Ex-Africa 2024'!B114+'[1]Ex-Africa 2024'!B213+'[1]Ex-Africa 2024'!B312</f>
        <v>0</v>
      </c>
      <c r="AC12" s="90">
        <f>+'[1]Ex-Africa 2024'!B412+'[1]Ex-Africa 2024'!B511+'[1]Ex-Africa 2024'!B610+'[1]Ex-Africa 2024'!B709</f>
        <v>0</v>
      </c>
      <c r="AD12" s="90">
        <f>+'[1]Ex-Africa 2024'!B809+'[1]Ex-Africa 2024'!B908+'[1]Ex-Africa 2024'!B1007+'[1]Ex-Africa 2024'!B1106</f>
        <v>0</v>
      </c>
      <c r="AE12" s="128">
        <f t="shared" si="3"/>
        <v>0</v>
      </c>
    </row>
    <row r="13" spans="1:31" x14ac:dyDescent="0.3">
      <c r="A13" t="s">
        <v>195</v>
      </c>
      <c r="C13" s="127">
        <v>103700</v>
      </c>
      <c r="D13" s="90">
        <v>8000</v>
      </c>
      <c r="E13" s="90">
        <v>0</v>
      </c>
      <c r="F13" s="128">
        <v>111700</v>
      </c>
      <c r="H13" s="127">
        <v>100200</v>
      </c>
      <c r="I13" s="90">
        <v>8000</v>
      </c>
      <c r="J13" s="90">
        <v>0</v>
      </c>
      <c r="K13" s="128">
        <v>108200</v>
      </c>
      <c r="M13" s="127">
        <f>+'[1]Ex Africa 2021'!B16+'[1]Ex Africa 2021'!B115+'[1]Ex Africa 2021'!B214+'[1]Ex Africa 2021'!B313</f>
        <v>20000</v>
      </c>
      <c r="N13" s="90">
        <f>+'[1]Ex Africa 2021'!B413+'[1]Ex Africa 2021'!B512+'[1]Ex Africa 2021'!B611+'[1]Ex Africa 2021'!B710</f>
        <v>0</v>
      </c>
      <c r="O13" s="90">
        <f>+'[1]Ex Africa 2021'!B810+'[1]Ex Africa 2021'!B909+'[1]Ex Africa 2021'!B1008+'[1]Ex Africa 2021'!B1107</f>
        <v>0</v>
      </c>
      <c r="P13" s="128">
        <f t="shared" si="0"/>
        <v>20000</v>
      </c>
      <c r="R13" s="127">
        <f>+'[1]Ex Africa 2022'!B16+'[1]Ex Africa 2022'!B115+'[1]Ex Africa 2022'!B214+'[1]Ex Africa 2022'!B313</f>
        <v>106500</v>
      </c>
      <c r="S13" s="90">
        <f>+'[1]Ex Africa 2022'!B413+'[1]Ex Africa 2022'!B512+'[1]Ex Africa 2022'!B611+'[1]Ex Africa 2022'!B710</f>
        <v>9000</v>
      </c>
      <c r="T13" s="90">
        <f>+'[1]Ex Africa 2022'!B810+'[1]Ex Africa 2022'!B909+'[1]Ex Africa 2022'!B1008+'[1]Ex Africa 2022'!B1107</f>
        <v>0</v>
      </c>
      <c r="U13" s="128">
        <f t="shared" si="1"/>
        <v>115500</v>
      </c>
      <c r="W13" s="127">
        <f>+'[1]Ex-Africa 2023'!B16+'[1]Ex-Africa 2023'!B115+'[1]Ex-Africa 2023'!B214+'[1]Ex-Africa 2023'!B313</f>
        <v>20000</v>
      </c>
      <c r="X13" s="90">
        <f>+'[1]Ex-Africa 2023'!B413+'[1]Ex-Africa 2023'!B512+'[1]Ex-Africa 2023'!B611+'[1]Ex-Africa 2023'!B710</f>
        <v>10000</v>
      </c>
      <c r="Y13" s="90">
        <f>+'[1]Ex-Africa 2023'!B810+'[1]Ex-Africa 2023'!B909+'[1]Ex-Africa 2023'!B1008+'[1]Ex-Africa 2023'!B1107</f>
        <v>0</v>
      </c>
      <c r="Z13" s="128">
        <f t="shared" si="2"/>
        <v>30000</v>
      </c>
      <c r="AB13" s="127">
        <f>+'[1]Ex-Africa 2024'!B16+'[1]Ex-Africa 2024'!B115+'[1]Ex-Africa 2024'!B214+'[1]Ex-Africa 2024'!B313</f>
        <v>106500</v>
      </c>
      <c r="AC13" s="90">
        <f>+'[1]Ex-Africa 2024'!B413+'[1]Ex-Africa 2024'!B512+'[1]Ex-Africa 2024'!B611+'[1]Ex-Africa 2024'!B710</f>
        <v>9000</v>
      </c>
      <c r="AD13" s="90">
        <f>+'[1]Ex-Africa 2024'!B810+'[1]Ex-Africa 2024'!B909+'[1]Ex-Africa 2024'!B1008+'[1]Ex-Africa 2024'!B1107</f>
        <v>0</v>
      </c>
      <c r="AE13" s="128">
        <f t="shared" si="3"/>
        <v>115500</v>
      </c>
    </row>
    <row r="14" spans="1:31" x14ac:dyDescent="0.3">
      <c r="A14" t="s">
        <v>112</v>
      </c>
      <c r="C14" s="127">
        <v>644050</v>
      </c>
      <c r="D14" s="90">
        <v>0</v>
      </c>
      <c r="E14" s="90">
        <v>0</v>
      </c>
      <c r="F14" s="128">
        <v>644050</v>
      </c>
      <c r="H14" s="127">
        <v>77450</v>
      </c>
      <c r="I14" s="90">
        <v>0</v>
      </c>
      <c r="J14" s="90">
        <v>0</v>
      </c>
      <c r="K14" s="128">
        <v>77450</v>
      </c>
      <c r="M14" s="127">
        <f>+'[1]Ex Africa 2021'!B17+'[1]Ex Africa 2021'!B116+'[1]Ex Africa 2021'!B215+'[1]Ex Africa 2021'!B314</f>
        <v>200550</v>
      </c>
      <c r="N14" s="90">
        <f>+'[1]Ex Africa 2021'!B414+'[1]Ex Africa 2021'!B513+'[1]Ex Africa 2021'!B612+'[1]Ex Africa 2021'!B711</f>
        <v>0</v>
      </c>
      <c r="O14" s="90">
        <f>+'[1]Ex Africa 2021'!B811+'[1]Ex Africa 2021'!B910+'[1]Ex Africa 2021'!B1009+'[1]Ex Africa 2021'!B1108</f>
        <v>0</v>
      </c>
      <c r="P14" s="128">
        <f t="shared" si="0"/>
        <v>200550</v>
      </c>
      <c r="R14" s="127">
        <f>+'[1]Ex Africa 2022'!B17+'[1]Ex Africa 2022'!B116+'[1]Ex Africa 2022'!B215+'[1]Ex Africa 2022'!B314</f>
        <v>36000</v>
      </c>
      <c r="S14" s="90">
        <f>+'[1]Ex Africa 2022'!B414+'[1]Ex Africa 2022'!B513+'[1]Ex Africa 2022'!B612+'[1]Ex Africa 2022'!B711</f>
        <v>0</v>
      </c>
      <c r="T14" s="90">
        <f>+'[1]Ex Africa 2022'!B811+'[1]Ex Africa 2022'!B910+'[1]Ex Africa 2022'!B1009+'[1]Ex Africa 2022'!B1108</f>
        <v>0</v>
      </c>
      <c r="U14" s="128">
        <f t="shared" si="1"/>
        <v>36000</v>
      </c>
      <c r="W14" s="127">
        <f>+'[1]Ex-Africa 2023'!B17+'[1]Ex-Africa 2023'!B116+'[1]Ex-Africa 2023'!B215+'[1]Ex-Africa 2023'!B314</f>
        <v>0</v>
      </c>
      <c r="X14" s="90">
        <f>+'[1]Ex-Africa 2023'!B414+'[1]Ex-Africa 2023'!B513+'[1]Ex-Africa 2023'!B612+'[1]Ex-Africa 2023'!B711</f>
        <v>0</v>
      </c>
      <c r="Y14" s="90">
        <f>+'[1]Ex-Africa 2023'!B811+'[1]Ex-Africa 2023'!B910+'[1]Ex-Africa 2023'!B1009+'[1]Ex-Africa 2023'!B1108</f>
        <v>0</v>
      </c>
      <c r="Z14" s="128">
        <f t="shared" si="2"/>
        <v>0</v>
      </c>
      <c r="AB14" s="127">
        <f>+'[1]Ex-Africa 2024'!B17+'[1]Ex-Africa 2024'!B116+'[1]Ex-Africa 2024'!B215+'[1]Ex-Africa 2024'!B314</f>
        <v>50000</v>
      </c>
      <c r="AC14" s="90">
        <f>+'[1]Ex-Africa 2024'!B414+'[1]Ex-Africa 2024'!B513+'[1]Ex-Africa 2024'!B612+'[1]Ex-Africa 2024'!B711</f>
        <v>0</v>
      </c>
      <c r="AD14" s="90">
        <f>+'[1]Ex-Africa 2024'!B811+'[1]Ex-Africa 2024'!B910+'[1]Ex-Africa 2024'!B1009+'[1]Ex-Africa 2024'!B1108</f>
        <v>0</v>
      </c>
      <c r="AE14" s="128">
        <f t="shared" si="3"/>
        <v>50000</v>
      </c>
    </row>
    <row r="15" spans="1:31" x14ac:dyDescent="0.3">
      <c r="A15" t="s">
        <v>113</v>
      </c>
      <c r="C15" s="127">
        <v>525677</v>
      </c>
      <c r="D15" s="90">
        <v>0</v>
      </c>
      <c r="E15" s="90">
        <v>0</v>
      </c>
      <c r="F15" s="128">
        <v>525677</v>
      </c>
      <c r="H15" s="127">
        <v>250000</v>
      </c>
      <c r="I15" s="90">
        <v>0</v>
      </c>
      <c r="J15" s="90">
        <v>0</v>
      </c>
      <c r="K15" s="128">
        <v>250000</v>
      </c>
      <c r="M15" s="127">
        <f>+'[1]Ex Africa 2021'!B18+'[1]Ex Africa 2021'!B117+'[1]Ex Africa 2021'!B216+'[1]Ex Africa 2021'!B315</f>
        <v>887100</v>
      </c>
      <c r="N15" s="90">
        <f>+'[1]Ex Africa 2021'!B415+'[1]Ex Africa 2021'!B514+'[1]Ex Africa 2021'!B613+'[1]Ex Africa 2021'!B712</f>
        <v>0</v>
      </c>
      <c r="O15" s="90">
        <f>+'[1]Ex Africa 2021'!B812+'[1]Ex Africa 2021'!B911+'[1]Ex Africa 2021'!B1010+'[1]Ex Africa 2021'!B1109</f>
        <v>0</v>
      </c>
      <c r="P15" s="128">
        <f t="shared" si="0"/>
        <v>887100</v>
      </c>
      <c r="R15" s="127">
        <f>+'[1]Ex Africa 2022'!B18+'[1]Ex Africa 2022'!B117+'[1]Ex Africa 2022'!B216+'[1]Ex Africa 2022'!B315</f>
        <v>215900</v>
      </c>
      <c r="S15" s="90">
        <f>+'[1]Ex Africa 2022'!B415+'[1]Ex Africa 2022'!B514+'[1]Ex Africa 2022'!B613+'[1]Ex Africa 2022'!B712</f>
        <v>0</v>
      </c>
      <c r="T15" s="90">
        <f>+'[1]Ex Africa 2022'!B812+'[1]Ex Africa 2022'!B911+'[1]Ex Africa 2022'!B1010+'[1]Ex Africa 2022'!B1109</f>
        <v>0</v>
      </c>
      <c r="U15" s="128">
        <f t="shared" si="1"/>
        <v>215900</v>
      </c>
      <c r="W15" s="127">
        <f>+'[1]Ex-Africa 2023'!B18+'[1]Ex-Africa 2023'!B117+'[1]Ex-Africa 2023'!B216+'[1]Ex-Africa 2023'!B315</f>
        <v>209100</v>
      </c>
      <c r="X15" s="90">
        <f>+'[1]Ex-Africa 2023'!B415+'[1]Ex-Africa 2023'!B514+'[1]Ex-Africa 2023'!B613+'[1]Ex-Africa 2023'!B712</f>
        <v>0</v>
      </c>
      <c r="Y15" s="90">
        <f>+'[1]Ex-Africa 2023'!B812+'[1]Ex-Africa 2023'!B911+'[1]Ex-Africa 2023'!B1010+'[1]Ex-Africa 2023'!B1109</f>
        <v>0</v>
      </c>
      <c r="Z15" s="128">
        <f t="shared" si="2"/>
        <v>209100</v>
      </c>
      <c r="AB15" s="127">
        <f>+'[1]Ex-Africa 2024'!B18+'[1]Ex-Africa 2024'!B117+'[1]Ex-Africa 2024'!B216+'[1]Ex-Africa 2024'!B315</f>
        <v>594150</v>
      </c>
      <c r="AC15" s="90">
        <f>+'[1]Ex-Africa 2024'!B415+'[1]Ex-Africa 2024'!B514+'[1]Ex-Africa 2024'!B613+'[1]Ex-Africa 2024'!B712</f>
        <v>0</v>
      </c>
      <c r="AD15" s="90">
        <f>+'[1]Ex-Africa 2024'!B812+'[1]Ex-Africa 2024'!B911+'[1]Ex-Africa 2024'!B1010+'[1]Ex-Africa 2024'!B1109</f>
        <v>0</v>
      </c>
      <c r="AE15" s="128">
        <f t="shared" si="3"/>
        <v>594150</v>
      </c>
    </row>
    <row r="16" spans="1:31" x14ac:dyDescent="0.3">
      <c r="A16" t="s">
        <v>114</v>
      </c>
      <c r="C16" s="127">
        <v>2000</v>
      </c>
      <c r="D16" s="90">
        <v>0</v>
      </c>
      <c r="E16" s="90">
        <v>0</v>
      </c>
      <c r="F16" s="128">
        <v>2000</v>
      </c>
      <c r="H16" s="127">
        <v>0</v>
      </c>
      <c r="I16" s="90">
        <v>0</v>
      </c>
      <c r="J16" s="90">
        <v>0</v>
      </c>
      <c r="K16" s="128">
        <v>0</v>
      </c>
      <c r="M16" s="127">
        <f>+'[1]Ex Africa 2021'!B19+'[1]Ex Africa 2021'!B118+'[1]Ex Africa 2021'!B217+'[1]Ex Africa 2021'!B316</f>
        <v>0</v>
      </c>
      <c r="N16" s="90">
        <f>+'[1]Ex Africa 2021'!B416+'[1]Ex Africa 2021'!B515+'[1]Ex Africa 2021'!B614+'[1]Ex Africa 2021'!B713</f>
        <v>0</v>
      </c>
      <c r="O16" s="90">
        <f>+'[1]Ex Africa 2021'!B813+'[1]Ex Africa 2021'!B912+'[1]Ex Africa 2021'!B1011+'[1]Ex Africa 2021'!B1110</f>
        <v>0</v>
      </c>
      <c r="P16" s="128">
        <f t="shared" si="0"/>
        <v>0</v>
      </c>
      <c r="R16" s="127">
        <f>+'[1]Ex Africa 2022'!B19+'[1]Ex Africa 2022'!B118+'[1]Ex Africa 2022'!B217+'[1]Ex Africa 2022'!B316</f>
        <v>0</v>
      </c>
      <c r="S16" s="90">
        <f>+'[1]Ex Africa 2022'!B416+'[1]Ex Africa 2022'!B515+'[1]Ex Africa 2022'!B614+'[1]Ex Africa 2022'!B713</f>
        <v>0</v>
      </c>
      <c r="T16" s="90">
        <f>+'[1]Ex Africa 2022'!B813+'[1]Ex Africa 2022'!B912+'[1]Ex Africa 2022'!B1011+'[1]Ex Africa 2022'!B1110</f>
        <v>0</v>
      </c>
      <c r="U16" s="128">
        <f t="shared" si="1"/>
        <v>0</v>
      </c>
      <c r="W16" s="127">
        <f>+'[1]Ex-Africa 2023'!B19+'[1]Ex-Africa 2023'!B118+'[1]Ex-Africa 2023'!B217+'[1]Ex-Africa 2023'!B316</f>
        <v>0</v>
      </c>
      <c r="X16" s="90">
        <f>+'[1]Ex-Africa 2023'!B416+'[1]Ex-Africa 2023'!B515+'[1]Ex-Africa 2023'!B614+'[1]Ex-Africa 2023'!B713</f>
        <v>0</v>
      </c>
      <c r="Y16" s="90">
        <f>+'[1]Ex-Africa 2023'!B813+'[1]Ex-Africa 2023'!B912+'[1]Ex-Africa 2023'!B1011+'[1]Ex-Africa 2023'!B1110</f>
        <v>0</v>
      </c>
      <c r="Z16" s="128">
        <f t="shared" si="2"/>
        <v>0</v>
      </c>
      <c r="AB16" s="127">
        <f>+'[1]Ex-Africa 2024'!B19+'[1]Ex-Africa 2024'!B118+'[1]Ex-Africa 2024'!B217+'[1]Ex-Africa 2024'!B316</f>
        <v>0</v>
      </c>
      <c r="AC16" s="90">
        <f>+'[1]Ex-Africa 2024'!B416+'[1]Ex-Africa 2024'!B515+'[1]Ex-Africa 2024'!B614+'[1]Ex-Africa 2024'!B713</f>
        <v>0</v>
      </c>
      <c r="AD16" s="90">
        <f>+'[1]Ex-Africa 2024'!B813+'[1]Ex-Africa 2024'!B912+'[1]Ex-Africa 2024'!B1011+'[1]Ex-Africa 2024'!B1110</f>
        <v>0</v>
      </c>
      <c r="AE16" s="128">
        <f t="shared" si="3"/>
        <v>0</v>
      </c>
    </row>
    <row r="17" spans="1:31" x14ac:dyDescent="0.3">
      <c r="A17" t="s">
        <v>115</v>
      </c>
      <c r="C17" s="127">
        <v>550000</v>
      </c>
      <c r="D17" s="90">
        <v>0</v>
      </c>
      <c r="E17" s="90">
        <v>0</v>
      </c>
      <c r="F17" s="128">
        <v>550000</v>
      </c>
      <c r="H17" s="127">
        <v>0</v>
      </c>
      <c r="I17" s="90">
        <v>0</v>
      </c>
      <c r="J17" s="90">
        <v>0</v>
      </c>
      <c r="K17" s="128">
        <v>0</v>
      </c>
      <c r="M17" s="127">
        <f>+'[1]Ex Africa 2021'!B20+'[1]Ex Africa 2021'!B119+'[1]Ex Africa 2021'!B218+'[1]Ex Africa 2021'!B317</f>
        <v>0</v>
      </c>
      <c r="N17" s="90">
        <f>+'[1]Ex Africa 2021'!B417+'[1]Ex Africa 2021'!B516+'[1]Ex Africa 2021'!B615+'[1]Ex Africa 2021'!B714</f>
        <v>0</v>
      </c>
      <c r="O17" s="90">
        <f>+'[1]Ex Africa 2021'!B814+'[1]Ex Africa 2021'!B913+'[1]Ex Africa 2021'!B1012+'[1]Ex Africa 2021'!B1111</f>
        <v>0</v>
      </c>
      <c r="P17" s="128">
        <f t="shared" si="0"/>
        <v>0</v>
      </c>
      <c r="R17" s="127">
        <f>+'[1]Ex Africa 2022'!B20+'[1]Ex Africa 2022'!B119+'[1]Ex Africa 2022'!B218+'[1]Ex Africa 2022'!B317</f>
        <v>0</v>
      </c>
      <c r="S17" s="90">
        <f>+'[1]Ex Africa 2022'!B417+'[1]Ex Africa 2022'!B516+'[1]Ex Africa 2022'!B615+'[1]Ex Africa 2022'!B714</f>
        <v>0</v>
      </c>
      <c r="T17" s="90">
        <f>+'[1]Ex Africa 2022'!B814+'[1]Ex Africa 2022'!B913+'[1]Ex Africa 2022'!B1012+'[1]Ex Africa 2022'!B1111</f>
        <v>0</v>
      </c>
      <c r="U17" s="128">
        <f t="shared" si="1"/>
        <v>0</v>
      </c>
      <c r="W17" s="127">
        <f>+'[1]Ex-Africa 2023'!B20+'[1]Ex-Africa 2023'!B119+'[1]Ex-Africa 2023'!B218+'[1]Ex-Africa 2023'!B317</f>
        <v>0</v>
      </c>
      <c r="X17" s="90">
        <f>+'[1]Ex-Africa 2023'!B417+'[1]Ex-Africa 2023'!B516+'[1]Ex-Africa 2023'!B615+'[1]Ex-Africa 2023'!B714</f>
        <v>160</v>
      </c>
      <c r="Y17" s="90">
        <f>+'[1]Ex-Africa 2023'!B814+'[1]Ex-Africa 2023'!B913+'[1]Ex-Africa 2023'!B1012+'[1]Ex-Africa 2023'!B1111</f>
        <v>0</v>
      </c>
      <c r="Z17" s="128">
        <f t="shared" si="2"/>
        <v>160</v>
      </c>
      <c r="AB17" s="127">
        <f>+'[1]Ex-Africa 2024'!B20+'[1]Ex-Africa 2024'!B119+'[1]Ex-Africa 2024'!B218+'[1]Ex-Africa 2024'!B317</f>
        <v>0</v>
      </c>
      <c r="AC17" s="90">
        <f>+'[1]Ex-Africa 2024'!B417+'[1]Ex-Africa 2024'!B516+'[1]Ex-Africa 2024'!B615+'[1]Ex-Africa 2024'!B714</f>
        <v>0</v>
      </c>
      <c r="AD17" s="90">
        <f>+'[1]Ex-Africa 2024'!B814+'[1]Ex-Africa 2024'!B913+'[1]Ex-Africa 2024'!B1012+'[1]Ex-Africa 2024'!B1111</f>
        <v>0</v>
      </c>
      <c r="AE17" s="128">
        <f t="shared" si="3"/>
        <v>0</v>
      </c>
    </row>
    <row r="18" spans="1:31" x14ac:dyDescent="0.3">
      <c r="A18" t="s">
        <v>116</v>
      </c>
      <c r="C18" s="127">
        <v>107216</v>
      </c>
      <c r="D18" s="90">
        <v>0</v>
      </c>
      <c r="E18" s="90">
        <v>0</v>
      </c>
      <c r="F18" s="128">
        <v>107216</v>
      </c>
      <c r="H18" s="127">
        <v>348432</v>
      </c>
      <c r="I18" s="90">
        <v>0</v>
      </c>
      <c r="J18" s="90">
        <v>0</v>
      </c>
      <c r="K18" s="128">
        <v>348432</v>
      </c>
      <c r="M18" s="127">
        <f>+'[1]Ex Africa 2021'!B21+'[1]Ex Africa 2021'!B120+'[1]Ex Africa 2021'!B219+'[1]Ex Africa 2021'!B318</f>
        <v>28250</v>
      </c>
      <c r="N18" s="90">
        <f>+'[1]Ex Africa 2021'!B418+'[1]Ex Africa 2021'!B517+'[1]Ex Africa 2021'!B616+'[1]Ex Africa 2021'!B715</f>
        <v>0</v>
      </c>
      <c r="O18" s="90">
        <f>+'[1]Ex Africa 2021'!B815+'[1]Ex Africa 2021'!B914+'[1]Ex Africa 2021'!B1013+'[1]Ex Africa 2021'!B1112</f>
        <v>0</v>
      </c>
      <c r="P18" s="128">
        <f t="shared" si="0"/>
        <v>28250</v>
      </c>
      <c r="R18" s="127">
        <f>+'[1]Ex Africa 2022'!B21+'[1]Ex Africa 2022'!B120+'[1]Ex Africa 2022'!B219+'[1]Ex Africa 2022'!B318</f>
        <v>29400</v>
      </c>
      <c r="S18" s="90">
        <f>+'[1]Ex Africa 2022'!B418+'[1]Ex Africa 2022'!B517+'[1]Ex Africa 2022'!B616+'[1]Ex Africa 2022'!B715</f>
        <v>0</v>
      </c>
      <c r="T18" s="90">
        <f>+'[1]Ex Africa 2022'!B815+'[1]Ex Africa 2022'!B914+'[1]Ex Africa 2022'!B1013+'[1]Ex Africa 2022'!B1112</f>
        <v>0</v>
      </c>
      <c r="U18" s="128">
        <f t="shared" si="1"/>
        <v>29400</v>
      </c>
      <c r="W18" s="127">
        <f>+'[1]Ex-Africa 2023'!B21+'[1]Ex-Africa 2023'!B120+'[1]Ex-Africa 2023'!B219+'[1]Ex-Africa 2023'!B318</f>
        <v>13200</v>
      </c>
      <c r="X18" s="90">
        <f>+'[1]Ex-Africa 2023'!B418+'[1]Ex-Africa 2023'!B517+'[1]Ex-Africa 2023'!B616+'[1]Ex-Africa 2023'!B715</f>
        <v>0</v>
      </c>
      <c r="Y18" s="90">
        <f>+'[1]Ex-Africa 2023'!B815+'[1]Ex-Africa 2023'!B914+'[1]Ex-Africa 2023'!B1013+'[1]Ex-Africa 2023'!B1112</f>
        <v>0</v>
      </c>
      <c r="Z18" s="128">
        <f t="shared" si="2"/>
        <v>13200</v>
      </c>
      <c r="AB18" s="127">
        <f>+'[1]Ex-Africa 2024'!B21+'[1]Ex-Africa 2024'!B120+'[1]Ex-Africa 2024'!B219+'[1]Ex-Africa 2024'!B318</f>
        <v>55346</v>
      </c>
      <c r="AC18" s="90">
        <f>+'[1]Ex-Africa 2024'!B418+'[1]Ex-Africa 2024'!B517+'[1]Ex-Africa 2024'!B616+'[1]Ex-Africa 2024'!B715</f>
        <v>0</v>
      </c>
      <c r="AD18" s="90">
        <f>+'[1]Ex-Africa 2024'!B815+'[1]Ex-Africa 2024'!B914+'[1]Ex-Africa 2024'!B1013+'[1]Ex-Africa 2024'!B1112</f>
        <v>0</v>
      </c>
      <c r="AE18" s="128">
        <f t="shared" si="3"/>
        <v>55346</v>
      </c>
    </row>
    <row r="19" spans="1:31" x14ac:dyDescent="0.3">
      <c r="A19" t="s">
        <v>117</v>
      </c>
      <c r="C19" s="127">
        <v>79950</v>
      </c>
      <c r="D19" s="90">
        <v>0</v>
      </c>
      <c r="E19" s="90">
        <v>0</v>
      </c>
      <c r="F19" s="128">
        <v>79950</v>
      </c>
      <c r="H19" s="127">
        <v>31000</v>
      </c>
      <c r="I19" s="90">
        <v>0</v>
      </c>
      <c r="J19" s="90">
        <v>0</v>
      </c>
      <c r="K19" s="128">
        <v>31000</v>
      </c>
      <c r="M19" s="127">
        <f>+'[1]Ex Africa 2021'!B22+'[1]Ex Africa 2021'!B121+'[1]Ex Africa 2021'!B220+'[1]Ex Africa 2021'!B319</f>
        <v>0</v>
      </c>
      <c r="N19" s="90">
        <f>+'[1]Ex Africa 2021'!B419+'[1]Ex Africa 2021'!B518+'[1]Ex Africa 2021'!B617+'[1]Ex Africa 2021'!B716</f>
        <v>0</v>
      </c>
      <c r="O19" s="90">
        <f>+'[1]Ex Africa 2021'!B816+'[1]Ex Africa 2021'!B915+'[1]Ex Africa 2021'!B1014+'[1]Ex Africa 2021'!B1113</f>
        <v>0</v>
      </c>
      <c r="P19" s="128">
        <f t="shared" si="0"/>
        <v>0</v>
      </c>
      <c r="R19" s="127">
        <f>+'[1]Ex Africa 2022'!B22+'[1]Ex Africa 2022'!B121+'[1]Ex Africa 2022'!B220+'[1]Ex Africa 2022'!B319</f>
        <v>0</v>
      </c>
      <c r="S19" s="90">
        <f>+'[1]Ex Africa 2022'!B419+'[1]Ex Africa 2022'!B518+'[1]Ex Africa 2022'!B617+'[1]Ex Africa 2022'!B716</f>
        <v>0</v>
      </c>
      <c r="T19" s="90">
        <f>+'[1]Ex Africa 2022'!B816+'[1]Ex Africa 2022'!B915+'[1]Ex Africa 2022'!B1014+'[1]Ex Africa 2022'!B1113</f>
        <v>0</v>
      </c>
      <c r="U19" s="128">
        <f t="shared" si="1"/>
        <v>0</v>
      </c>
      <c r="W19" s="127">
        <f>+'[1]Ex-Africa 2023'!B22+'[1]Ex-Africa 2023'!B121+'[1]Ex-Africa 2023'!B220+'[1]Ex-Africa 2023'!B319</f>
        <v>44000</v>
      </c>
      <c r="X19" s="90">
        <f>+'[1]Ex-Africa 2023'!B419+'[1]Ex-Africa 2023'!B518+'[1]Ex-Africa 2023'!B617+'[1]Ex-Africa 2023'!B716</f>
        <v>0</v>
      </c>
      <c r="Y19" s="90">
        <f>+'[1]Ex-Africa 2023'!B816+'[1]Ex-Africa 2023'!B915+'[1]Ex-Africa 2023'!B1014+'[1]Ex-Africa 2023'!B1113</f>
        <v>0</v>
      </c>
      <c r="Z19" s="128">
        <f t="shared" si="2"/>
        <v>44000</v>
      </c>
      <c r="AB19" s="127">
        <f>+'[1]Ex-Africa 2024'!B22+'[1]Ex-Africa 2024'!B121+'[1]Ex-Africa 2024'!B220+'[1]Ex-Africa 2024'!B319</f>
        <v>0</v>
      </c>
      <c r="AC19" s="90">
        <f>+'[1]Ex-Africa 2024'!B419+'[1]Ex-Africa 2024'!B518+'[1]Ex-Africa 2024'!B617+'[1]Ex-Africa 2024'!B716</f>
        <v>0</v>
      </c>
      <c r="AD19" s="90">
        <f>+'[1]Ex-Africa 2024'!B816+'[1]Ex-Africa 2024'!B915+'[1]Ex-Africa 2024'!B1014+'[1]Ex-Africa 2024'!B1113</f>
        <v>0</v>
      </c>
      <c r="AE19" s="128">
        <f t="shared" si="3"/>
        <v>0</v>
      </c>
    </row>
    <row r="20" spans="1:31" x14ac:dyDescent="0.3">
      <c r="A20" t="s">
        <v>118</v>
      </c>
      <c r="C20" s="127">
        <v>0</v>
      </c>
      <c r="D20" s="90">
        <v>0</v>
      </c>
      <c r="E20" s="90">
        <v>0</v>
      </c>
      <c r="F20" s="128">
        <v>0</v>
      </c>
      <c r="H20" s="127">
        <v>0</v>
      </c>
      <c r="I20" s="90">
        <v>0</v>
      </c>
      <c r="J20" s="90">
        <v>0</v>
      </c>
      <c r="K20" s="128">
        <v>0</v>
      </c>
      <c r="M20" s="127">
        <f>+'[1]Ex Africa 2021'!B23+'[1]Ex Africa 2021'!B122+'[1]Ex Africa 2021'!B221+'[1]Ex Africa 2021'!B320</f>
        <v>0</v>
      </c>
      <c r="N20" s="90">
        <f>+'[1]Ex Africa 2021'!B420+'[1]Ex Africa 2021'!B519+'[1]Ex Africa 2021'!B618+'[1]Ex Africa 2021'!B717</f>
        <v>0</v>
      </c>
      <c r="O20" s="90">
        <f>+'[1]Ex Africa 2021'!B817+'[1]Ex Africa 2021'!B916+'[1]Ex Africa 2021'!B1015+'[1]Ex Africa 2021'!B1114</f>
        <v>0</v>
      </c>
      <c r="P20" s="128">
        <f t="shared" si="0"/>
        <v>0</v>
      </c>
      <c r="R20" s="127">
        <f>+'[1]Ex Africa 2022'!B23+'[1]Ex Africa 2022'!B122+'[1]Ex Africa 2022'!B221+'[1]Ex Africa 2022'!B320</f>
        <v>10862</v>
      </c>
      <c r="S20" s="90">
        <f>+'[1]Ex Africa 2022'!B420+'[1]Ex Africa 2022'!B519+'[1]Ex Africa 2022'!B618+'[1]Ex Africa 2022'!B717</f>
        <v>0</v>
      </c>
      <c r="T20" s="90">
        <f>+'[1]Ex Africa 2022'!B817+'[1]Ex Africa 2022'!B916+'[1]Ex Africa 2022'!B1015+'[1]Ex Africa 2022'!B1114</f>
        <v>0</v>
      </c>
      <c r="U20" s="128">
        <f t="shared" si="1"/>
        <v>10862</v>
      </c>
      <c r="W20" s="127">
        <f>+'[1]Ex-Africa 2023'!B23+'[1]Ex-Africa 2023'!B122+'[1]Ex-Africa 2023'!B221+'[1]Ex-Africa 2023'!B320</f>
        <v>0</v>
      </c>
      <c r="X20" s="90">
        <f>+'[1]Ex-Africa 2023'!B420+'[1]Ex-Africa 2023'!B519+'[1]Ex-Africa 2023'!B618+'[1]Ex-Africa 2023'!B717</f>
        <v>0</v>
      </c>
      <c r="Y20" s="90">
        <f>+'[1]Ex-Africa 2023'!B817+'[1]Ex-Africa 2023'!B916+'[1]Ex-Africa 2023'!B1015+'[1]Ex-Africa 2023'!B1114</f>
        <v>0</v>
      </c>
      <c r="Z20" s="128">
        <f t="shared" si="2"/>
        <v>0</v>
      </c>
      <c r="AB20" s="127">
        <f>+'[1]Ex-Africa 2024'!B23+'[1]Ex-Africa 2024'!B122+'[1]Ex-Africa 2024'!B221+'[1]Ex-Africa 2024'!B320</f>
        <v>0</v>
      </c>
      <c r="AC20" s="90">
        <f>+'[1]Ex-Africa 2024'!B420+'[1]Ex-Africa 2024'!B519+'[1]Ex-Africa 2024'!B618+'[1]Ex-Africa 2024'!B717</f>
        <v>0</v>
      </c>
      <c r="AD20" s="90">
        <f>+'[1]Ex-Africa 2024'!B817+'[1]Ex-Africa 2024'!B916+'[1]Ex-Africa 2024'!B1015+'[1]Ex-Africa 2024'!B1114</f>
        <v>0</v>
      </c>
      <c r="AE20" s="128">
        <f t="shared" si="3"/>
        <v>0</v>
      </c>
    </row>
    <row r="21" spans="1:31" x14ac:dyDescent="0.3">
      <c r="A21" t="s">
        <v>196</v>
      </c>
      <c r="C21" s="127">
        <v>80000</v>
      </c>
      <c r="D21" s="90">
        <v>0</v>
      </c>
      <c r="E21" s="90">
        <v>0</v>
      </c>
      <c r="F21" s="128">
        <v>80000</v>
      </c>
      <c r="H21" s="127">
        <v>0</v>
      </c>
      <c r="I21" s="90">
        <v>0</v>
      </c>
      <c r="J21" s="90">
        <v>0</v>
      </c>
      <c r="K21" s="128">
        <v>0</v>
      </c>
      <c r="M21" s="127">
        <f>+'[1]Ex Africa 2021'!B25+'[1]Ex Africa 2021'!B124+'[1]Ex Africa 2021'!B223+'[1]Ex Africa 2021'!B322</f>
        <v>1400</v>
      </c>
      <c r="N21" s="90">
        <f>+'[1]Ex Africa 2021'!B422+'[1]Ex Africa 2021'!B521+'[1]Ex Africa 2021'!B620+'[1]Ex Africa 2021'!B719</f>
        <v>0</v>
      </c>
      <c r="O21" s="90">
        <f>+'[1]Ex Africa 2021'!B819+'[1]Ex Africa 2021'!B918+'[1]Ex Africa 2021'!B1017+'[1]Ex Africa 2021'!B1116</f>
        <v>0</v>
      </c>
      <c r="P21" s="128">
        <f t="shared" si="0"/>
        <v>1400</v>
      </c>
      <c r="R21" s="127">
        <f>+'[1]Ex Africa 2022'!B25+'[1]Ex Africa 2022'!B124+'[1]Ex Africa 2022'!B223+'[1]Ex Africa 2022'!B322</f>
        <v>140313</v>
      </c>
      <c r="S21" s="90">
        <f>+'[1]Ex Africa 2022'!B422+'[1]Ex Africa 2022'!B521+'[1]Ex Africa 2022'!B620+'[1]Ex Africa 2022'!B719</f>
        <v>0</v>
      </c>
      <c r="T21" s="90">
        <f>+'[1]Ex Africa 2022'!B819+'[1]Ex Africa 2022'!B918+'[1]Ex Africa 2022'!B1017+'[1]Ex Africa 2022'!B1116</f>
        <v>0</v>
      </c>
      <c r="U21" s="128">
        <f t="shared" si="1"/>
        <v>140313</v>
      </c>
      <c r="W21" s="127">
        <f>+'[1]Ex-Africa 2023'!B25+'[1]Ex-Africa 2023'!B124+'[1]Ex-Africa 2023'!B223+'[1]Ex-Africa 2023'!B322</f>
        <v>0</v>
      </c>
      <c r="X21" s="90">
        <f>+'[1]Ex-Africa 2023'!B422+'[1]Ex-Africa 2023'!B521+'[1]Ex-Africa 2023'!B620+'[1]Ex-Africa 2023'!B719</f>
        <v>0</v>
      </c>
      <c r="Y21" s="90">
        <f>+'[1]Ex-Africa 2023'!B819+'[1]Ex-Africa 2023'!B918+'[1]Ex-Africa 2023'!B1017+'[1]Ex-Africa 2023'!B1116</f>
        <v>0</v>
      </c>
      <c r="Z21" s="128">
        <f t="shared" si="2"/>
        <v>0</v>
      </c>
      <c r="AB21" s="127">
        <f>+'[1]Ex-Africa 2024'!B25+'[1]Ex-Africa 2024'!B124+'[1]Ex-Africa 2024'!B223+'[1]Ex-Africa 2024'!B322</f>
        <v>0</v>
      </c>
      <c r="AC21" s="90">
        <f>+'[1]Ex-Africa 2024'!B422+'[1]Ex-Africa 2024'!B521+'[1]Ex-Africa 2024'!B620+'[1]Ex-Africa 2024'!B719</f>
        <v>0</v>
      </c>
      <c r="AD21" s="90">
        <f>+'[1]Ex-Africa 2024'!B819+'[1]Ex-Africa 2024'!B918+'[1]Ex-Africa 2024'!B1017+'[1]Ex-Africa 2024'!B1116</f>
        <v>0</v>
      </c>
      <c r="AE21" s="128">
        <f t="shared" si="3"/>
        <v>0</v>
      </c>
    </row>
    <row r="22" spans="1:31" x14ac:dyDescent="0.3">
      <c r="A22" t="s">
        <v>121</v>
      </c>
      <c r="C22" s="127">
        <v>174500</v>
      </c>
      <c r="D22" s="90">
        <v>0</v>
      </c>
      <c r="E22" s="90">
        <v>0</v>
      </c>
      <c r="F22" s="128">
        <v>174500</v>
      </c>
      <c r="H22" s="127">
        <v>151000</v>
      </c>
      <c r="I22" s="90">
        <v>0</v>
      </c>
      <c r="J22" s="90">
        <v>0</v>
      </c>
      <c r="K22" s="128">
        <v>151000</v>
      </c>
      <c r="M22" s="127">
        <f>+'[1]Ex Africa 2021'!B26+'[1]Ex Africa 2021'!B125+'[1]Ex Africa 2021'!B224+'[1]Ex Africa 2021'!B323</f>
        <v>73700</v>
      </c>
      <c r="N22" s="90">
        <f>+'[1]Ex Africa 2021'!B423+'[1]Ex Africa 2021'!B522+'[1]Ex Africa 2021'!B621+'[1]Ex Africa 2021'!B720</f>
        <v>0</v>
      </c>
      <c r="O22" s="90">
        <f>+'[1]Ex Africa 2021'!B820+'[1]Ex Africa 2021'!B919+'[1]Ex Africa 2021'!B1018+'[1]Ex Africa 2021'!B1117</f>
        <v>0</v>
      </c>
      <c r="P22" s="128">
        <f t="shared" si="0"/>
        <v>73700</v>
      </c>
      <c r="R22" s="127">
        <f>+'[1]Ex Africa 2022'!B26+'[1]Ex Africa 2022'!B125+'[1]Ex Africa 2022'!B224+'[1]Ex Africa 2022'!B323</f>
        <v>28500</v>
      </c>
      <c r="S22" s="90">
        <f>+'[1]Ex Africa 2022'!B423+'[1]Ex Africa 2022'!B522+'[1]Ex Africa 2022'!B621+'[1]Ex Africa 2022'!B720</f>
        <v>0</v>
      </c>
      <c r="T22" s="90">
        <f>+'[1]Ex Africa 2022'!B820+'[1]Ex Africa 2022'!B919+'[1]Ex Africa 2022'!B1018+'[1]Ex Africa 2022'!B1117</f>
        <v>0</v>
      </c>
      <c r="U22" s="128">
        <f t="shared" si="1"/>
        <v>28500</v>
      </c>
      <c r="W22" s="127">
        <f>+'[1]Ex-Africa 2023'!B26+'[1]Ex-Africa 2023'!B125+'[1]Ex-Africa 2023'!B224+'[1]Ex-Africa 2023'!B323</f>
        <v>63000</v>
      </c>
      <c r="X22" s="90">
        <f>+'[1]Ex-Africa 2023'!B423+'[1]Ex-Africa 2023'!B522+'[1]Ex-Africa 2023'!B621+'[1]Ex-Africa 2023'!B720</f>
        <v>300000</v>
      </c>
      <c r="Y22" s="90">
        <f>+'[1]Ex-Africa 2023'!B820+'[1]Ex-Africa 2023'!B919+'[1]Ex-Africa 2023'!B1018+'[1]Ex-Africa 2023'!B1117</f>
        <v>0</v>
      </c>
      <c r="Z22" s="128">
        <f t="shared" si="2"/>
        <v>363000</v>
      </c>
      <c r="AB22" s="127">
        <f>+'[1]Ex-Africa 2024'!B26+'[1]Ex-Africa 2024'!B125+'[1]Ex-Africa 2024'!B224+'[1]Ex-Africa 2024'!B323</f>
        <v>20000</v>
      </c>
      <c r="AC22" s="90">
        <f>+'[1]Ex-Africa 2024'!B423+'[1]Ex-Africa 2024'!B522+'[1]Ex-Africa 2024'!B621+'[1]Ex-Africa 2024'!B720</f>
        <v>283000</v>
      </c>
      <c r="AD22" s="90">
        <f>+'[1]Ex-Africa 2024'!B820+'[1]Ex-Africa 2024'!B919+'[1]Ex-Africa 2024'!B1018+'[1]Ex-Africa 2024'!B1117</f>
        <v>0</v>
      </c>
      <c r="AE22" s="128">
        <f t="shared" si="3"/>
        <v>303000</v>
      </c>
    </row>
    <row r="23" spans="1:31" x14ac:dyDescent="0.3">
      <c r="A23" t="s">
        <v>124</v>
      </c>
      <c r="C23" s="127">
        <v>94775</v>
      </c>
      <c r="D23" s="90">
        <v>0</v>
      </c>
      <c r="E23" s="90">
        <v>0</v>
      </c>
      <c r="F23" s="128">
        <v>94775</v>
      </c>
      <c r="H23" s="127">
        <v>0</v>
      </c>
      <c r="I23" s="90">
        <v>0</v>
      </c>
      <c r="J23" s="90">
        <v>0</v>
      </c>
      <c r="K23" s="128">
        <v>0</v>
      </c>
      <c r="M23" s="127">
        <f>+'[1]Ex Africa 2021'!B29+'[1]Ex Africa 2021'!B128+'[1]Ex Africa 2021'!B227+'[1]Ex Africa 2021'!B326</f>
        <v>0</v>
      </c>
      <c r="N23" s="90">
        <f>+'[1]Ex Africa 2021'!B426+'[1]Ex Africa 2021'!B525+'[1]Ex Africa 2021'!B624+'[1]Ex Africa 2021'!B723</f>
        <v>0</v>
      </c>
      <c r="O23" s="90">
        <f>+'[1]Ex Africa 2021'!B823+'[1]Ex Africa 2021'!B922+'[1]Ex Africa 2021'!B1021+'[1]Ex Africa 2021'!B1120</f>
        <v>0</v>
      </c>
      <c r="P23" s="128">
        <f t="shared" si="0"/>
        <v>0</v>
      </c>
      <c r="R23" s="127">
        <f>+'[1]Ex Africa 2022'!B29+'[1]Ex Africa 2022'!B128+'[1]Ex Africa 2022'!B227+'[1]Ex Africa 2022'!B326</f>
        <v>0</v>
      </c>
      <c r="S23" s="90">
        <f>+'[1]Ex Africa 2022'!B426+'[1]Ex Africa 2022'!B525+'[1]Ex Africa 2022'!B624+'[1]Ex Africa 2022'!B723</f>
        <v>0</v>
      </c>
      <c r="T23" s="90">
        <f>+'[1]Ex Africa 2022'!B823+'[1]Ex Africa 2022'!B922+'[1]Ex Africa 2022'!B1021+'[1]Ex Africa 2022'!B1120</f>
        <v>0</v>
      </c>
      <c r="U23" s="128">
        <f t="shared" si="1"/>
        <v>0</v>
      </c>
      <c r="W23" s="127">
        <f>+'[1]Ex-Africa 2023'!B29+'[1]Ex-Africa 2023'!B128+'[1]Ex-Africa 2023'!B227+'[1]Ex-Africa 2023'!B326</f>
        <v>0</v>
      </c>
      <c r="X23" s="90">
        <f>+'[1]Ex-Africa 2023'!B426+'[1]Ex-Africa 2023'!B525+'[1]Ex-Africa 2023'!B624+'[1]Ex-Africa 2023'!B723</f>
        <v>0</v>
      </c>
      <c r="Y23" s="90">
        <f>+'[1]Ex-Africa 2023'!B823+'[1]Ex-Africa 2023'!B922+'[1]Ex-Africa 2023'!B1021+'[1]Ex-Africa 2023'!B1120</f>
        <v>0</v>
      </c>
      <c r="Z23" s="128">
        <f t="shared" si="2"/>
        <v>0</v>
      </c>
      <c r="AB23" s="127">
        <f>+'[1]Ex-Africa 2024'!B29+'[1]Ex-Africa 2024'!B128+'[1]Ex-Africa 2024'!B227+'[1]Ex-Africa 2024'!B326</f>
        <v>0</v>
      </c>
      <c r="AC23" s="90">
        <f>+'[1]Ex-Africa 2024'!B426+'[1]Ex-Africa 2024'!B525+'[1]Ex-Africa 2024'!B624+'[1]Ex-Africa 2024'!B723</f>
        <v>0</v>
      </c>
      <c r="AD23" s="90">
        <f>+'[1]Ex-Africa 2024'!B823+'[1]Ex-Africa 2024'!B922+'[1]Ex-Africa 2024'!B1021+'[1]Ex-Africa 2024'!B1120</f>
        <v>0</v>
      </c>
      <c r="AE23" s="128">
        <f t="shared" si="3"/>
        <v>0</v>
      </c>
    </row>
    <row r="24" spans="1:31" x14ac:dyDescent="0.3">
      <c r="A24" t="s">
        <v>125</v>
      </c>
      <c r="C24" s="127">
        <v>4200</v>
      </c>
      <c r="D24" s="90">
        <v>0</v>
      </c>
      <c r="E24" s="90">
        <v>0</v>
      </c>
      <c r="F24" s="128">
        <v>4200</v>
      </c>
      <c r="H24" s="127">
        <v>0</v>
      </c>
      <c r="I24" s="90">
        <v>0</v>
      </c>
      <c r="J24" s="90">
        <v>0</v>
      </c>
      <c r="K24" s="128">
        <v>0</v>
      </c>
      <c r="M24" s="127">
        <f>+'[1]Ex Africa 2021'!B30+'[1]Ex Africa 2021'!B129+'[1]Ex Africa 2021'!B228+'[1]Ex Africa 2021'!B327</f>
        <v>0</v>
      </c>
      <c r="N24" s="90">
        <f>+'[1]Ex Africa 2021'!B427+'[1]Ex Africa 2021'!B526+'[1]Ex Africa 2021'!B625+'[1]Ex Africa 2021'!B724</f>
        <v>0</v>
      </c>
      <c r="O24" s="90">
        <f>+'[1]Ex Africa 2021'!B824+'[1]Ex Africa 2021'!B923+'[1]Ex Africa 2021'!B1022+'[1]Ex Africa 2021'!B1121</f>
        <v>0</v>
      </c>
      <c r="P24" s="128">
        <f t="shared" si="0"/>
        <v>0</v>
      </c>
      <c r="R24" s="127">
        <f>+'[1]Ex Africa 2022'!B30+'[1]Ex Africa 2022'!B129+'[1]Ex Africa 2022'!B228+'[1]Ex Africa 2022'!B327</f>
        <v>0</v>
      </c>
      <c r="S24" s="90">
        <f>+'[1]Ex Africa 2022'!B427+'[1]Ex Africa 2022'!B526+'[1]Ex Africa 2022'!B625+'[1]Ex Africa 2022'!B724</f>
        <v>0</v>
      </c>
      <c r="T24" s="90">
        <f>+'[1]Ex Africa 2022'!B824+'[1]Ex Africa 2022'!B923+'[1]Ex Africa 2022'!B1022+'[1]Ex Africa 2022'!B1121</f>
        <v>0</v>
      </c>
      <c r="U24" s="128">
        <f t="shared" si="1"/>
        <v>0</v>
      </c>
      <c r="W24" s="127">
        <f>+'[1]Ex-Africa 2023'!B30+'[1]Ex-Africa 2023'!B129+'[1]Ex-Africa 2023'!B228+'[1]Ex-Africa 2023'!B327</f>
        <v>0</v>
      </c>
      <c r="X24" s="90">
        <f>+'[1]Ex-Africa 2023'!B427+'[1]Ex-Africa 2023'!B526+'[1]Ex-Africa 2023'!B625+'[1]Ex-Africa 2023'!B724</f>
        <v>0</v>
      </c>
      <c r="Y24" s="90">
        <f>+'[1]Ex-Africa 2023'!B824+'[1]Ex-Africa 2023'!B923+'[1]Ex-Africa 2023'!B1022+'[1]Ex-Africa 2023'!B1121</f>
        <v>0</v>
      </c>
      <c r="Z24" s="128">
        <f t="shared" si="2"/>
        <v>0</v>
      </c>
      <c r="AB24" s="127">
        <f>+'[1]Ex-Africa 2024'!B30+'[1]Ex-Africa 2024'!B129+'[1]Ex-Africa 2024'!B228+'[1]Ex-Africa 2024'!B327</f>
        <v>0</v>
      </c>
      <c r="AC24" s="90">
        <f>+'[1]Ex-Africa 2024'!B427+'[1]Ex-Africa 2024'!B526+'[1]Ex-Africa 2024'!B625+'[1]Ex-Africa 2024'!B724</f>
        <v>0</v>
      </c>
      <c r="AD24" s="90">
        <f>+'[1]Ex-Africa 2024'!B824+'[1]Ex-Africa 2024'!B923+'[1]Ex-Africa 2024'!B1022+'[1]Ex-Africa 2024'!B1121</f>
        <v>0</v>
      </c>
      <c r="AE24" s="128">
        <f t="shared" si="3"/>
        <v>0</v>
      </c>
    </row>
    <row r="25" spans="1:31" x14ac:dyDescent="0.3">
      <c r="A25" t="s">
        <v>126</v>
      </c>
      <c r="C25" s="127">
        <v>0</v>
      </c>
      <c r="D25" s="90">
        <v>7400</v>
      </c>
      <c r="E25" s="90">
        <v>0</v>
      </c>
      <c r="F25" s="128">
        <v>7400</v>
      </c>
      <c r="H25" s="127">
        <v>0</v>
      </c>
      <c r="I25" s="90">
        <v>84050</v>
      </c>
      <c r="J25" s="90">
        <v>0</v>
      </c>
      <c r="K25" s="128">
        <v>84050</v>
      </c>
      <c r="M25" s="127">
        <f>+'[1]Ex Africa 2021'!B31+'[1]Ex Africa 2021'!B130+'[1]Ex Africa 2021'!B229+'[1]Ex Africa 2021'!B328</f>
        <v>0</v>
      </c>
      <c r="N25" s="90">
        <f>+'[1]Ex Africa 2021'!B428+'[1]Ex Africa 2021'!B527+'[1]Ex Africa 2021'!B626+'[1]Ex Africa 2021'!B725</f>
        <v>14200</v>
      </c>
      <c r="O25" s="90">
        <f>+'[1]Ex Africa 2021'!B825+'[1]Ex Africa 2021'!B924+'[1]Ex Africa 2021'!B1023+'[1]Ex Africa 2021'!B1122</f>
        <v>0</v>
      </c>
      <c r="P25" s="128">
        <f t="shared" si="0"/>
        <v>14200</v>
      </c>
      <c r="R25" s="127">
        <f>+'[1]Ex Africa 2022'!B31+'[1]Ex Africa 2022'!B130+'[1]Ex Africa 2022'!B229+'[1]Ex Africa 2022'!B328</f>
        <v>0</v>
      </c>
      <c r="S25" s="90">
        <f>+'[1]Ex Africa 2022'!B428+'[1]Ex Africa 2022'!B527+'[1]Ex Africa 2022'!B626+'[1]Ex Africa 2022'!B725</f>
        <v>13200</v>
      </c>
      <c r="T25" s="90">
        <f>+'[1]Ex Africa 2022'!B825+'[1]Ex Africa 2022'!B924+'[1]Ex Africa 2022'!B1023+'[1]Ex Africa 2022'!B1122</f>
        <v>0</v>
      </c>
      <c r="U25" s="128">
        <f t="shared" si="1"/>
        <v>13200</v>
      </c>
      <c r="W25" s="127">
        <f>+'[1]Ex-Africa 2023'!B31+'[1]Ex-Africa 2023'!B130+'[1]Ex-Africa 2023'!B229+'[1]Ex-Africa 2023'!B328</f>
        <v>0</v>
      </c>
      <c r="X25" s="90">
        <f>+'[1]Ex-Africa 2023'!B428+'[1]Ex-Africa 2023'!B527+'[1]Ex-Africa 2023'!B626+'[1]Ex-Africa 2023'!B725</f>
        <v>21700</v>
      </c>
      <c r="Y25" s="90">
        <f>+'[1]Ex-Africa 2023'!B825+'[1]Ex-Africa 2023'!B924+'[1]Ex-Africa 2023'!B1023+'[1]Ex-Africa 2023'!B1122</f>
        <v>0</v>
      </c>
      <c r="Z25" s="128">
        <f t="shared" si="2"/>
        <v>21700</v>
      </c>
      <c r="AB25" s="127">
        <f>+'[1]Ex-Africa 2024'!B31+'[1]Ex-Africa 2024'!B130+'[1]Ex-Africa 2024'!B229+'[1]Ex-Africa 2024'!B328</f>
        <v>0</v>
      </c>
      <c r="AC25" s="90">
        <f>+'[1]Ex-Africa 2024'!B428+'[1]Ex-Africa 2024'!B527+'[1]Ex-Africa 2024'!B626+'[1]Ex-Africa 2024'!B725</f>
        <v>19800</v>
      </c>
      <c r="AD25" s="90">
        <f>+'[1]Ex-Africa 2024'!B825+'[1]Ex-Africa 2024'!B924+'[1]Ex-Africa 2024'!B1023+'[1]Ex-Africa 2024'!B1122</f>
        <v>0</v>
      </c>
      <c r="AE25" s="128">
        <f t="shared" si="3"/>
        <v>19800</v>
      </c>
    </row>
    <row r="26" spans="1:31" x14ac:dyDescent="0.3">
      <c r="A26" t="s">
        <v>127</v>
      </c>
      <c r="C26" s="127">
        <v>5500</v>
      </c>
      <c r="D26" s="90">
        <v>0</v>
      </c>
      <c r="E26" s="90">
        <v>0</v>
      </c>
      <c r="F26" s="128">
        <v>5500</v>
      </c>
      <c r="H26" s="127">
        <v>0</v>
      </c>
      <c r="I26" s="90">
        <v>0</v>
      </c>
      <c r="J26" s="90">
        <v>0</v>
      </c>
      <c r="K26" s="128">
        <v>0</v>
      </c>
      <c r="M26" s="127">
        <f>+'[1]Ex Africa 2021'!B32+'[1]Ex Africa 2021'!B131+'[1]Ex Africa 2021'!B230+'[1]Ex Africa 2021'!B329</f>
        <v>2350</v>
      </c>
      <c r="N26" s="90">
        <f>+'[1]Ex Africa 2021'!B429+'[1]Ex Africa 2021'!B528+'[1]Ex Africa 2021'!B627+'[1]Ex Africa 2021'!B726</f>
        <v>0</v>
      </c>
      <c r="O26" s="90">
        <f>+'[1]Ex Africa 2021'!B826+'[1]Ex Africa 2021'!B925+'[1]Ex Africa 2021'!B1024+'[1]Ex Africa 2021'!B1123</f>
        <v>0</v>
      </c>
      <c r="P26" s="128">
        <f t="shared" si="0"/>
        <v>2350</v>
      </c>
      <c r="R26" s="127">
        <f>+'[1]Ex Africa 2022'!B32+'[1]Ex Africa 2022'!B131+'[1]Ex Africa 2022'!B230+'[1]Ex Africa 2022'!B329</f>
        <v>0</v>
      </c>
      <c r="S26" s="90">
        <f>+'[1]Ex Africa 2022'!B429+'[1]Ex Africa 2022'!B528+'[1]Ex Africa 2022'!B627+'[1]Ex Africa 2022'!B726</f>
        <v>0</v>
      </c>
      <c r="T26" s="90">
        <f>+'[1]Ex Africa 2022'!B826+'[1]Ex Africa 2022'!B925+'[1]Ex Africa 2022'!B1024+'[1]Ex Africa 2022'!B1123</f>
        <v>0</v>
      </c>
      <c r="U26" s="128">
        <f t="shared" si="1"/>
        <v>0</v>
      </c>
      <c r="W26" s="127">
        <f>+'[1]Ex-Africa 2023'!B32+'[1]Ex-Africa 2023'!B131+'[1]Ex-Africa 2023'!B230+'[1]Ex-Africa 2023'!B329</f>
        <v>0</v>
      </c>
      <c r="X26" s="90">
        <f>+'[1]Ex-Africa 2023'!B429+'[1]Ex-Africa 2023'!B528+'[1]Ex-Africa 2023'!B627+'[1]Ex-Africa 2023'!B726</f>
        <v>0</v>
      </c>
      <c r="Y26" s="90">
        <f>+'[1]Ex-Africa 2023'!B826+'[1]Ex-Africa 2023'!B925+'[1]Ex-Africa 2023'!B1024+'[1]Ex-Africa 2023'!B1123</f>
        <v>0</v>
      </c>
      <c r="Z26" s="128">
        <f t="shared" si="2"/>
        <v>0</v>
      </c>
      <c r="AB26" s="127">
        <f>+'[1]Ex-Africa 2024'!B32+'[1]Ex-Africa 2024'!B131+'[1]Ex-Africa 2024'!B230+'[1]Ex-Africa 2024'!B329</f>
        <v>0</v>
      </c>
      <c r="AC26" s="90">
        <f>+'[1]Ex-Africa 2024'!B429+'[1]Ex-Africa 2024'!B528+'[1]Ex-Africa 2024'!B627+'[1]Ex-Africa 2024'!B726</f>
        <v>0</v>
      </c>
      <c r="AD26" s="90">
        <f>+'[1]Ex-Africa 2024'!B826+'[1]Ex-Africa 2024'!B925+'[1]Ex-Africa 2024'!B1024+'[1]Ex-Africa 2024'!B1123</f>
        <v>0</v>
      </c>
      <c r="AE26" s="128">
        <f t="shared" si="3"/>
        <v>0</v>
      </c>
    </row>
    <row r="27" spans="1:31" x14ac:dyDescent="0.3">
      <c r="A27" t="s">
        <v>130</v>
      </c>
      <c r="C27" s="127">
        <v>0</v>
      </c>
      <c r="D27" s="90">
        <v>0</v>
      </c>
      <c r="E27" s="90">
        <v>0</v>
      </c>
      <c r="F27" s="128">
        <v>0</v>
      </c>
      <c r="H27" s="127">
        <v>747500</v>
      </c>
      <c r="I27" s="90">
        <v>0</v>
      </c>
      <c r="J27" s="90">
        <v>0</v>
      </c>
      <c r="K27" s="128">
        <v>747500</v>
      </c>
      <c r="M27" s="127">
        <f>+'[1]Ex Africa 2021'!B35+'[1]Ex Africa 2021'!B134+'[1]Ex Africa 2021'!B233+'[1]Ex Africa 2021'!B332</f>
        <v>80000</v>
      </c>
      <c r="N27" s="90">
        <f>+'[1]Ex Africa 2021'!B432+'[1]Ex Africa 2021'!B531+'[1]Ex Africa 2021'!B630+'[1]Ex Africa 2021'!B729</f>
        <v>0</v>
      </c>
      <c r="O27" s="90">
        <f>+'[1]Ex Africa 2021'!B829+'[1]Ex Africa 2021'!B928+'[1]Ex Africa 2021'!B1027+'[1]Ex Africa 2021'!B1126</f>
        <v>0</v>
      </c>
      <c r="P27" s="128">
        <f t="shared" si="0"/>
        <v>80000</v>
      </c>
      <c r="R27" s="127">
        <f>+'[1]Ex Africa 2022'!B35+'[1]Ex Africa 2022'!B134+'[1]Ex Africa 2022'!B233+'[1]Ex Africa 2022'!B332</f>
        <v>0</v>
      </c>
      <c r="S27" s="90">
        <f>+'[1]Ex Africa 2022'!B432+'[1]Ex Africa 2022'!B531+'[1]Ex Africa 2022'!B630+'[1]Ex Africa 2022'!B729</f>
        <v>0</v>
      </c>
      <c r="T27" s="90">
        <f>+'[1]Ex Africa 2022'!B829+'[1]Ex Africa 2022'!B928+'[1]Ex Africa 2022'!B1027+'[1]Ex Africa 2022'!B1126</f>
        <v>0</v>
      </c>
      <c r="U27" s="128">
        <f t="shared" si="1"/>
        <v>0</v>
      </c>
      <c r="W27" s="127">
        <f>+'[1]Ex-Africa 2023'!B35+'[1]Ex-Africa 2023'!B134+'[1]Ex-Africa 2023'!B233+'[1]Ex-Africa 2023'!B332</f>
        <v>43082</v>
      </c>
      <c r="X27" s="90">
        <f>+'[1]Ex-Africa 2023'!B432+'[1]Ex-Africa 2023'!B531+'[1]Ex-Africa 2023'!B630+'[1]Ex-Africa 2023'!B729</f>
        <v>0</v>
      </c>
      <c r="Y27" s="90">
        <f>+'[1]Ex-Africa 2023'!B829+'[1]Ex-Africa 2023'!B928+'[1]Ex-Africa 2023'!B1027+'[1]Ex-Africa 2023'!B1126</f>
        <v>0</v>
      </c>
      <c r="Z27" s="128">
        <f t="shared" si="2"/>
        <v>43082</v>
      </c>
      <c r="AB27" s="127">
        <f>+'[1]Ex-Africa 2024'!B35+'[1]Ex-Africa 2024'!B134+'[1]Ex-Africa 2024'!B233+'[1]Ex-Africa 2024'!B332</f>
        <v>0</v>
      </c>
      <c r="AC27" s="90">
        <f>+'[1]Ex-Africa 2024'!B432+'[1]Ex-Africa 2024'!B531+'[1]Ex-Africa 2024'!B630+'[1]Ex-Africa 2024'!B729</f>
        <v>0</v>
      </c>
      <c r="AD27" s="90">
        <f>+'[1]Ex-Africa 2024'!B829+'[1]Ex-Africa 2024'!B928+'[1]Ex-Africa 2024'!B1027+'[1]Ex-Africa 2024'!B1126</f>
        <v>0</v>
      </c>
      <c r="AE27" s="128">
        <f t="shared" si="3"/>
        <v>0</v>
      </c>
    </row>
    <row r="28" spans="1:31" x14ac:dyDescent="0.3">
      <c r="A28" t="s">
        <v>197</v>
      </c>
      <c r="C28" s="127">
        <v>2000</v>
      </c>
      <c r="D28" s="90">
        <v>0</v>
      </c>
      <c r="E28" s="90">
        <v>0</v>
      </c>
      <c r="F28" s="128">
        <v>2000</v>
      </c>
      <c r="H28" s="127">
        <v>0</v>
      </c>
      <c r="I28" s="90">
        <v>0</v>
      </c>
      <c r="J28" s="90">
        <v>0</v>
      </c>
      <c r="K28" s="128">
        <v>0</v>
      </c>
      <c r="M28" s="127">
        <f>+'[1]Ex Africa 2021'!B36+'[1]Ex Africa 2021'!B135+'[1]Ex Africa 2021'!B234+'[1]Ex Africa 2021'!B333</f>
        <v>0</v>
      </c>
      <c r="N28" s="90">
        <f>+'[1]Ex Africa 2021'!B433+'[1]Ex Africa 2021'!B532+'[1]Ex Africa 2021'!B631+'[1]Ex Africa 2021'!B730</f>
        <v>0</v>
      </c>
      <c r="O28" s="90">
        <f>+'[1]Ex Africa 2021'!B830+'[1]Ex Africa 2021'!B929+'[1]Ex Africa 2021'!B1028+'[1]Ex Africa 2021'!B1127</f>
        <v>0</v>
      </c>
      <c r="P28" s="128">
        <f t="shared" si="0"/>
        <v>0</v>
      </c>
      <c r="R28" s="127">
        <f>+'[1]Ex Africa 2022'!B36+'[1]Ex Africa 2022'!B135+'[1]Ex Africa 2022'!B234+'[1]Ex Africa 2022'!B333</f>
        <v>0</v>
      </c>
      <c r="S28" s="90">
        <f>+'[1]Ex Africa 2022'!B433+'[1]Ex Africa 2022'!B532+'[1]Ex Africa 2022'!B631+'[1]Ex Africa 2022'!B730</f>
        <v>0</v>
      </c>
      <c r="T28" s="90">
        <f>+'[1]Ex Africa 2022'!B830+'[1]Ex Africa 2022'!B929+'[1]Ex Africa 2022'!B1028+'[1]Ex Africa 2022'!B1127</f>
        <v>0</v>
      </c>
      <c r="U28" s="128">
        <f t="shared" si="1"/>
        <v>0</v>
      </c>
      <c r="W28" s="127">
        <f>+'[1]Ex-Africa 2023'!B36+'[1]Ex-Africa 2023'!B135+'[1]Ex-Africa 2023'!B234+'[1]Ex-Africa 2023'!B333</f>
        <v>0</v>
      </c>
      <c r="X28" s="90">
        <f>+'[1]Ex-Africa 2023'!B433+'[1]Ex-Africa 2023'!B532+'[1]Ex-Africa 2023'!B631+'[1]Ex-Africa 2023'!B730</f>
        <v>0</v>
      </c>
      <c r="Y28" s="90">
        <f>+'[1]Ex-Africa 2023'!B830+'[1]Ex-Africa 2023'!B929+'[1]Ex-Africa 2023'!B1028+'[1]Ex-Africa 2023'!B1127</f>
        <v>0</v>
      </c>
      <c r="Z28" s="128">
        <f t="shared" si="2"/>
        <v>0</v>
      </c>
      <c r="AB28" s="127">
        <f>+'[1]Ex-Africa 2024'!B36+'[1]Ex-Africa 2024'!B135+'[1]Ex-Africa 2024'!B234+'[1]Ex-Africa 2024'!B333</f>
        <v>0</v>
      </c>
      <c r="AC28" s="90">
        <f>+'[1]Ex-Africa 2024'!B433+'[1]Ex-Africa 2024'!B532+'[1]Ex-Africa 2024'!B631+'[1]Ex-Africa 2024'!B730</f>
        <v>0</v>
      </c>
      <c r="AD28" s="90">
        <f>+'[1]Ex-Africa 2024'!B830+'[1]Ex-Africa 2024'!B929+'[1]Ex-Africa 2024'!B1028+'[1]Ex-Africa 2024'!B1127</f>
        <v>0</v>
      </c>
      <c r="AE28" s="128">
        <f t="shared" si="3"/>
        <v>0</v>
      </c>
    </row>
    <row r="29" spans="1:31" x14ac:dyDescent="0.3">
      <c r="A29" t="s">
        <v>132</v>
      </c>
      <c r="C29" s="127">
        <v>36230</v>
      </c>
      <c r="D29" s="90">
        <v>0</v>
      </c>
      <c r="E29" s="90">
        <v>0</v>
      </c>
      <c r="F29" s="128">
        <v>36230</v>
      </c>
      <c r="H29" s="127">
        <v>60640</v>
      </c>
      <c r="I29" s="90">
        <v>0</v>
      </c>
      <c r="J29" s="90">
        <v>0</v>
      </c>
      <c r="K29" s="128">
        <v>60640</v>
      </c>
      <c r="M29" s="127">
        <f>+'[1]Ex Africa 2021'!B37+'[1]Ex Africa 2021'!B136+'[1]Ex Africa 2021'!B235+'[1]Ex Africa 2021'!B334</f>
        <v>8550</v>
      </c>
      <c r="N29" s="90">
        <f>+'[1]Ex Africa 2021'!B434+'[1]Ex Africa 2021'!B533+'[1]Ex Africa 2021'!B632+'[1]Ex Africa 2021'!B731</f>
        <v>17660</v>
      </c>
      <c r="O29" s="90">
        <f>+'[1]Ex Africa 2021'!B831+'[1]Ex Africa 2021'!B930+'[1]Ex Africa 2021'!B1029+'[1]Ex Africa 2021'!B1128</f>
        <v>0</v>
      </c>
      <c r="P29" s="128">
        <f t="shared" si="0"/>
        <v>26210</v>
      </c>
      <c r="R29" s="127">
        <f>+'[1]Ex Africa 2022'!B37+'[1]Ex Africa 2022'!B136+'[1]Ex Africa 2022'!B235+'[1]Ex Africa 2022'!B334</f>
        <v>0</v>
      </c>
      <c r="S29" s="90">
        <f>+'[1]Ex Africa 2022'!B434+'[1]Ex Africa 2022'!B533+'[1]Ex Africa 2022'!B632+'[1]Ex Africa 2022'!B731</f>
        <v>0</v>
      </c>
      <c r="T29" s="90">
        <f>+'[1]Ex Africa 2022'!B831+'[1]Ex Africa 2022'!B930+'[1]Ex Africa 2022'!B1029+'[1]Ex Africa 2022'!B1128</f>
        <v>0</v>
      </c>
      <c r="U29" s="128">
        <f t="shared" si="1"/>
        <v>0</v>
      </c>
      <c r="W29" s="127">
        <f>+'[1]Ex-Africa 2023'!B37+'[1]Ex-Africa 2023'!B136+'[1]Ex-Africa 2023'!B235+'[1]Ex-Africa 2023'!B334</f>
        <v>125435</v>
      </c>
      <c r="X29" s="90">
        <f>+'[1]Ex-Africa 2023'!B434+'[1]Ex-Africa 2023'!B533+'[1]Ex-Africa 2023'!B632+'[1]Ex-Africa 2023'!B731</f>
        <v>0</v>
      </c>
      <c r="Y29" s="90">
        <f>+'[1]Ex-Africa 2023'!B831+'[1]Ex-Africa 2023'!B930+'[1]Ex-Africa 2023'!B1029+'[1]Ex-Africa 2023'!B1128</f>
        <v>0</v>
      </c>
      <c r="Z29" s="128">
        <f t="shared" si="2"/>
        <v>125435</v>
      </c>
      <c r="AB29" s="127">
        <f>+'[1]Ex-Africa 2024'!B37+'[1]Ex-Africa 2024'!B136+'[1]Ex-Africa 2024'!B235+'[1]Ex-Africa 2024'!B334</f>
        <v>0</v>
      </c>
      <c r="AC29" s="90">
        <f>+'[1]Ex-Africa 2024'!B434+'[1]Ex-Africa 2024'!B533+'[1]Ex-Africa 2024'!B632+'[1]Ex-Africa 2024'!B731</f>
        <v>0</v>
      </c>
      <c r="AD29" s="90">
        <f>+'[1]Ex-Africa 2024'!B831+'[1]Ex-Africa 2024'!B930+'[1]Ex-Africa 2024'!B1029+'[1]Ex-Africa 2024'!B1128</f>
        <v>0</v>
      </c>
      <c r="AE29" s="128">
        <f t="shared" si="3"/>
        <v>0</v>
      </c>
    </row>
    <row r="30" spans="1:31" x14ac:dyDescent="0.3">
      <c r="A30" t="s">
        <v>133</v>
      </c>
      <c r="C30" s="127">
        <v>26500</v>
      </c>
      <c r="D30" s="90">
        <v>4200</v>
      </c>
      <c r="E30" s="90">
        <v>0</v>
      </c>
      <c r="F30" s="128">
        <v>30700</v>
      </c>
      <c r="H30" s="127">
        <v>1101650</v>
      </c>
      <c r="I30" s="90">
        <v>0</v>
      </c>
      <c r="J30" s="90">
        <v>0</v>
      </c>
      <c r="K30" s="128">
        <v>1101650</v>
      </c>
      <c r="M30" s="127">
        <f>+'[1]Ex Africa 2021'!B38+'[1]Ex Africa 2021'!B137+'[1]Ex Africa 2021'!B236+'[1]Ex Africa 2021'!B335</f>
        <v>1500</v>
      </c>
      <c r="N30" s="90">
        <f>+'[1]Ex Africa 2021'!B435+'[1]Ex Africa 2021'!B534+'[1]Ex Africa 2021'!B633+'[1]Ex Africa 2021'!B732</f>
        <v>0</v>
      </c>
      <c r="O30" s="90">
        <f>+'[1]Ex Africa 2021'!B832+'[1]Ex Africa 2021'!B931+'[1]Ex Africa 2021'!B1030+'[1]Ex Africa 2021'!B1129</f>
        <v>0</v>
      </c>
      <c r="P30" s="128">
        <f t="shared" si="0"/>
        <v>1500</v>
      </c>
      <c r="R30" s="127">
        <f>+'[1]Ex Africa 2022'!B38+'[1]Ex Africa 2022'!B137+'[1]Ex Africa 2022'!B236+'[1]Ex Africa 2022'!B335</f>
        <v>750000</v>
      </c>
      <c r="S30" s="90">
        <f>+'[1]Ex Africa 2022'!B435+'[1]Ex Africa 2022'!B534+'[1]Ex Africa 2022'!B633+'[1]Ex Africa 2022'!B732</f>
        <v>0</v>
      </c>
      <c r="T30" s="90">
        <f>+'[1]Ex Africa 2022'!B832+'[1]Ex Africa 2022'!B931+'[1]Ex Africa 2022'!B1030+'[1]Ex Africa 2022'!B1129</f>
        <v>0</v>
      </c>
      <c r="U30" s="128">
        <f t="shared" si="1"/>
        <v>750000</v>
      </c>
      <c r="W30" s="127">
        <f>+'[1]Ex-Africa 2023'!B38+'[1]Ex-Africa 2023'!B137+'[1]Ex-Africa 2023'!B236+'[1]Ex-Africa 2023'!B335</f>
        <v>0</v>
      </c>
      <c r="X30" s="90">
        <f>+'[1]Ex-Africa 2023'!B435+'[1]Ex-Africa 2023'!B534+'[1]Ex-Africa 2023'!B633+'[1]Ex-Africa 2023'!B732</f>
        <v>0</v>
      </c>
      <c r="Y30" s="90">
        <f>+'[1]Ex-Africa 2023'!B832+'[1]Ex-Africa 2023'!B931+'[1]Ex-Africa 2023'!B1030+'[1]Ex-Africa 2023'!B1129</f>
        <v>0</v>
      </c>
      <c r="Z30" s="128">
        <f t="shared" si="2"/>
        <v>0</v>
      </c>
      <c r="AB30" s="127">
        <f>+'[1]Ex-Africa 2024'!B38+'[1]Ex-Africa 2024'!B137+'[1]Ex-Africa 2024'!B236+'[1]Ex-Africa 2024'!B335</f>
        <v>210000</v>
      </c>
      <c r="AC30" s="90">
        <f>+'[1]Ex-Africa 2024'!B435+'[1]Ex-Africa 2024'!B534+'[1]Ex-Africa 2024'!B633+'[1]Ex-Africa 2024'!B732</f>
        <v>0</v>
      </c>
      <c r="AD30" s="90">
        <f>+'[1]Ex-Africa 2024'!B832+'[1]Ex-Africa 2024'!B931+'[1]Ex-Africa 2024'!B1030+'[1]Ex-Africa 2024'!B1129</f>
        <v>0</v>
      </c>
      <c r="AE30" s="128">
        <f t="shared" si="3"/>
        <v>210000</v>
      </c>
    </row>
    <row r="31" spans="1:31" x14ac:dyDescent="0.3">
      <c r="A31" t="s">
        <v>134</v>
      </c>
      <c r="C31" s="127">
        <v>116872</v>
      </c>
      <c r="D31" s="90">
        <v>0</v>
      </c>
      <c r="E31" s="90">
        <v>0</v>
      </c>
      <c r="F31" s="128">
        <v>116872</v>
      </c>
      <c r="H31" s="127">
        <v>38427</v>
      </c>
      <c r="I31" s="90">
        <v>0</v>
      </c>
      <c r="J31" s="90">
        <v>0</v>
      </c>
      <c r="K31" s="128">
        <v>38427</v>
      </c>
      <c r="M31" s="127">
        <f>+'[1]Ex Africa 2021'!B39+'[1]Ex Africa 2021'!B138+'[1]Ex Africa 2021'!B237+'[1]Ex Africa 2021'!B336</f>
        <v>15600</v>
      </c>
      <c r="N31" s="90">
        <f>+'[1]Ex Africa 2021'!B436+'[1]Ex Africa 2021'!B535+'[1]Ex Africa 2021'!B634+'[1]Ex Africa 2021'!B733</f>
        <v>0</v>
      </c>
      <c r="O31" s="90">
        <f>+'[1]Ex Africa 2021'!B833+'[1]Ex Africa 2021'!B932+'[1]Ex Africa 2021'!B1031+'[1]Ex Africa 2021'!B1130</f>
        <v>0</v>
      </c>
      <c r="P31" s="128">
        <f t="shared" si="0"/>
        <v>15600</v>
      </c>
      <c r="R31" s="127">
        <f>+'[1]Ex Africa 2022'!B39+'[1]Ex Africa 2022'!B138+'[1]Ex Africa 2022'!B237+'[1]Ex Africa 2022'!B336</f>
        <v>66176</v>
      </c>
      <c r="S31" s="90">
        <f>+'[1]Ex Africa 2022'!B436+'[1]Ex Africa 2022'!B535+'[1]Ex Africa 2022'!B634+'[1]Ex Africa 2022'!B733</f>
        <v>0</v>
      </c>
      <c r="T31" s="90">
        <f>+'[1]Ex Africa 2022'!B833+'[1]Ex Africa 2022'!B932+'[1]Ex Africa 2022'!B1031+'[1]Ex Africa 2022'!B1130</f>
        <v>0</v>
      </c>
      <c r="U31" s="128">
        <f t="shared" si="1"/>
        <v>66176</v>
      </c>
      <c r="W31" s="127">
        <f>+'[1]Ex-Africa 2023'!B39+'[1]Ex-Africa 2023'!B138+'[1]Ex-Africa 2023'!B237+'[1]Ex-Africa 2023'!B336</f>
        <v>45702</v>
      </c>
      <c r="X31" s="90">
        <f>+'[1]Ex-Africa 2023'!B436+'[1]Ex-Africa 2023'!B535+'[1]Ex-Africa 2023'!B634+'[1]Ex-Africa 2023'!B733</f>
        <v>0</v>
      </c>
      <c r="Y31" s="90">
        <f>+'[1]Ex-Africa 2023'!B833+'[1]Ex-Africa 2023'!B932+'[1]Ex-Africa 2023'!B1031+'[1]Ex-Africa 2023'!B1130</f>
        <v>0</v>
      </c>
      <c r="Z31" s="128">
        <f t="shared" si="2"/>
        <v>45702</v>
      </c>
      <c r="AB31" s="127">
        <f>+'[1]Ex-Africa 2024'!B39+'[1]Ex-Africa 2024'!B138+'[1]Ex-Africa 2024'!B237+'[1]Ex-Africa 2024'!B336</f>
        <v>55000</v>
      </c>
      <c r="AC31" s="90">
        <f>+'[1]Ex-Africa 2024'!B436+'[1]Ex-Africa 2024'!B535+'[1]Ex-Africa 2024'!B634+'[1]Ex-Africa 2024'!B733</f>
        <v>0</v>
      </c>
      <c r="AD31" s="90">
        <f>+'[1]Ex-Africa 2024'!B833+'[1]Ex-Africa 2024'!B932+'[1]Ex-Africa 2024'!B1031+'[1]Ex-Africa 2024'!B1130</f>
        <v>0</v>
      </c>
      <c r="AE31" s="128">
        <f t="shared" si="3"/>
        <v>55000</v>
      </c>
    </row>
    <row r="32" spans="1:31" x14ac:dyDescent="0.3">
      <c r="A32" t="s">
        <v>135</v>
      </c>
      <c r="C32" s="127">
        <v>0</v>
      </c>
      <c r="D32" s="90">
        <v>0</v>
      </c>
      <c r="E32" s="90">
        <v>0</v>
      </c>
      <c r="F32" s="128">
        <v>0</v>
      </c>
      <c r="H32" s="127">
        <v>20700</v>
      </c>
      <c r="I32" s="90">
        <v>0</v>
      </c>
      <c r="J32" s="90">
        <v>0</v>
      </c>
      <c r="K32" s="128">
        <v>20700</v>
      </c>
      <c r="M32" s="127">
        <f>+'[1]Ex Africa 2021'!B40+'[1]Ex Africa 2021'!B139+'[1]Ex Africa 2021'!B238+'[1]Ex Africa 2021'!B337</f>
        <v>0</v>
      </c>
      <c r="N32" s="90">
        <f>+'[1]Ex Africa 2021'!B437+'[1]Ex Africa 2021'!B536+'[1]Ex Africa 2021'!B635+'[1]Ex Africa 2021'!B734</f>
        <v>0</v>
      </c>
      <c r="O32" s="90">
        <f>+'[1]Ex Africa 2021'!B834+'[1]Ex Africa 2021'!B933+'[1]Ex Africa 2021'!B1032+'[1]Ex Africa 2021'!B1131</f>
        <v>0</v>
      </c>
      <c r="P32" s="128">
        <f t="shared" si="0"/>
        <v>0</v>
      </c>
      <c r="R32" s="127">
        <f>+'[1]Ex Africa 2022'!B40+'[1]Ex Africa 2022'!B139+'[1]Ex Africa 2022'!B238+'[1]Ex Africa 2022'!B337</f>
        <v>0</v>
      </c>
      <c r="S32" s="90">
        <f>+'[1]Ex Africa 2022'!B437+'[1]Ex Africa 2022'!B536+'[1]Ex Africa 2022'!B635+'[1]Ex Africa 2022'!B734</f>
        <v>0</v>
      </c>
      <c r="T32" s="90">
        <f>+'[1]Ex Africa 2022'!B834+'[1]Ex Africa 2022'!B933+'[1]Ex Africa 2022'!B1032+'[1]Ex Africa 2022'!B1131</f>
        <v>0</v>
      </c>
      <c r="U32" s="128">
        <f t="shared" si="1"/>
        <v>0</v>
      </c>
      <c r="W32" s="127">
        <f>+'[1]Ex-Africa 2023'!B40+'[1]Ex-Africa 2023'!B139+'[1]Ex-Africa 2023'!B238+'[1]Ex-Africa 2023'!B337</f>
        <v>0</v>
      </c>
      <c r="X32" s="90">
        <f>+'[1]Ex-Africa 2023'!B437+'[1]Ex-Africa 2023'!B536+'[1]Ex-Africa 2023'!B635+'[1]Ex-Africa 2023'!B734</f>
        <v>0</v>
      </c>
      <c r="Y32" s="90">
        <f>+'[1]Ex-Africa 2023'!B834+'[1]Ex-Africa 2023'!B933+'[1]Ex-Africa 2023'!B1032+'[1]Ex-Africa 2023'!B1131</f>
        <v>0</v>
      </c>
      <c r="Z32" s="128">
        <f t="shared" si="2"/>
        <v>0</v>
      </c>
      <c r="AB32" s="127">
        <f>+'[1]Ex-Africa 2024'!B40+'[1]Ex-Africa 2024'!B139+'[1]Ex-Africa 2024'!B238+'[1]Ex-Africa 2024'!B337</f>
        <v>0</v>
      </c>
      <c r="AC32" s="90">
        <f>+'[1]Ex-Africa 2024'!B437+'[1]Ex-Africa 2024'!B536+'[1]Ex-Africa 2024'!B635+'[1]Ex-Africa 2024'!B734</f>
        <v>0</v>
      </c>
      <c r="AD32" s="90">
        <f>+'[1]Ex-Africa 2024'!B834+'[1]Ex-Africa 2024'!B933+'[1]Ex-Africa 2024'!B1032+'[1]Ex-Africa 2024'!B1131</f>
        <v>0</v>
      </c>
      <c r="AE32" s="128">
        <f t="shared" si="3"/>
        <v>0</v>
      </c>
    </row>
    <row r="33" spans="1:31" x14ac:dyDescent="0.3">
      <c r="A33" t="s">
        <v>136</v>
      </c>
      <c r="C33" s="127">
        <v>30059916</v>
      </c>
      <c r="D33" s="90">
        <v>0</v>
      </c>
      <c r="E33" s="90">
        <v>0</v>
      </c>
      <c r="F33" s="128">
        <v>30059916</v>
      </c>
      <c r="H33" s="127">
        <v>28410498</v>
      </c>
      <c r="I33" s="90">
        <v>0</v>
      </c>
      <c r="J33" s="90">
        <v>0</v>
      </c>
      <c r="K33" s="128">
        <v>28410498</v>
      </c>
      <c r="M33" s="127">
        <f>+'[1]Ex Africa 2021'!B41+'[1]Ex Africa 2021'!B140+'[1]Ex Africa 2021'!B239+'[1]Ex Africa 2021'!B338</f>
        <v>72073</v>
      </c>
      <c r="N33" s="90">
        <f>+'[1]Ex Africa 2021'!B438+'[1]Ex Africa 2021'!B537+'[1]Ex Africa 2021'!B636+'[1]Ex Africa 2021'!B735</f>
        <v>0</v>
      </c>
      <c r="O33" s="90">
        <f>+'[1]Ex Africa 2021'!B835+'[1]Ex Africa 2021'!B934+'[1]Ex Africa 2021'!B1033+'[1]Ex Africa 2021'!B1132</f>
        <v>0</v>
      </c>
      <c r="P33" s="128">
        <f t="shared" si="0"/>
        <v>72073</v>
      </c>
      <c r="R33" s="127">
        <f>+'[1]Ex Africa 2022'!B41+'[1]Ex Africa 2022'!B140+'[1]Ex Africa 2022'!B239+'[1]Ex Africa 2022'!B338</f>
        <v>230000</v>
      </c>
      <c r="S33" s="90">
        <f>+'[1]Ex Africa 2022'!B438+'[1]Ex Africa 2022'!B537+'[1]Ex Africa 2022'!B636+'[1]Ex Africa 2022'!B735</f>
        <v>0</v>
      </c>
      <c r="T33" s="90">
        <f>+'[1]Ex Africa 2022'!B835+'[1]Ex Africa 2022'!B934+'[1]Ex Africa 2022'!B1033+'[1]Ex Africa 2022'!B1132</f>
        <v>0</v>
      </c>
      <c r="U33" s="128">
        <f t="shared" si="1"/>
        <v>230000</v>
      </c>
      <c r="W33" s="127">
        <f>+'[1]Ex-Africa 2023'!B41+'[1]Ex-Africa 2023'!B140+'[1]Ex-Africa 2023'!B239+'[1]Ex-Africa 2023'!B338</f>
        <v>11218709</v>
      </c>
      <c r="X33" s="90">
        <f>+'[1]Ex-Africa 2023'!B438+'[1]Ex-Africa 2023'!B537+'[1]Ex-Africa 2023'!B636+'[1]Ex-Africa 2023'!B735</f>
        <v>0</v>
      </c>
      <c r="Y33" s="90">
        <f>+'[1]Ex-Africa 2023'!B835+'[1]Ex-Africa 2023'!B934+'[1]Ex-Africa 2023'!B1033+'[1]Ex-Africa 2023'!B1132</f>
        <v>0</v>
      </c>
      <c r="Z33" s="128">
        <f t="shared" si="2"/>
        <v>11218709</v>
      </c>
      <c r="AB33" s="127">
        <f>+'[1]Ex-Africa 2024'!B41+'[1]Ex-Africa 2024'!B140+'[1]Ex-Africa 2024'!B239+'[1]Ex-Africa 2024'!B338</f>
        <v>7800611</v>
      </c>
      <c r="AC33" s="90">
        <f>+'[1]Ex-Africa 2024'!B438+'[1]Ex-Africa 2024'!B537+'[1]Ex-Africa 2024'!B636+'[1]Ex-Africa 2024'!B735</f>
        <v>0</v>
      </c>
      <c r="AD33" s="90">
        <f>+'[1]Ex-Africa 2024'!B835+'[1]Ex-Africa 2024'!B934+'[1]Ex-Africa 2024'!B1033+'[1]Ex-Africa 2024'!B1132</f>
        <v>0</v>
      </c>
      <c r="AE33" s="128">
        <f t="shared" si="3"/>
        <v>7800611</v>
      </c>
    </row>
    <row r="34" spans="1:31" x14ac:dyDescent="0.3">
      <c r="A34" t="s">
        <v>137</v>
      </c>
      <c r="C34" s="127">
        <v>4083259</v>
      </c>
      <c r="D34" s="90">
        <v>3000</v>
      </c>
      <c r="E34" s="90">
        <v>0</v>
      </c>
      <c r="F34" s="128">
        <v>4086259</v>
      </c>
      <c r="H34" s="127">
        <v>152000</v>
      </c>
      <c r="I34" s="90">
        <v>0</v>
      </c>
      <c r="J34" s="90">
        <v>0</v>
      </c>
      <c r="K34" s="128">
        <v>152000</v>
      </c>
      <c r="M34" s="127">
        <f>+'[1]Ex Africa 2021'!B42+'[1]Ex Africa 2021'!B141+'[1]Ex Africa 2021'!B240+'[1]Ex Africa 2021'!B339</f>
        <v>85645</v>
      </c>
      <c r="N34" s="90">
        <f>+'[1]Ex Africa 2021'!B439+'[1]Ex Africa 2021'!B538+'[1]Ex Africa 2021'!B637+'[1]Ex Africa 2021'!B736</f>
        <v>0</v>
      </c>
      <c r="O34" s="90">
        <f>+'[1]Ex Africa 2021'!B836+'[1]Ex Africa 2021'!B935+'[1]Ex Africa 2021'!B1034+'[1]Ex Africa 2021'!B1133</f>
        <v>0</v>
      </c>
      <c r="P34" s="128">
        <f t="shared" si="0"/>
        <v>85645</v>
      </c>
      <c r="R34" s="127">
        <f>+'[1]Ex Africa 2022'!B42+'[1]Ex Africa 2022'!B141+'[1]Ex Africa 2022'!B240+'[1]Ex Africa 2022'!B339</f>
        <v>2630721</v>
      </c>
      <c r="S34" s="90">
        <f>+'[1]Ex Africa 2022'!B439+'[1]Ex Africa 2022'!B538+'[1]Ex Africa 2022'!B637+'[1]Ex Africa 2022'!B736</f>
        <v>0</v>
      </c>
      <c r="T34" s="90">
        <f>+'[1]Ex Africa 2022'!B836+'[1]Ex Africa 2022'!B935+'[1]Ex Africa 2022'!B1034+'[1]Ex Africa 2022'!B1133</f>
        <v>0</v>
      </c>
      <c r="U34" s="128">
        <f t="shared" si="1"/>
        <v>2630721</v>
      </c>
      <c r="W34" s="127">
        <f>+'[1]Ex-Africa 2023'!B42+'[1]Ex-Africa 2023'!B141+'[1]Ex-Africa 2023'!B240+'[1]Ex-Africa 2023'!B339</f>
        <v>5100</v>
      </c>
      <c r="X34" s="90">
        <f>+'[1]Ex-Africa 2023'!B439+'[1]Ex-Africa 2023'!B538+'[1]Ex-Africa 2023'!B637+'[1]Ex-Africa 2023'!B736</f>
        <v>0</v>
      </c>
      <c r="Y34" s="90">
        <f>+'[1]Ex-Africa 2023'!B836+'[1]Ex-Africa 2023'!B935+'[1]Ex-Africa 2023'!B1034+'[1]Ex-Africa 2023'!B1133</f>
        <v>0</v>
      </c>
      <c r="Z34" s="128">
        <f t="shared" si="2"/>
        <v>5100</v>
      </c>
      <c r="AB34" s="127">
        <f>+'[1]Ex-Africa 2024'!B42+'[1]Ex-Africa 2024'!B141+'[1]Ex-Africa 2024'!B240+'[1]Ex-Africa 2024'!B339</f>
        <v>147300</v>
      </c>
      <c r="AC34" s="90">
        <f>+'[1]Ex-Africa 2024'!B439+'[1]Ex-Africa 2024'!B538+'[1]Ex-Africa 2024'!B637+'[1]Ex-Africa 2024'!B736</f>
        <v>0</v>
      </c>
      <c r="AD34" s="90">
        <f>+'[1]Ex-Africa 2024'!B836+'[1]Ex-Africa 2024'!B935+'[1]Ex-Africa 2024'!B1034+'[1]Ex-Africa 2024'!B1133</f>
        <v>0</v>
      </c>
      <c r="AE34" s="128">
        <f t="shared" si="3"/>
        <v>147300</v>
      </c>
    </row>
    <row r="35" spans="1:31" x14ac:dyDescent="0.3">
      <c r="A35" t="s">
        <v>140</v>
      </c>
      <c r="C35" s="127">
        <v>2000</v>
      </c>
      <c r="D35" s="90">
        <v>0</v>
      </c>
      <c r="E35" s="90">
        <v>0</v>
      </c>
      <c r="F35" s="128">
        <v>2000</v>
      </c>
      <c r="H35" s="127">
        <v>0</v>
      </c>
      <c r="I35" s="90">
        <v>0</v>
      </c>
      <c r="J35" s="90">
        <v>0</v>
      </c>
      <c r="K35" s="128">
        <v>0</v>
      </c>
      <c r="M35" s="127">
        <f>+'[1]Ex Africa 2021'!B45+'[1]Ex Africa 2021'!B144+'[1]Ex Africa 2021'!B243+'[1]Ex Africa 2021'!B342</f>
        <v>0</v>
      </c>
      <c r="N35" s="90">
        <f>+'[1]Ex Africa 2021'!B442+'[1]Ex Africa 2021'!B541+'[1]Ex Africa 2021'!B640+'[1]Ex Africa 2021'!B739</f>
        <v>0</v>
      </c>
      <c r="O35" s="90">
        <f>+'[1]Ex Africa 2021'!B839+'[1]Ex Africa 2021'!B938+'[1]Ex Africa 2021'!B1037+'[1]Ex Africa 2021'!B1136</f>
        <v>0</v>
      </c>
      <c r="P35" s="128">
        <f t="shared" si="0"/>
        <v>0</v>
      </c>
      <c r="R35" s="127">
        <f>+'[1]Ex Africa 2022'!B45+'[1]Ex Africa 2022'!B144+'[1]Ex Africa 2022'!B243+'[1]Ex Africa 2022'!B342</f>
        <v>0</v>
      </c>
      <c r="S35" s="90">
        <f>+'[1]Ex Africa 2022'!B442+'[1]Ex Africa 2022'!B541+'[1]Ex Africa 2022'!B640+'[1]Ex Africa 2022'!B739</f>
        <v>0</v>
      </c>
      <c r="T35" s="90">
        <f>+'[1]Ex Africa 2022'!B839+'[1]Ex Africa 2022'!B938+'[1]Ex Africa 2022'!B1037+'[1]Ex Africa 2022'!B1136</f>
        <v>0</v>
      </c>
      <c r="U35" s="128">
        <f t="shared" si="1"/>
        <v>0</v>
      </c>
      <c r="W35" s="127">
        <f>+'[1]Ex-Africa 2023'!B45+'[1]Ex-Africa 2023'!B144+'[1]Ex-Africa 2023'!B243+'[1]Ex-Africa 2023'!B342</f>
        <v>26400</v>
      </c>
      <c r="X35" s="90">
        <f>+'[1]Ex-Africa 2023'!B442+'[1]Ex-Africa 2023'!B541+'[1]Ex-Africa 2023'!B640+'[1]Ex-Africa 2023'!B739</f>
        <v>0</v>
      </c>
      <c r="Y35" s="90">
        <f>+'[1]Ex-Africa 2023'!B839+'[1]Ex-Africa 2023'!B938+'[1]Ex-Africa 2023'!B1037+'[1]Ex-Africa 2023'!B1136</f>
        <v>0</v>
      </c>
      <c r="Z35" s="128">
        <f t="shared" si="2"/>
        <v>26400</v>
      </c>
      <c r="AB35" s="127">
        <f>+'[1]Ex-Africa 2024'!B45+'[1]Ex-Africa 2024'!B144+'[1]Ex-Africa 2024'!B243+'[1]Ex-Africa 2024'!B342</f>
        <v>19205</v>
      </c>
      <c r="AC35" s="90">
        <f>+'[1]Ex-Africa 2024'!B442+'[1]Ex-Africa 2024'!B541+'[1]Ex-Africa 2024'!B640+'[1]Ex-Africa 2024'!B739</f>
        <v>0</v>
      </c>
      <c r="AD35" s="90">
        <f>+'[1]Ex-Africa 2024'!B839+'[1]Ex-Africa 2024'!B938+'[1]Ex-Africa 2024'!B1037+'[1]Ex-Africa 2024'!B1136</f>
        <v>0</v>
      </c>
      <c r="AE35" s="128">
        <f t="shared" si="3"/>
        <v>19205</v>
      </c>
    </row>
    <row r="36" spans="1:31" x14ac:dyDescent="0.3">
      <c r="A36" t="s">
        <v>198</v>
      </c>
      <c r="C36" s="127">
        <v>1157331</v>
      </c>
      <c r="D36" s="90">
        <v>0</v>
      </c>
      <c r="E36" s="90">
        <v>0</v>
      </c>
      <c r="F36" s="128">
        <v>1157331</v>
      </c>
      <c r="H36" s="127">
        <v>108600</v>
      </c>
      <c r="I36" s="90">
        <v>0</v>
      </c>
      <c r="J36" s="90">
        <v>0</v>
      </c>
      <c r="K36" s="128">
        <v>108600</v>
      </c>
      <c r="M36" s="127">
        <f>+'[1]Ex Africa 2021'!B50+'[1]Ex Africa 2021'!B149+'[1]Ex Africa 2021'!B248+'[1]Ex Africa 2021'!B347</f>
        <v>100550</v>
      </c>
      <c r="N36" s="90">
        <f>+'[1]Ex Africa 2021'!B447+'[1]Ex Africa 2021'!B546+'[1]Ex Africa 2021'!B645+'[1]Ex Africa 2021'!B744</f>
        <v>0</v>
      </c>
      <c r="O36" s="90">
        <f>+'[1]Ex Africa 2021'!B844+'[1]Ex Africa 2021'!B943+'[1]Ex Africa 2021'!B1042+'[1]Ex Africa 2021'!B1141</f>
        <v>0</v>
      </c>
      <c r="P36" s="128">
        <f t="shared" si="0"/>
        <v>100550</v>
      </c>
      <c r="R36" s="127">
        <f>+'[1]Ex Africa 2022'!B50+'[1]Ex Africa 2022'!B149+'[1]Ex Africa 2022'!B248+'[1]Ex Africa 2022'!B347</f>
        <v>922445</v>
      </c>
      <c r="S36" s="90">
        <f>+'[1]Ex Africa 2022'!B447+'[1]Ex Africa 2022'!B546+'[1]Ex Africa 2022'!B645+'[1]Ex Africa 2022'!B744</f>
        <v>0</v>
      </c>
      <c r="T36" s="90">
        <f>+'[1]Ex Africa 2022'!B844+'[1]Ex Africa 2022'!B943+'[1]Ex Africa 2022'!B1042+'[1]Ex Africa 2022'!B1141</f>
        <v>0</v>
      </c>
      <c r="U36" s="128">
        <f t="shared" si="1"/>
        <v>922445</v>
      </c>
      <c r="W36" s="127">
        <f>+'[1]Ex-Africa 2023'!B50+'[1]Ex-Africa 2023'!B149+'[1]Ex-Africa 2023'!B248+'[1]Ex-Africa 2023'!B347</f>
        <v>98650</v>
      </c>
      <c r="X36" s="90">
        <f>+'[1]Ex-Africa 2023'!B447+'[1]Ex-Africa 2023'!B546+'[1]Ex-Africa 2023'!B645+'[1]Ex-Africa 2023'!B744</f>
        <v>0</v>
      </c>
      <c r="Y36" s="90">
        <f>+'[1]Ex-Africa 2023'!B844+'[1]Ex-Africa 2023'!B943+'[1]Ex-Africa 2023'!B1042+'[1]Ex-Africa 2023'!B1141</f>
        <v>0</v>
      </c>
      <c r="Z36" s="128">
        <f t="shared" si="2"/>
        <v>98650</v>
      </c>
      <c r="AB36" s="127">
        <f>+'[1]Ex-Africa 2024'!B50+'[1]Ex-Africa 2024'!B149+'[1]Ex-Africa 2024'!B248+'[1]Ex-Africa 2024'!B347</f>
        <v>59466</v>
      </c>
      <c r="AC36" s="90">
        <f>+'[1]Ex-Africa 2024'!B447+'[1]Ex-Africa 2024'!B546+'[1]Ex-Africa 2024'!B645+'[1]Ex-Africa 2024'!B744</f>
        <v>0</v>
      </c>
      <c r="AD36" s="90">
        <f>+'[1]Ex-Africa 2024'!B844+'[1]Ex-Africa 2024'!B943+'[1]Ex-Africa 2024'!B1042+'[1]Ex-Africa 2024'!B1141</f>
        <v>0</v>
      </c>
      <c r="AE36" s="128">
        <f t="shared" si="3"/>
        <v>59466</v>
      </c>
    </row>
    <row r="37" spans="1:31" x14ac:dyDescent="0.3">
      <c r="A37" t="s">
        <v>148</v>
      </c>
      <c r="C37" s="127">
        <v>230873</v>
      </c>
      <c r="D37" s="90">
        <v>1000</v>
      </c>
      <c r="E37" s="90">
        <v>0</v>
      </c>
      <c r="F37" s="128">
        <v>231873</v>
      </c>
      <c r="H37" s="127">
        <v>26000</v>
      </c>
      <c r="I37" s="90">
        <v>0</v>
      </c>
      <c r="J37" s="90">
        <v>0</v>
      </c>
      <c r="K37" s="128">
        <v>26000</v>
      </c>
      <c r="M37" s="127">
        <f>+'[1]Ex Africa 2021'!B53+'[1]Ex Africa 2021'!B152+'[1]Ex Africa 2021'!B251+'[1]Ex Africa 2021'!B350</f>
        <v>0</v>
      </c>
      <c r="N37" s="90">
        <f>+'[1]Ex Africa 2021'!B450+'[1]Ex Africa 2021'!B549+'[1]Ex Africa 2021'!B648+'[1]Ex Africa 2021'!B747</f>
        <v>0</v>
      </c>
      <c r="O37" s="90">
        <f>+'[1]Ex Africa 2021'!B847+'[1]Ex Africa 2021'!B946+'[1]Ex Africa 2021'!B1045+'[1]Ex Africa 2021'!B1144</f>
        <v>0</v>
      </c>
      <c r="P37" s="128">
        <f t="shared" si="0"/>
        <v>0</v>
      </c>
      <c r="R37" s="127">
        <f>+'[1]Ex Africa 2022'!B53+'[1]Ex Africa 2022'!B152+'[1]Ex Africa 2022'!B251+'[1]Ex Africa 2022'!B350</f>
        <v>147400</v>
      </c>
      <c r="S37" s="90">
        <f>+'[1]Ex Africa 2022'!B450+'[1]Ex Africa 2022'!B549+'[1]Ex Africa 2022'!B648+'[1]Ex Africa 2022'!B747</f>
        <v>0</v>
      </c>
      <c r="T37" s="90">
        <f>+'[1]Ex Africa 2022'!B847+'[1]Ex Africa 2022'!B946+'[1]Ex Africa 2022'!B1045+'[1]Ex Africa 2022'!B1144</f>
        <v>0</v>
      </c>
      <c r="U37" s="128">
        <f t="shared" si="1"/>
        <v>147400</v>
      </c>
      <c r="W37" s="127">
        <f>+'[1]Ex-Africa 2023'!B53+'[1]Ex-Africa 2023'!B152+'[1]Ex-Africa 2023'!B251+'[1]Ex-Africa 2023'!B350</f>
        <v>82700</v>
      </c>
      <c r="X37" s="90">
        <f>+'[1]Ex-Africa 2023'!B450+'[1]Ex-Africa 2023'!B549+'[1]Ex-Africa 2023'!B648+'[1]Ex-Africa 2023'!B747</f>
        <v>0</v>
      </c>
      <c r="Y37" s="90">
        <f>+'[1]Ex-Africa 2023'!B847+'[1]Ex-Africa 2023'!B946+'[1]Ex-Africa 2023'!B1045+'[1]Ex-Africa 2023'!B1144</f>
        <v>0</v>
      </c>
      <c r="Z37" s="128">
        <f t="shared" si="2"/>
        <v>82700</v>
      </c>
      <c r="AB37" s="127">
        <f>+'[1]Ex-Africa 2024'!B53+'[1]Ex-Africa 2024'!B152+'[1]Ex-Africa 2024'!B251+'[1]Ex-Africa 2024'!B350</f>
        <v>61000</v>
      </c>
      <c r="AC37" s="90">
        <f>+'[1]Ex-Africa 2024'!B450+'[1]Ex-Africa 2024'!B549+'[1]Ex-Africa 2024'!B648+'[1]Ex-Africa 2024'!B747</f>
        <v>0</v>
      </c>
      <c r="AD37" s="90">
        <f>+'[1]Ex-Africa 2024'!B847+'[1]Ex-Africa 2024'!B946+'[1]Ex-Africa 2024'!B1045+'[1]Ex-Africa 2024'!B1144</f>
        <v>0</v>
      </c>
      <c r="AE37" s="128">
        <f t="shared" si="3"/>
        <v>61000</v>
      </c>
    </row>
    <row r="38" spans="1:31" x14ac:dyDescent="0.3">
      <c r="A38" t="s">
        <v>150</v>
      </c>
      <c r="C38" s="127">
        <v>6000</v>
      </c>
      <c r="D38" s="90">
        <v>0</v>
      </c>
      <c r="E38" s="90">
        <v>0</v>
      </c>
      <c r="F38" s="128">
        <v>6000</v>
      </c>
      <c r="H38" s="127">
        <v>0</v>
      </c>
      <c r="I38" s="90">
        <v>0</v>
      </c>
      <c r="J38" s="90">
        <v>0</v>
      </c>
      <c r="K38" s="128">
        <v>0</v>
      </c>
      <c r="M38" s="127">
        <f>+'[1]Ex Africa 2021'!B55+'[1]Ex Africa 2021'!B154+'[1]Ex Africa 2021'!B253+'[1]Ex Africa 2021'!B352</f>
        <v>0</v>
      </c>
      <c r="N38" s="90">
        <f>+'[1]Ex Africa 2021'!B452+'[1]Ex Africa 2021'!B551+'[1]Ex Africa 2021'!B650+'[1]Ex Africa 2021'!B749</f>
        <v>0</v>
      </c>
      <c r="O38" s="90">
        <f>+'[1]Ex Africa 2021'!B849+'[1]Ex Africa 2021'!B948+'[1]Ex Africa 2021'!B1047+'[1]Ex Africa 2021'!B1146</f>
        <v>0</v>
      </c>
      <c r="P38" s="128">
        <f t="shared" si="0"/>
        <v>0</v>
      </c>
      <c r="R38" s="127">
        <f>+'[1]Ex Africa 2022'!B55+'[1]Ex Africa 2022'!B154+'[1]Ex Africa 2022'!B253+'[1]Ex Africa 2022'!B352</f>
        <v>0</v>
      </c>
      <c r="S38" s="90">
        <f>+'[1]Ex Africa 2022'!B452+'[1]Ex Africa 2022'!B551+'[1]Ex Africa 2022'!B650+'[1]Ex Africa 2022'!B749</f>
        <v>0</v>
      </c>
      <c r="T38" s="90">
        <f>+'[1]Ex Africa 2022'!B849+'[1]Ex Africa 2022'!B948+'[1]Ex Africa 2022'!B1047+'[1]Ex Africa 2022'!B1146</f>
        <v>0</v>
      </c>
      <c r="U38" s="128">
        <f t="shared" si="1"/>
        <v>0</v>
      </c>
      <c r="W38" s="127">
        <f>+'[1]Ex-Africa 2023'!B55+'[1]Ex-Africa 2023'!B154+'[1]Ex-Africa 2023'!B253+'[1]Ex-Africa 2023'!B352</f>
        <v>3000</v>
      </c>
      <c r="X38" s="90">
        <f>+'[1]Ex-Africa 2023'!B452+'[1]Ex-Africa 2023'!B551+'[1]Ex-Africa 2023'!B650+'[1]Ex-Africa 2023'!B749</f>
        <v>0</v>
      </c>
      <c r="Y38" s="90">
        <f>+'[1]Ex-Africa 2023'!B849+'[1]Ex-Africa 2023'!B948+'[1]Ex-Africa 2023'!B1047+'[1]Ex-Africa 2023'!B1146</f>
        <v>0</v>
      </c>
      <c r="Z38" s="128">
        <f t="shared" si="2"/>
        <v>3000</v>
      </c>
      <c r="AB38" s="127">
        <f>+'[1]Ex-Africa 2024'!B55+'[1]Ex-Africa 2024'!B154+'[1]Ex-Africa 2024'!B253+'[1]Ex-Africa 2024'!B352</f>
        <v>0</v>
      </c>
      <c r="AC38" s="90">
        <f>+'[1]Ex-Africa 2024'!B452+'[1]Ex-Africa 2024'!B551+'[1]Ex-Africa 2024'!B650+'[1]Ex-Africa 2024'!B749</f>
        <v>0</v>
      </c>
      <c r="AD38" s="90">
        <f>+'[1]Ex-Africa 2024'!B849+'[1]Ex-Africa 2024'!B948+'[1]Ex-Africa 2024'!B1047+'[1]Ex-Africa 2024'!B1146</f>
        <v>0</v>
      </c>
      <c r="AE38" s="128">
        <f t="shared" si="3"/>
        <v>0</v>
      </c>
    </row>
    <row r="39" spans="1:31" x14ac:dyDescent="0.3">
      <c r="A39" t="s">
        <v>152</v>
      </c>
      <c r="C39" s="127">
        <v>70000</v>
      </c>
      <c r="D39" s="90">
        <v>0</v>
      </c>
      <c r="E39" s="90">
        <v>0</v>
      </c>
      <c r="F39" s="128">
        <v>70000</v>
      </c>
      <c r="H39" s="127">
        <v>50000</v>
      </c>
      <c r="I39" s="90">
        <v>0</v>
      </c>
      <c r="J39" s="90">
        <v>0</v>
      </c>
      <c r="K39" s="128">
        <v>50000</v>
      </c>
      <c r="M39" s="127">
        <f>+'[1]Ex Africa 2021'!B57+'[1]Ex Africa 2021'!B156+'[1]Ex Africa 2021'!B255+'[1]Ex Africa 2021'!B354</f>
        <v>88500</v>
      </c>
      <c r="N39" s="90">
        <f>+'[1]Ex Africa 2021'!B454+'[1]Ex Africa 2021'!B553+'[1]Ex Africa 2021'!B652+'[1]Ex Africa 2021'!B751</f>
        <v>0</v>
      </c>
      <c r="O39" s="90">
        <f>+'[1]Ex Africa 2021'!B851+'[1]Ex Africa 2021'!B950+'[1]Ex Africa 2021'!B1049+'[1]Ex Africa 2021'!B1148</f>
        <v>0</v>
      </c>
      <c r="P39" s="128">
        <f t="shared" si="0"/>
        <v>88500</v>
      </c>
      <c r="R39" s="127">
        <f>+'[1]Ex Africa 2022'!B57+'[1]Ex Africa 2022'!B156+'[1]Ex Africa 2022'!B255+'[1]Ex Africa 2022'!B354</f>
        <v>0</v>
      </c>
      <c r="S39" s="90">
        <f>+'[1]Ex Africa 2022'!B454+'[1]Ex Africa 2022'!B553+'[1]Ex Africa 2022'!B652+'[1]Ex Africa 2022'!B751</f>
        <v>0</v>
      </c>
      <c r="T39" s="90">
        <f>+'[1]Ex Africa 2022'!B851+'[1]Ex Africa 2022'!B950+'[1]Ex Africa 2022'!B1049+'[1]Ex Africa 2022'!B1148</f>
        <v>0</v>
      </c>
      <c r="U39" s="128">
        <f t="shared" si="1"/>
        <v>0</v>
      </c>
      <c r="W39" s="127">
        <f>+'[1]Ex-Africa 2023'!B57+'[1]Ex-Africa 2023'!B156+'[1]Ex-Africa 2023'!B255+'[1]Ex-Africa 2023'!B354</f>
        <v>60000</v>
      </c>
      <c r="X39" s="90">
        <f>+'[1]Ex-Africa 2023'!B454+'[1]Ex-Africa 2023'!B553+'[1]Ex-Africa 2023'!B652+'[1]Ex-Africa 2023'!B751</f>
        <v>0</v>
      </c>
      <c r="Y39" s="90">
        <f>+'[1]Ex-Africa 2023'!B851+'[1]Ex-Africa 2023'!B950+'[1]Ex-Africa 2023'!B1049+'[1]Ex-Africa 2023'!B1148</f>
        <v>0</v>
      </c>
      <c r="Z39" s="128">
        <f t="shared" si="2"/>
        <v>60000</v>
      </c>
      <c r="AB39" s="127">
        <f>+'[1]Ex-Africa 2024'!B57+'[1]Ex-Africa 2024'!B156+'[1]Ex-Africa 2024'!B255+'[1]Ex-Africa 2024'!B354</f>
        <v>0</v>
      </c>
      <c r="AC39" s="90">
        <f>+'[1]Ex-Africa 2024'!B454+'[1]Ex-Africa 2024'!B553+'[1]Ex-Africa 2024'!B652+'[1]Ex-Africa 2024'!B751</f>
        <v>0</v>
      </c>
      <c r="AD39" s="90">
        <f>+'[1]Ex-Africa 2024'!B851+'[1]Ex-Africa 2024'!B950+'[1]Ex-Africa 2024'!B1049+'[1]Ex-Africa 2024'!B1148</f>
        <v>0</v>
      </c>
      <c r="AE39" s="128">
        <f t="shared" si="3"/>
        <v>0</v>
      </c>
    </row>
    <row r="40" spans="1:31" x14ac:dyDescent="0.3">
      <c r="A40" t="s">
        <v>199</v>
      </c>
      <c r="C40" s="127">
        <v>0</v>
      </c>
      <c r="D40" s="90">
        <v>0</v>
      </c>
      <c r="E40" s="90">
        <v>0</v>
      </c>
      <c r="F40" s="128">
        <v>0</v>
      </c>
      <c r="H40" s="127">
        <v>500</v>
      </c>
      <c r="I40" s="90">
        <v>0</v>
      </c>
      <c r="J40" s="90">
        <v>0</v>
      </c>
      <c r="K40" s="128">
        <v>500</v>
      </c>
      <c r="M40" s="127">
        <f>+'[1]Ex Africa 2021'!B58+'[1]Ex Africa 2021'!B157+'[1]Ex Africa 2021'!B256+'[1]Ex Africa 2021'!B355</f>
        <v>0</v>
      </c>
      <c r="N40" s="90">
        <f>+'[1]Ex Africa 2021'!B455+'[1]Ex Africa 2021'!B554+'[1]Ex Africa 2021'!B653+'[1]Ex Africa 2021'!B752</f>
        <v>0</v>
      </c>
      <c r="O40" s="90">
        <f>+'[1]Ex Africa 2021'!B852+'[1]Ex Africa 2021'!B951+'[1]Ex Africa 2021'!B1050+'[1]Ex Africa 2021'!B1149</f>
        <v>0</v>
      </c>
      <c r="P40" s="128">
        <f t="shared" si="0"/>
        <v>0</v>
      </c>
      <c r="R40" s="127">
        <f>+'[1]Ex Africa 2022'!B58+'[1]Ex Africa 2022'!B157+'[1]Ex Africa 2022'!B256+'[1]Ex Africa 2022'!B355</f>
        <v>0</v>
      </c>
      <c r="S40" s="90">
        <f>+'[1]Ex Africa 2022'!B455+'[1]Ex Africa 2022'!B554+'[1]Ex Africa 2022'!B653+'[1]Ex Africa 2022'!B752</f>
        <v>0</v>
      </c>
      <c r="T40" s="90">
        <f>+'[1]Ex Africa 2022'!B852+'[1]Ex Africa 2022'!B951+'[1]Ex Africa 2022'!B1050+'[1]Ex Africa 2022'!B1149</f>
        <v>0</v>
      </c>
      <c r="U40" s="128">
        <f t="shared" si="1"/>
        <v>0</v>
      </c>
      <c r="W40" s="127">
        <f>+'[1]Ex-Africa 2023'!B58+'[1]Ex-Africa 2023'!B157+'[1]Ex-Africa 2023'!B256+'[1]Ex-Africa 2023'!B355</f>
        <v>0</v>
      </c>
      <c r="X40" s="90">
        <f>+'[1]Ex-Africa 2023'!B455+'[1]Ex-Africa 2023'!B554+'[1]Ex-Africa 2023'!B653+'[1]Ex-Africa 2023'!B752</f>
        <v>0</v>
      </c>
      <c r="Y40" s="90">
        <f>+'[1]Ex-Africa 2023'!B852+'[1]Ex-Africa 2023'!B951+'[1]Ex-Africa 2023'!B1050+'[1]Ex-Africa 2023'!B1149</f>
        <v>0</v>
      </c>
      <c r="Z40" s="128">
        <f t="shared" si="2"/>
        <v>0</v>
      </c>
      <c r="AB40" s="127">
        <f>+'[1]Ex-Africa 2024'!B58+'[1]Ex-Africa 2024'!B157+'[1]Ex-Africa 2024'!B256+'[1]Ex-Africa 2024'!B355</f>
        <v>0</v>
      </c>
      <c r="AC40" s="90">
        <f>+'[1]Ex-Africa 2024'!B455+'[1]Ex-Africa 2024'!B554+'[1]Ex-Africa 2024'!B653+'[1]Ex-Africa 2024'!B752</f>
        <v>0</v>
      </c>
      <c r="AD40" s="90">
        <f>+'[1]Ex-Africa 2024'!B852+'[1]Ex-Africa 2024'!B951+'[1]Ex-Africa 2024'!B1050+'[1]Ex-Africa 2024'!B1149</f>
        <v>0</v>
      </c>
      <c r="AE40" s="128">
        <f t="shared" si="3"/>
        <v>0</v>
      </c>
    </row>
    <row r="41" spans="1:31" x14ac:dyDescent="0.3">
      <c r="A41" t="s">
        <v>154</v>
      </c>
      <c r="C41" s="127">
        <v>4000</v>
      </c>
      <c r="D41" s="90">
        <v>0</v>
      </c>
      <c r="E41" s="90">
        <v>0</v>
      </c>
      <c r="F41" s="128">
        <v>4000</v>
      </c>
      <c r="H41" s="127">
        <v>0</v>
      </c>
      <c r="I41" s="90">
        <v>0</v>
      </c>
      <c r="J41" s="90">
        <v>0</v>
      </c>
      <c r="K41" s="128">
        <v>0</v>
      </c>
      <c r="M41" s="127">
        <f>+'[1]Ex Africa 2021'!B59+'[1]Ex Africa 2021'!B158+'[1]Ex Africa 2021'!B257+'[1]Ex Africa 2021'!B356</f>
        <v>3600</v>
      </c>
      <c r="N41" s="90">
        <f>+'[1]Ex Africa 2021'!B456+'[1]Ex Africa 2021'!B555+'[1]Ex Africa 2021'!B654+'[1]Ex Africa 2021'!B753</f>
        <v>0</v>
      </c>
      <c r="O41" s="90">
        <f>+'[1]Ex Africa 2021'!B853+'[1]Ex Africa 2021'!B952+'[1]Ex Africa 2021'!B1051+'[1]Ex Africa 2021'!B1150</f>
        <v>0</v>
      </c>
      <c r="P41" s="128">
        <f t="shared" si="0"/>
        <v>3600</v>
      </c>
      <c r="R41" s="127">
        <f>+'[1]Ex Africa 2022'!B59+'[1]Ex Africa 2022'!B158+'[1]Ex Africa 2022'!B257+'[1]Ex Africa 2022'!B356</f>
        <v>3600</v>
      </c>
      <c r="S41" s="90">
        <f>+'[1]Ex Africa 2022'!B456+'[1]Ex Africa 2022'!B555+'[1]Ex Africa 2022'!B654+'[1]Ex Africa 2022'!B753</f>
        <v>0</v>
      </c>
      <c r="T41" s="90">
        <f>+'[1]Ex Africa 2022'!B853+'[1]Ex Africa 2022'!B952+'[1]Ex Africa 2022'!B1051+'[1]Ex Africa 2022'!B1150</f>
        <v>0</v>
      </c>
      <c r="U41" s="128">
        <f t="shared" si="1"/>
        <v>3600</v>
      </c>
      <c r="W41" s="127">
        <f>+'[1]Ex-Africa 2023'!B59+'[1]Ex-Africa 2023'!B158+'[1]Ex-Africa 2023'!B257+'[1]Ex-Africa 2023'!B356</f>
        <v>8500</v>
      </c>
      <c r="X41" s="90">
        <f>+'[1]Ex-Africa 2023'!B456+'[1]Ex-Africa 2023'!B555+'[1]Ex-Africa 2023'!B654+'[1]Ex-Africa 2023'!B753</f>
        <v>0</v>
      </c>
      <c r="Y41" s="90">
        <f>+'[1]Ex-Africa 2023'!B853+'[1]Ex-Africa 2023'!B952+'[1]Ex-Africa 2023'!B1051+'[1]Ex-Africa 2023'!B1150</f>
        <v>0</v>
      </c>
      <c r="Z41" s="128">
        <f t="shared" si="2"/>
        <v>8500</v>
      </c>
      <c r="AB41" s="127">
        <f>+'[1]Ex-Africa 2024'!B59+'[1]Ex-Africa 2024'!B158+'[1]Ex-Africa 2024'!B257+'[1]Ex-Africa 2024'!B356</f>
        <v>0</v>
      </c>
      <c r="AC41" s="90">
        <f>+'[1]Ex-Africa 2024'!B456+'[1]Ex-Africa 2024'!B555+'[1]Ex-Africa 2024'!B654+'[1]Ex-Africa 2024'!B753</f>
        <v>0</v>
      </c>
      <c r="AD41" s="90">
        <f>+'[1]Ex-Africa 2024'!B853+'[1]Ex-Africa 2024'!B952+'[1]Ex-Africa 2024'!B1051+'[1]Ex-Africa 2024'!B1150</f>
        <v>0</v>
      </c>
      <c r="AE41" s="128">
        <f t="shared" si="3"/>
        <v>0</v>
      </c>
    </row>
    <row r="42" spans="1:31" x14ac:dyDescent="0.3">
      <c r="A42" t="s">
        <v>155</v>
      </c>
      <c r="C42" s="127">
        <v>6949482</v>
      </c>
      <c r="D42" s="90">
        <v>0</v>
      </c>
      <c r="E42" s="90">
        <v>0</v>
      </c>
      <c r="F42" s="128">
        <v>6949482</v>
      </c>
      <c r="H42" s="127">
        <v>1170480</v>
      </c>
      <c r="I42" s="90">
        <v>0</v>
      </c>
      <c r="J42" s="90">
        <v>0</v>
      </c>
      <c r="K42" s="128">
        <v>1170480</v>
      </c>
      <c r="M42" s="127">
        <f>+'[1]Ex Africa 2021'!B60+'[1]Ex Africa 2021'!B159+'[1]Ex Africa 2021'!B258+'[1]Ex Africa 2021'!B357</f>
        <v>475100</v>
      </c>
      <c r="N42" s="90">
        <f>+'[1]Ex Africa 2021'!B457+'[1]Ex Africa 2021'!B556+'[1]Ex Africa 2021'!B655+'[1]Ex Africa 2021'!B754</f>
        <v>0</v>
      </c>
      <c r="O42" s="90">
        <f>+'[1]Ex Africa 2021'!B854+'[1]Ex Africa 2021'!B953+'[1]Ex Africa 2021'!B1052+'[1]Ex Africa 2021'!B1151</f>
        <v>0</v>
      </c>
      <c r="P42" s="128">
        <f t="shared" si="0"/>
        <v>475100</v>
      </c>
      <c r="R42" s="127">
        <f>+'[1]Ex Africa 2022'!B60+'[1]Ex Africa 2022'!B159+'[1]Ex Africa 2022'!B258+'[1]Ex Africa 2022'!B357</f>
        <v>1968700</v>
      </c>
      <c r="S42" s="90">
        <f>+'[1]Ex Africa 2022'!B457+'[1]Ex Africa 2022'!B556+'[1]Ex Africa 2022'!B655+'[1]Ex Africa 2022'!B754</f>
        <v>0</v>
      </c>
      <c r="T42" s="90">
        <f>+'[1]Ex Africa 2022'!B854+'[1]Ex Africa 2022'!B953+'[1]Ex Africa 2022'!B1052+'[1]Ex Africa 2022'!B1151</f>
        <v>0</v>
      </c>
      <c r="U42" s="128">
        <f t="shared" si="1"/>
        <v>1968700</v>
      </c>
      <c r="W42" s="127">
        <f>+'[1]Ex-Africa 2023'!B60+'[1]Ex-Africa 2023'!B159+'[1]Ex-Africa 2023'!B258+'[1]Ex-Africa 2023'!B357</f>
        <v>2014600</v>
      </c>
      <c r="X42" s="90">
        <f>+'[1]Ex-Africa 2023'!B457+'[1]Ex-Africa 2023'!B556+'[1]Ex-Africa 2023'!B655+'[1]Ex-Africa 2023'!B754</f>
        <v>0</v>
      </c>
      <c r="Y42" s="90">
        <f>+'[1]Ex-Africa 2023'!B854+'[1]Ex-Africa 2023'!B953+'[1]Ex-Africa 2023'!B1052+'[1]Ex-Africa 2023'!B1151</f>
        <v>0</v>
      </c>
      <c r="Z42" s="128">
        <f t="shared" si="2"/>
        <v>2014600</v>
      </c>
      <c r="AB42" s="127">
        <f>+'[1]Ex-Africa 2024'!B60+'[1]Ex-Africa 2024'!B159+'[1]Ex-Africa 2024'!B258+'[1]Ex-Africa 2024'!B357</f>
        <v>365000</v>
      </c>
      <c r="AC42" s="90">
        <f>+'[1]Ex-Africa 2024'!B457+'[1]Ex-Africa 2024'!B556+'[1]Ex-Africa 2024'!B655+'[1]Ex-Africa 2024'!B754</f>
        <v>0</v>
      </c>
      <c r="AD42" s="90">
        <f>+'[1]Ex-Africa 2024'!B854+'[1]Ex-Africa 2024'!B953+'[1]Ex-Africa 2024'!B1052+'[1]Ex-Africa 2024'!B1151</f>
        <v>0</v>
      </c>
      <c r="AE42" s="128">
        <f t="shared" si="3"/>
        <v>365000</v>
      </c>
    </row>
    <row r="43" spans="1:31" x14ac:dyDescent="0.3">
      <c r="A43" t="s">
        <v>156</v>
      </c>
      <c r="C43" s="127">
        <v>634083</v>
      </c>
      <c r="D43" s="90">
        <v>0</v>
      </c>
      <c r="E43" s="90">
        <v>0</v>
      </c>
      <c r="F43" s="128">
        <v>634083</v>
      </c>
      <c r="H43" s="127">
        <v>197790</v>
      </c>
      <c r="I43" s="90">
        <v>0</v>
      </c>
      <c r="J43" s="90">
        <v>0</v>
      </c>
      <c r="K43" s="128">
        <v>197790</v>
      </c>
      <c r="M43" s="127">
        <f>+'[1]Ex Africa 2021'!B61+'[1]Ex Africa 2021'!B160+'[1]Ex Africa 2021'!B259+'[1]Ex Africa 2021'!B358</f>
        <v>108772</v>
      </c>
      <c r="N43" s="90">
        <f>+'[1]Ex Africa 2021'!B458+'[1]Ex Africa 2021'!B557+'[1]Ex Africa 2021'!B656+'[1]Ex Africa 2021'!B755</f>
        <v>0</v>
      </c>
      <c r="O43" s="90">
        <f>+'[1]Ex Africa 2021'!B855+'[1]Ex Africa 2021'!B954+'[1]Ex Africa 2021'!B1053+'[1]Ex Africa 2021'!B1152</f>
        <v>0</v>
      </c>
      <c r="P43" s="128">
        <f t="shared" si="0"/>
        <v>108772</v>
      </c>
      <c r="R43" s="127">
        <f>+'[1]Ex Africa 2022'!B61+'[1]Ex Africa 2022'!B160+'[1]Ex Africa 2022'!B259+'[1]Ex Africa 2022'!B358</f>
        <v>180200</v>
      </c>
      <c r="S43" s="90">
        <f>+'[1]Ex Africa 2022'!B458+'[1]Ex Africa 2022'!B557+'[1]Ex Africa 2022'!B656+'[1]Ex Africa 2022'!B755</f>
        <v>0</v>
      </c>
      <c r="T43" s="90">
        <f>+'[1]Ex Africa 2022'!B855+'[1]Ex Africa 2022'!B954+'[1]Ex Africa 2022'!B1053+'[1]Ex Africa 2022'!B1152</f>
        <v>0</v>
      </c>
      <c r="U43" s="128">
        <f t="shared" si="1"/>
        <v>180200</v>
      </c>
      <c r="W43" s="127">
        <f>+'[1]Ex-Africa 2023'!B61+'[1]Ex-Africa 2023'!B160+'[1]Ex-Africa 2023'!B259+'[1]Ex-Africa 2023'!B358</f>
        <v>2000</v>
      </c>
      <c r="X43" s="90">
        <f>+'[1]Ex-Africa 2023'!B458+'[1]Ex-Africa 2023'!B557+'[1]Ex-Africa 2023'!B656+'[1]Ex-Africa 2023'!B755</f>
        <v>0</v>
      </c>
      <c r="Y43" s="90">
        <f>+'[1]Ex-Africa 2023'!B855+'[1]Ex-Africa 2023'!B954+'[1]Ex-Africa 2023'!B1053+'[1]Ex-Africa 2023'!B1152</f>
        <v>0</v>
      </c>
      <c r="Z43" s="128">
        <f t="shared" si="2"/>
        <v>2000</v>
      </c>
      <c r="AB43" s="127">
        <f>+'[1]Ex-Africa 2024'!B61+'[1]Ex-Africa 2024'!B160+'[1]Ex-Africa 2024'!B259+'[1]Ex-Africa 2024'!B358</f>
        <v>0</v>
      </c>
      <c r="AC43" s="90">
        <f>+'[1]Ex-Africa 2024'!B458+'[1]Ex-Africa 2024'!B557+'[1]Ex-Africa 2024'!B656+'[1]Ex-Africa 2024'!B755</f>
        <v>0</v>
      </c>
      <c r="AD43" s="90">
        <f>+'[1]Ex-Africa 2024'!B855+'[1]Ex-Africa 2024'!B954+'[1]Ex-Africa 2024'!B1053+'[1]Ex-Africa 2024'!B1152</f>
        <v>0</v>
      </c>
      <c r="AE43" s="128">
        <f t="shared" si="3"/>
        <v>0</v>
      </c>
    </row>
    <row r="44" spans="1:31" x14ac:dyDescent="0.3">
      <c r="A44" t="s">
        <v>157</v>
      </c>
      <c r="C44" s="127">
        <v>7000</v>
      </c>
      <c r="D44" s="90">
        <v>121510</v>
      </c>
      <c r="E44" s="90">
        <v>0</v>
      </c>
      <c r="F44" s="128">
        <v>128510</v>
      </c>
      <c r="H44" s="127">
        <v>32310</v>
      </c>
      <c r="I44" s="90">
        <v>64250</v>
      </c>
      <c r="J44" s="90">
        <v>0</v>
      </c>
      <c r="K44" s="128">
        <v>96560</v>
      </c>
      <c r="M44" s="127">
        <f>+'[1]Ex Africa 2021'!B62+'[1]Ex Africa 2021'!B161+'[1]Ex Africa 2021'!B260+'[1]Ex Africa 2021'!B359</f>
        <v>3790</v>
      </c>
      <c r="N44" s="90">
        <f>+'[1]Ex Africa 2021'!B459+'[1]Ex Africa 2021'!B558+'[1]Ex Africa 2021'!B657+'[1]Ex Africa 2021'!B756</f>
        <v>113000</v>
      </c>
      <c r="O44" s="90">
        <f>+'[1]Ex Africa 2021'!B856+'[1]Ex Africa 2021'!B955+'[1]Ex Africa 2021'!B1054+'[1]Ex Africa 2021'!B1153</f>
        <v>0</v>
      </c>
      <c r="P44" s="128">
        <f t="shared" si="0"/>
        <v>116790</v>
      </c>
      <c r="R44" s="127">
        <f>+'[1]Ex Africa 2022'!B62+'[1]Ex Africa 2022'!B161+'[1]Ex Africa 2022'!B260+'[1]Ex Africa 2022'!B359</f>
        <v>5000</v>
      </c>
      <c r="S44" s="90">
        <f>+'[1]Ex Africa 2022'!B459+'[1]Ex Africa 2022'!B558+'[1]Ex Africa 2022'!B657+'[1]Ex Africa 2022'!B756</f>
        <v>130000</v>
      </c>
      <c r="T44" s="90">
        <f>+'[1]Ex Africa 2022'!B856+'[1]Ex Africa 2022'!B955+'[1]Ex Africa 2022'!B1054+'[1]Ex Africa 2022'!B1153</f>
        <v>0</v>
      </c>
      <c r="U44" s="128">
        <f t="shared" si="1"/>
        <v>135000</v>
      </c>
      <c r="W44" s="127">
        <f>+'[1]Ex-Africa 2023'!B62+'[1]Ex-Africa 2023'!B161+'[1]Ex-Africa 2023'!B260+'[1]Ex-Africa 2023'!B359</f>
        <v>0</v>
      </c>
      <c r="X44" s="90">
        <f>+'[1]Ex-Africa 2023'!B459+'[1]Ex-Africa 2023'!B558+'[1]Ex-Africa 2023'!B657+'[1]Ex-Africa 2023'!B756</f>
        <v>82750</v>
      </c>
      <c r="Y44" s="90">
        <f>+'[1]Ex-Africa 2023'!B856+'[1]Ex-Africa 2023'!B955+'[1]Ex-Africa 2023'!B1054+'[1]Ex-Africa 2023'!B1153</f>
        <v>44000</v>
      </c>
      <c r="Z44" s="128">
        <f t="shared" si="2"/>
        <v>126750</v>
      </c>
      <c r="AB44" s="127">
        <f>+'[1]Ex-Africa 2024'!B62+'[1]Ex-Africa 2024'!B161+'[1]Ex-Africa 2024'!B260+'[1]Ex-Africa 2024'!B359</f>
        <v>100</v>
      </c>
      <c r="AC44" s="90">
        <f>+'[1]Ex-Africa 2024'!B459+'[1]Ex-Africa 2024'!B558+'[1]Ex-Africa 2024'!B657+'[1]Ex-Africa 2024'!B756</f>
        <v>53250</v>
      </c>
      <c r="AD44" s="90">
        <f>+'[1]Ex-Africa 2024'!B856+'[1]Ex-Africa 2024'!B955+'[1]Ex-Africa 2024'!B1054+'[1]Ex-Africa 2024'!B1153</f>
        <v>42000</v>
      </c>
      <c r="AE44" s="128">
        <f t="shared" si="3"/>
        <v>95350</v>
      </c>
    </row>
    <row r="45" spans="1:31" x14ac:dyDescent="0.3">
      <c r="A45" t="s">
        <v>160</v>
      </c>
      <c r="C45" s="127">
        <v>352122</v>
      </c>
      <c r="D45" s="90">
        <v>0</v>
      </c>
      <c r="E45" s="90">
        <v>0</v>
      </c>
      <c r="F45" s="128">
        <v>352122</v>
      </c>
      <c r="H45" s="127">
        <v>0</v>
      </c>
      <c r="I45" s="90">
        <v>0</v>
      </c>
      <c r="J45" s="90">
        <v>0</v>
      </c>
      <c r="K45" s="128">
        <v>0</v>
      </c>
      <c r="M45" s="127">
        <f>+'[1]Ex Africa 2021'!B65+'[1]Ex Africa 2021'!B164+'[1]Ex Africa 2021'!B263+'[1]Ex Africa 2021'!B362</f>
        <v>0</v>
      </c>
      <c r="N45" s="90">
        <f>+'[1]Ex Africa 2021'!B462+'[1]Ex Africa 2021'!B561+'[1]Ex Africa 2021'!B660+'[1]Ex Africa 2021'!B759</f>
        <v>0</v>
      </c>
      <c r="O45" s="90">
        <f>+'[1]Ex Africa 2021'!B859+'[1]Ex Africa 2021'!B958+'[1]Ex Africa 2021'!B1057+'[1]Ex Africa 2021'!B1156</f>
        <v>0</v>
      </c>
      <c r="P45" s="128">
        <f t="shared" si="0"/>
        <v>0</v>
      </c>
      <c r="R45" s="127">
        <f>+'[1]Ex Africa 2022'!B65+'[1]Ex Africa 2022'!B164+'[1]Ex Africa 2022'!B263+'[1]Ex Africa 2022'!B362</f>
        <v>282440</v>
      </c>
      <c r="S45" s="90">
        <f>+'[1]Ex Africa 2022'!B462+'[1]Ex Africa 2022'!B561+'[1]Ex Africa 2022'!B660+'[1]Ex Africa 2022'!B759</f>
        <v>0</v>
      </c>
      <c r="T45" s="90">
        <f>+'[1]Ex Africa 2022'!B859+'[1]Ex Africa 2022'!B958+'[1]Ex Africa 2022'!B1057+'[1]Ex Africa 2022'!B1156</f>
        <v>0</v>
      </c>
      <c r="U45" s="128">
        <f t="shared" si="1"/>
        <v>282440</v>
      </c>
      <c r="W45" s="127">
        <f>+'[1]Ex-Africa 2023'!B65+'[1]Ex-Africa 2023'!B164+'[1]Ex-Africa 2023'!B263+'[1]Ex-Africa 2023'!B362</f>
        <v>97750</v>
      </c>
      <c r="X45" s="90">
        <f>+'[1]Ex-Africa 2023'!B462+'[1]Ex-Africa 2023'!B561+'[1]Ex-Africa 2023'!B660+'[1]Ex-Africa 2023'!B759</f>
        <v>0</v>
      </c>
      <c r="Y45" s="90">
        <f>+'[1]Ex-Africa 2023'!B859+'[1]Ex-Africa 2023'!B958+'[1]Ex-Africa 2023'!B1057+'[1]Ex-Africa 2023'!B1156</f>
        <v>0</v>
      </c>
      <c r="Z45" s="128">
        <f t="shared" si="2"/>
        <v>97750</v>
      </c>
      <c r="AB45" s="127">
        <f>+'[1]Ex-Africa 2024'!B65+'[1]Ex-Africa 2024'!B164+'[1]Ex-Africa 2024'!B263+'[1]Ex-Africa 2024'!B362</f>
        <v>0</v>
      </c>
      <c r="AC45" s="90">
        <f>+'[1]Ex-Africa 2024'!B462+'[1]Ex-Africa 2024'!B561+'[1]Ex-Africa 2024'!B660+'[1]Ex-Africa 2024'!B759</f>
        <v>0</v>
      </c>
      <c r="AD45" s="90">
        <f>+'[1]Ex-Africa 2024'!B859+'[1]Ex-Africa 2024'!B958+'[1]Ex-Africa 2024'!B1057+'[1]Ex-Africa 2024'!B1156</f>
        <v>0</v>
      </c>
      <c r="AE45" s="128">
        <f t="shared" si="3"/>
        <v>0</v>
      </c>
    </row>
    <row r="46" spans="1:31" x14ac:dyDescent="0.3">
      <c r="A46" t="s">
        <v>162</v>
      </c>
      <c r="C46" s="127">
        <v>16800</v>
      </c>
      <c r="D46" s="90">
        <v>0</v>
      </c>
      <c r="E46" s="90">
        <v>0</v>
      </c>
      <c r="F46" s="128">
        <v>16800</v>
      </c>
      <c r="H46" s="127">
        <v>0</v>
      </c>
      <c r="I46" s="90">
        <v>0</v>
      </c>
      <c r="J46" s="90">
        <v>0</v>
      </c>
      <c r="K46" s="128">
        <v>0</v>
      </c>
      <c r="M46" s="127">
        <f>+'[1]Ex Africa 2021'!B67+'[1]Ex Africa 2021'!B166+'[1]Ex Africa 2021'!B265+'[1]Ex Africa 2021'!B364</f>
        <v>0</v>
      </c>
      <c r="N46" s="90">
        <f>+'[1]Ex Africa 2021'!B464+'[1]Ex Africa 2021'!B563+'[1]Ex Africa 2021'!B662+'[1]Ex Africa 2021'!B761</f>
        <v>0</v>
      </c>
      <c r="O46" s="90">
        <f>+'[1]Ex Africa 2021'!B861+'[1]Ex Africa 2021'!B960+'[1]Ex Africa 2021'!B1059+'[1]Ex Africa 2021'!B1158</f>
        <v>0</v>
      </c>
      <c r="P46" s="128">
        <f t="shared" si="0"/>
        <v>0</v>
      </c>
      <c r="R46" s="127">
        <f>+'[1]Ex Africa 2022'!B67+'[1]Ex Africa 2022'!B166+'[1]Ex Africa 2022'!B265+'[1]Ex Africa 2022'!B364</f>
        <v>0</v>
      </c>
      <c r="S46" s="90">
        <f>+'[1]Ex Africa 2022'!B464+'[1]Ex Africa 2022'!B563+'[1]Ex Africa 2022'!B662+'[1]Ex Africa 2022'!B761</f>
        <v>0</v>
      </c>
      <c r="T46" s="90">
        <f>+'[1]Ex Africa 2022'!B861+'[1]Ex Africa 2022'!B960+'[1]Ex Africa 2022'!B1059+'[1]Ex Africa 2022'!B1158</f>
        <v>0</v>
      </c>
      <c r="U46" s="128">
        <f t="shared" si="1"/>
        <v>0</v>
      </c>
      <c r="W46" s="127">
        <f>+'[1]Ex-Africa 2023'!B67+'[1]Ex-Africa 2023'!B166+'[1]Ex-Africa 2023'!B265+'[1]Ex-Africa 2023'!B364</f>
        <v>0</v>
      </c>
      <c r="X46" s="90">
        <f>+'[1]Ex-Africa 2023'!B464+'[1]Ex-Africa 2023'!B563+'[1]Ex-Africa 2023'!B662+'[1]Ex-Africa 2023'!B761</f>
        <v>0</v>
      </c>
      <c r="Y46" s="90">
        <f>+'[1]Ex-Africa 2023'!B861+'[1]Ex-Africa 2023'!B960+'[1]Ex-Africa 2023'!B1059+'[1]Ex-Africa 2023'!B1158</f>
        <v>0</v>
      </c>
      <c r="Z46" s="128">
        <f t="shared" si="2"/>
        <v>0</v>
      </c>
      <c r="AB46" s="127">
        <f>+'[1]Ex-Africa 2024'!B67+'[1]Ex-Africa 2024'!B166+'[1]Ex-Africa 2024'!B265+'[1]Ex-Africa 2024'!B364</f>
        <v>0</v>
      </c>
      <c r="AC46" s="90">
        <f>+'[1]Ex-Africa 2024'!B464+'[1]Ex-Africa 2024'!B563+'[1]Ex-Africa 2024'!B662+'[1]Ex-Africa 2024'!B761</f>
        <v>0</v>
      </c>
      <c r="AD46" s="90">
        <f>+'[1]Ex-Africa 2024'!B861+'[1]Ex-Africa 2024'!B960+'[1]Ex-Africa 2024'!B1059+'[1]Ex-Africa 2024'!B1158</f>
        <v>0</v>
      </c>
      <c r="AE46" s="128">
        <f t="shared" si="3"/>
        <v>0</v>
      </c>
    </row>
    <row r="47" spans="1:31" x14ac:dyDescent="0.3">
      <c r="A47" t="s">
        <v>163</v>
      </c>
      <c r="C47" s="127">
        <v>5317446</v>
      </c>
      <c r="D47" s="90">
        <v>0</v>
      </c>
      <c r="E47" s="90">
        <v>0</v>
      </c>
      <c r="F47" s="128">
        <v>5317446</v>
      </c>
      <c r="H47" s="127">
        <v>2156000</v>
      </c>
      <c r="I47" s="90">
        <v>0</v>
      </c>
      <c r="J47" s="90">
        <v>0</v>
      </c>
      <c r="K47" s="128">
        <v>2156000</v>
      </c>
      <c r="M47" s="127">
        <f>+'[1]Ex Africa 2021'!B68+'[1]Ex Africa 2021'!B167+'[1]Ex Africa 2021'!B266+'[1]Ex Africa 2021'!B365</f>
        <v>2407377</v>
      </c>
      <c r="N47" s="90">
        <f>+'[1]Ex Africa 2021'!B465+'[1]Ex Africa 2021'!B564+'[1]Ex Africa 2021'!B663+'[1]Ex Africa 2021'!B762</f>
        <v>1000</v>
      </c>
      <c r="O47" s="90">
        <f>+'[1]Ex Africa 2021'!B862+'[1]Ex Africa 2021'!B961+'[1]Ex Africa 2021'!B1060+'[1]Ex Africa 2021'!B1159</f>
        <v>0</v>
      </c>
      <c r="P47" s="128">
        <f t="shared" si="0"/>
        <v>2408377</v>
      </c>
      <c r="R47" s="127">
        <f>+'[1]Ex Africa 2022'!B68+'[1]Ex Africa 2022'!B167+'[1]Ex Africa 2022'!B266+'[1]Ex Africa 2022'!B365</f>
        <v>4746597</v>
      </c>
      <c r="S47" s="90">
        <f>+'[1]Ex Africa 2022'!B465+'[1]Ex Africa 2022'!B564+'[1]Ex Africa 2022'!B663+'[1]Ex Africa 2022'!B762</f>
        <v>52250</v>
      </c>
      <c r="T47" s="90">
        <f>+'[1]Ex Africa 2022'!B862+'[1]Ex Africa 2022'!B961+'[1]Ex Africa 2022'!B1060+'[1]Ex Africa 2022'!B1159</f>
        <v>0</v>
      </c>
      <c r="U47" s="128">
        <f t="shared" si="1"/>
        <v>4798847</v>
      </c>
      <c r="W47" s="127">
        <f>+'[1]Ex-Africa 2023'!B68+'[1]Ex-Africa 2023'!B167+'[1]Ex-Africa 2023'!B266+'[1]Ex-Africa 2023'!B365</f>
        <v>12318550</v>
      </c>
      <c r="X47" s="90">
        <f>+'[1]Ex-Africa 2023'!B465+'[1]Ex-Africa 2023'!B564+'[1]Ex-Africa 2023'!B663+'[1]Ex-Africa 2023'!B762</f>
        <v>32500</v>
      </c>
      <c r="Y47" s="90">
        <f>+'[1]Ex-Africa 2023'!B862+'[1]Ex-Africa 2023'!B961+'[1]Ex-Africa 2023'!B1060+'[1]Ex-Africa 2023'!B1159</f>
        <v>0</v>
      </c>
      <c r="Z47" s="128">
        <f t="shared" si="2"/>
        <v>12351050</v>
      </c>
      <c r="AB47" s="127">
        <f>+'[1]Ex-Africa 2024'!B68+'[1]Ex-Africa 2024'!B167+'[1]Ex-Africa 2024'!B266+'[1]Ex-Africa 2024'!B365</f>
        <v>865221</v>
      </c>
      <c r="AC47" s="90">
        <f>+'[1]Ex-Africa 2024'!B465+'[1]Ex-Africa 2024'!B564+'[1]Ex-Africa 2024'!B663+'[1]Ex-Africa 2024'!B762</f>
        <v>0</v>
      </c>
      <c r="AD47" s="90">
        <f>+'[1]Ex-Africa 2024'!B862+'[1]Ex-Africa 2024'!B961+'[1]Ex-Africa 2024'!B1060+'[1]Ex-Africa 2024'!B1159</f>
        <v>0</v>
      </c>
      <c r="AE47" s="128">
        <f t="shared" si="3"/>
        <v>865221</v>
      </c>
    </row>
    <row r="48" spans="1:31" x14ac:dyDescent="0.3">
      <c r="A48" t="s">
        <v>164</v>
      </c>
      <c r="C48" s="127">
        <v>122416</v>
      </c>
      <c r="D48" s="90">
        <v>0</v>
      </c>
      <c r="E48" s="90">
        <v>0</v>
      </c>
      <c r="F48" s="128">
        <v>122416</v>
      </c>
      <c r="H48" s="127">
        <v>71458</v>
      </c>
      <c r="I48" s="90">
        <v>0</v>
      </c>
      <c r="J48" s="90">
        <v>0</v>
      </c>
      <c r="K48" s="128">
        <v>71458</v>
      </c>
      <c r="M48" s="127">
        <f>+'[1]Ex Africa 2021'!B69+'[1]Ex Africa 2021'!B168+'[1]Ex Africa 2021'!B267+'[1]Ex Africa 2021'!B366</f>
        <v>62350</v>
      </c>
      <c r="N48" s="90">
        <f>+'[1]Ex Africa 2021'!B466+'[1]Ex Africa 2021'!B565+'[1]Ex Africa 2021'!B664+'[1]Ex Africa 2021'!B763</f>
        <v>4000</v>
      </c>
      <c r="O48" s="90">
        <f>+'[1]Ex Africa 2021'!B863+'[1]Ex Africa 2021'!B962+'[1]Ex Africa 2021'!B1061+'[1]Ex Africa 2021'!B1160</f>
        <v>0</v>
      </c>
      <c r="P48" s="128">
        <f t="shared" si="0"/>
        <v>66350</v>
      </c>
      <c r="R48" s="127">
        <f>+'[1]Ex Africa 2022'!B69+'[1]Ex Africa 2022'!B168+'[1]Ex Africa 2022'!B267+'[1]Ex Africa 2022'!B366</f>
        <v>113511</v>
      </c>
      <c r="S48" s="90">
        <f>+'[1]Ex Africa 2022'!B466+'[1]Ex Africa 2022'!B565+'[1]Ex Africa 2022'!B664+'[1]Ex Africa 2022'!B763</f>
        <v>0</v>
      </c>
      <c r="T48" s="90">
        <f>+'[1]Ex Africa 2022'!B863+'[1]Ex Africa 2022'!B962+'[1]Ex Africa 2022'!B1061+'[1]Ex Africa 2022'!B1160</f>
        <v>0</v>
      </c>
      <c r="U48" s="128">
        <f t="shared" si="1"/>
        <v>113511</v>
      </c>
      <c r="W48" s="127">
        <f>+'[1]Ex-Africa 2023'!B69+'[1]Ex-Africa 2023'!B168+'[1]Ex-Africa 2023'!B267+'[1]Ex-Africa 2023'!B366</f>
        <v>52705</v>
      </c>
      <c r="X48" s="90">
        <f>+'[1]Ex-Africa 2023'!B466+'[1]Ex-Africa 2023'!B565+'[1]Ex-Africa 2023'!B664+'[1]Ex-Africa 2023'!B763</f>
        <v>0</v>
      </c>
      <c r="Y48" s="90">
        <f>+'[1]Ex-Africa 2023'!B863+'[1]Ex-Africa 2023'!B962+'[1]Ex-Africa 2023'!B1061+'[1]Ex-Africa 2023'!B1160</f>
        <v>0</v>
      </c>
      <c r="Z48" s="128">
        <f t="shared" si="2"/>
        <v>52705</v>
      </c>
      <c r="AB48" s="127">
        <f>+'[1]Ex-Africa 2024'!B69+'[1]Ex-Africa 2024'!B168+'[1]Ex-Africa 2024'!B267+'[1]Ex-Africa 2024'!B366</f>
        <v>38500</v>
      </c>
      <c r="AC48" s="90">
        <f>+'[1]Ex-Africa 2024'!B466+'[1]Ex-Africa 2024'!B565+'[1]Ex-Africa 2024'!B664+'[1]Ex-Africa 2024'!B763</f>
        <v>6000</v>
      </c>
      <c r="AD48" s="90">
        <f>+'[1]Ex-Africa 2024'!B863+'[1]Ex-Africa 2024'!B962+'[1]Ex-Africa 2024'!B1061+'[1]Ex-Africa 2024'!B1160</f>
        <v>0</v>
      </c>
      <c r="AE48" s="128">
        <f t="shared" si="3"/>
        <v>44500</v>
      </c>
    </row>
    <row r="49" spans="1:31" x14ac:dyDescent="0.3">
      <c r="A49" t="s">
        <v>200</v>
      </c>
      <c r="C49" s="127">
        <v>2188400</v>
      </c>
      <c r="D49" s="90">
        <v>0</v>
      </c>
      <c r="E49" s="90">
        <v>0</v>
      </c>
      <c r="F49" s="128">
        <v>2188400</v>
      </c>
      <c r="H49" s="127">
        <v>1872400</v>
      </c>
      <c r="I49" s="90">
        <v>0</v>
      </c>
      <c r="J49" s="90">
        <v>0</v>
      </c>
      <c r="K49" s="128">
        <v>1872400</v>
      </c>
      <c r="M49" s="127">
        <f>+'[1]Ex Africa 2021'!B70+'[1]Ex Africa 2021'!B169+'[1]Ex Africa 2021'!B268+'[1]Ex Africa 2021'!B367</f>
        <v>1300100</v>
      </c>
      <c r="N49" s="90">
        <f>+'[1]Ex Africa 2021'!B467+'[1]Ex Africa 2021'!B566+'[1]Ex Africa 2021'!B665+'[1]Ex Africa 2021'!B764</f>
        <v>0</v>
      </c>
      <c r="O49" s="90">
        <f>+'[1]Ex Africa 2021'!B864+'[1]Ex Africa 2021'!B963+'[1]Ex Africa 2021'!B1062+'[1]Ex Africa 2021'!B1161</f>
        <v>0</v>
      </c>
      <c r="P49" s="128">
        <f t="shared" ref="P49:P69" si="4">SUM(M49:O49)</f>
        <v>1300100</v>
      </c>
      <c r="R49" s="127">
        <f>+'[1]Ex Africa 2022'!B70+'[1]Ex Africa 2022'!B169+'[1]Ex Africa 2022'!B268+'[1]Ex Africa 2022'!B367</f>
        <v>1474200</v>
      </c>
      <c r="S49" s="90">
        <f>+'[1]Ex Africa 2022'!B467+'[1]Ex Africa 2022'!B566+'[1]Ex Africa 2022'!B665+'[1]Ex Africa 2022'!B764</f>
        <v>0</v>
      </c>
      <c r="T49" s="90">
        <f>+'[1]Ex Africa 2022'!B864+'[1]Ex Africa 2022'!B963+'[1]Ex Africa 2022'!B1062+'[1]Ex Africa 2022'!B1161</f>
        <v>0</v>
      </c>
      <c r="U49" s="128">
        <f t="shared" ref="U49:U69" si="5">SUM(R49:T49)</f>
        <v>1474200</v>
      </c>
      <c r="W49" s="127">
        <f>+'[1]Ex-Africa 2023'!B70+'[1]Ex-Africa 2023'!B169+'[1]Ex-Africa 2023'!B268+'[1]Ex-Africa 2023'!B367</f>
        <v>1008550</v>
      </c>
      <c r="X49" s="90">
        <f>+'[1]Ex-Africa 2023'!B467+'[1]Ex-Africa 2023'!B566+'[1]Ex-Africa 2023'!B665+'[1]Ex-Africa 2023'!B764</f>
        <v>0</v>
      </c>
      <c r="Y49" s="90">
        <f>+'[1]Ex-Africa 2023'!B864+'[1]Ex-Africa 2023'!B963+'[1]Ex-Africa 2023'!B1062+'[1]Ex-Africa 2023'!B1161</f>
        <v>60000</v>
      </c>
      <c r="Z49" s="128">
        <f t="shared" ref="Z49:Z69" si="6">SUM(W49:Y49)</f>
        <v>1068550</v>
      </c>
      <c r="AB49" s="127">
        <f>+'[1]Ex-Africa 2024'!B70+'[1]Ex-Africa 2024'!B169+'[1]Ex-Africa 2024'!B268+'[1]Ex-Africa 2024'!B367</f>
        <v>968150</v>
      </c>
      <c r="AC49" s="90">
        <f>+'[1]Ex-Africa 2024'!B467+'[1]Ex-Africa 2024'!B566+'[1]Ex-Africa 2024'!B665+'[1]Ex-Africa 2024'!B764</f>
        <v>0</v>
      </c>
      <c r="AD49" s="90">
        <f>+'[1]Ex-Africa 2024'!B864+'[1]Ex-Africa 2024'!B963+'[1]Ex-Africa 2024'!B1062+'[1]Ex-Africa 2024'!B1161</f>
        <v>0</v>
      </c>
      <c r="AE49" s="128">
        <f t="shared" ref="AE49:AE69" si="7">SUM(AB49:AD49)</f>
        <v>968150</v>
      </c>
    </row>
    <row r="50" spans="1:31" x14ac:dyDescent="0.3">
      <c r="A50" t="s">
        <v>167</v>
      </c>
      <c r="C50" s="127">
        <v>61269</v>
      </c>
      <c r="D50" s="90">
        <v>10250</v>
      </c>
      <c r="E50" s="90">
        <v>0</v>
      </c>
      <c r="F50" s="128">
        <v>71519</v>
      </c>
      <c r="H50" s="127">
        <v>0</v>
      </c>
      <c r="I50" s="90">
        <v>0</v>
      </c>
      <c r="J50" s="90">
        <v>0</v>
      </c>
      <c r="K50" s="128">
        <v>0</v>
      </c>
      <c r="M50" s="127">
        <f>+'[1]Ex Africa 2021'!B72+'[1]Ex Africa 2021'!B171+'[1]Ex Africa 2021'!B270+'[1]Ex Africa 2021'!B369</f>
        <v>159450</v>
      </c>
      <c r="N50" s="90">
        <f>+'[1]Ex Africa 2021'!B469+'[1]Ex Africa 2021'!B568+'[1]Ex Africa 2021'!B667+'[1]Ex Africa 2021'!B766</f>
        <v>0</v>
      </c>
      <c r="O50" s="90">
        <f>+'[1]Ex Africa 2021'!B866+'[1]Ex Africa 2021'!B965+'[1]Ex Africa 2021'!B1064+'[1]Ex Africa 2021'!B1163</f>
        <v>0</v>
      </c>
      <c r="P50" s="128">
        <f t="shared" si="4"/>
        <v>159450</v>
      </c>
      <c r="R50" s="127">
        <f>+'[1]Ex Africa 2022'!B72+'[1]Ex Africa 2022'!B171+'[1]Ex Africa 2022'!B270+'[1]Ex Africa 2022'!B369</f>
        <v>0</v>
      </c>
      <c r="S50" s="90">
        <f>+'[1]Ex Africa 2022'!B469+'[1]Ex Africa 2022'!B568+'[1]Ex Africa 2022'!B667+'[1]Ex Africa 2022'!B766</f>
        <v>0</v>
      </c>
      <c r="T50" s="90">
        <f>+'[1]Ex Africa 2022'!B866+'[1]Ex Africa 2022'!B965+'[1]Ex Africa 2022'!B1064+'[1]Ex Africa 2022'!B1163</f>
        <v>0</v>
      </c>
      <c r="U50" s="128">
        <f t="shared" si="5"/>
        <v>0</v>
      </c>
      <c r="W50" s="127">
        <f>+'[1]Ex-Africa 2023'!B72+'[1]Ex-Africa 2023'!B171+'[1]Ex-Africa 2023'!B270+'[1]Ex-Africa 2023'!B369</f>
        <v>9470</v>
      </c>
      <c r="X50" s="90">
        <f>+'[1]Ex-Africa 2023'!B469+'[1]Ex-Africa 2023'!B568+'[1]Ex-Africa 2023'!B667+'[1]Ex-Africa 2023'!B766</f>
        <v>0</v>
      </c>
      <c r="Y50" s="90">
        <f>+'[1]Ex-Africa 2023'!B866+'[1]Ex-Africa 2023'!B965+'[1]Ex-Africa 2023'!B1064+'[1]Ex-Africa 2023'!B1163</f>
        <v>0</v>
      </c>
      <c r="Z50" s="128">
        <f t="shared" si="6"/>
        <v>9470</v>
      </c>
      <c r="AB50" s="127">
        <f>+'[1]Ex-Africa 2024'!B72+'[1]Ex-Africa 2024'!B171+'[1]Ex-Africa 2024'!B270+'[1]Ex-Africa 2024'!B369</f>
        <v>3300</v>
      </c>
      <c r="AC50" s="90">
        <f>+'[1]Ex-Africa 2024'!B469+'[1]Ex-Africa 2024'!B568+'[1]Ex-Africa 2024'!B667+'[1]Ex-Africa 2024'!B766</f>
        <v>0</v>
      </c>
      <c r="AD50" s="90">
        <f>+'[1]Ex-Africa 2024'!B866+'[1]Ex-Africa 2024'!B965+'[1]Ex-Africa 2024'!B1064+'[1]Ex-Africa 2024'!B1163</f>
        <v>0</v>
      </c>
      <c r="AE50" s="128">
        <f t="shared" si="7"/>
        <v>3300</v>
      </c>
    </row>
    <row r="51" spans="1:31" x14ac:dyDescent="0.3">
      <c r="A51" t="s">
        <v>168</v>
      </c>
      <c r="C51" s="127">
        <v>1075546</v>
      </c>
      <c r="D51" s="90">
        <v>9750</v>
      </c>
      <c r="E51" s="90">
        <v>0</v>
      </c>
      <c r="F51" s="128">
        <v>1085296</v>
      </c>
      <c r="H51" s="127">
        <v>487300</v>
      </c>
      <c r="I51" s="90">
        <v>0</v>
      </c>
      <c r="J51" s="90">
        <v>0</v>
      </c>
      <c r="K51" s="128">
        <v>487300</v>
      </c>
      <c r="M51" s="127">
        <f>+'[1]Ex Africa 2021'!B73+'[1]Ex Africa 2021'!B172+'[1]Ex Africa 2021'!B271+'[1]Ex Africa 2021'!B370</f>
        <v>563263</v>
      </c>
      <c r="N51" s="90">
        <f>+'[1]Ex Africa 2021'!B470+'[1]Ex Africa 2021'!B569+'[1]Ex Africa 2021'!B668+'[1]Ex Africa 2021'!B767</f>
        <v>0</v>
      </c>
      <c r="O51" s="90">
        <f>+'[1]Ex Africa 2021'!B867+'[1]Ex Africa 2021'!B966+'[1]Ex Africa 2021'!B1065+'[1]Ex Africa 2021'!B1164</f>
        <v>0</v>
      </c>
      <c r="P51" s="128">
        <f t="shared" si="4"/>
        <v>563263</v>
      </c>
      <c r="R51" s="127">
        <f>+'[1]Ex Africa 2022'!B73+'[1]Ex Africa 2022'!B172+'[1]Ex Africa 2022'!B271+'[1]Ex Africa 2022'!B370</f>
        <v>523772</v>
      </c>
      <c r="S51" s="90">
        <f>+'[1]Ex Africa 2022'!B470+'[1]Ex Africa 2022'!B569+'[1]Ex Africa 2022'!B668+'[1]Ex Africa 2022'!B767</f>
        <v>0</v>
      </c>
      <c r="T51" s="90">
        <f>+'[1]Ex Africa 2022'!B867+'[1]Ex Africa 2022'!B966+'[1]Ex Africa 2022'!B1065+'[1]Ex Africa 2022'!B1164</f>
        <v>0</v>
      </c>
      <c r="U51" s="128">
        <f t="shared" si="5"/>
        <v>523772</v>
      </c>
      <c r="W51" s="127">
        <f>+'[1]Ex-Africa 2023'!B73+'[1]Ex-Africa 2023'!B172+'[1]Ex-Africa 2023'!B271+'[1]Ex-Africa 2023'!B370</f>
        <v>232008</v>
      </c>
      <c r="X51" s="90">
        <f>+'[1]Ex-Africa 2023'!B470+'[1]Ex-Africa 2023'!B569+'[1]Ex-Africa 2023'!B668+'[1]Ex-Africa 2023'!B767</f>
        <v>0</v>
      </c>
      <c r="Y51" s="90">
        <f>+'[1]Ex-Africa 2023'!B867+'[1]Ex-Africa 2023'!B966+'[1]Ex-Africa 2023'!B1065+'[1]Ex-Africa 2023'!B1164</f>
        <v>0</v>
      </c>
      <c r="Z51" s="128">
        <f t="shared" si="6"/>
        <v>232008</v>
      </c>
      <c r="AB51" s="127">
        <f>+'[1]Ex-Africa 2024'!B73+'[1]Ex-Africa 2024'!B172+'[1]Ex-Africa 2024'!B271+'[1]Ex-Africa 2024'!B370</f>
        <v>246329</v>
      </c>
      <c r="AC51" s="90">
        <f>+'[1]Ex-Africa 2024'!B470+'[1]Ex-Africa 2024'!B569+'[1]Ex-Africa 2024'!B668+'[1]Ex-Africa 2024'!B767</f>
        <v>0</v>
      </c>
      <c r="AD51" s="90">
        <f>+'[1]Ex-Africa 2024'!B867+'[1]Ex-Africa 2024'!B966+'[1]Ex-Africa 2024'!B1065+'[1]Ex-Africa 2024'!B1164</f>
        <v>0</v>
      </c>
      <c r="AE51" s="128">
        <f t="shared" si="7"/>
        <v>246329</v>
      </c>
    </row>
    <row r="52" spans="1:31" x14ac:dyDescent="0.3">
      <c r="A52" t="s">
        <v>171</v>
      </c>
      <c r="C52" s="127">
        <v>0</v>
      </c>
      <c r="D52" s="90">
        <v>0</v>
      </c>
      <c r="E52" s="90">
        <v>0</v>
      </c>
      <c r="F52" s="128">
        <v>0</v>
      </c>
      <c r="H52" s="127">
        <v>0</v>
      </c>
      <c r="I52" s="90">
        <v>0</v>
      </c>
      <c r="J52" s="90">
        <v>0</v>
      </c>
      <c r="K52" s="128">
        <v>0</v>
      </c>
      <c r="M52" s="127">
        <f>+'[1]Ex Africa 2021'!B76+'[1]Ex Africa 2021'!B175+'[1]Ex Africa 2021'!B274+'[1]Ex Africa 2021'!B373</f>
        <v>0</v>
      </c>
      <c r="N52" s="90">
        <f>+'[1]Ex Africa 2021'!B473+'[1]Ex Africa 2021'!B572+'[1]Ex Africa 2021'!B671+'[1]Ex Africa 2021'!B770</f>
        <v>0</v>
      </c>
      <c r="O52" s="90">
        <f>+'[1]Ex Africa 2021'!B870+'[1]Ex Africa 2021'!B969+'[1]Ex Africa 2021'!B1068+'[1]Ex Africa 2021'!B1167</f>
        <v>0</v>
      </c>
      <c r="P52" s="128">
        <f t="shared" si="4"/>
        <v>0</v>
      </c>
      <c r="R52" s="127">
        <f>+'[1]Ex Africa 2022'!B76+'[1]Ex Africa 2022'!B175+'[1]Ex Africa 2022'!B274+'[1]Ex Africa 2022'!B373</f>
        <v>0</v>
      </c>
      <c r="S52" s="90">
        <f>+'[1]Ex Africa 2022'!B473+'[1]Ex Africa 2022'!B572+'[1]Ex Africa 2022'!B671+'[1]Ex Africa 2022'!B770</f>
        <v>0</v>
      </c>
      <c r="T52" s="90">
        <f>+'[1]Ex Africa 2022'!B870+'[1]Ex Africa 2022'!B969+'[1]Ex Africa 2022'!B1068+'[1]Ex Africa 2022'!B1167</f>
        <v>0</v>
      </c>
      <c r="U52" s="128">
        <f t="shared" si="5"/>
        <v>0</v>
      </c>
      <c r="W52" s="127">
        <f>+'[1]Ex-Africa 2023'!B76+'[1]Ex-Africa 2023'!B175+'[1]Ex-Africa 2023'!B274+'[1]Ex-Africa 2023'!B373</f>
        <v>61936</v>
      </c>
      <c r="X52" s="90">
        <f>+'[1]Ex-Africa 2023'!B473+'[1]Ex-Africa 2023'!B572+'[1]Ex-Africa 2023'!B671+'[1]Ex-Africa 2023'!B770</f>
        <v>0</v>
      </c>
      <c r="Y52" s="90">
        <f>+'[1]Ex-Africa 2023'!B870+'[1]Ex-Africa 2023'!B969+'[1]Ex-Africa 2023'!B1068+'[1]Ex-Africa 2023'!B1167</f>
        <v>0</v>
      </c>
      <c r="Z52" s="128">
        <f t="shared" si="6"/>
        <v>61936</v>
      </c>
      <c r="AB52" s="127">
        <f>+'[1]Ex-Africa 2024'!B76+'[1]Ex-Africa 2024'!B175+'[1]Ex-Africa 2024'!B274+'[1]Ex-Africa 2024'!B373</f>
        <v>38064</v>
      </c>
      <c r="AC52" s="90">
        <f>+'[1]Ex-Africa 2024'!B473+'[1]Ex-Africa 2024'!B572+'[1]Ex-Africa 2024'!B671+'[1]Ex-Africa 2024'!B770</f>
        <v>0</v>
      </c>
      <c r="AD52" s="90">
        <f>+'[1]Ex-Africa 2024'!B870+'[1]Ex-Africa 2024'!B969+'[1]Ex-Africa 2024'!B1068+'[1]Ex-Africa 2024'!B1167</f>
        <v>0</v>
      </c>
      <c r="AE52" s="128">
        <f t="shared" si="7"/>
        <v>38064</v>
      </c>
    </row>
    <row r="53" spans="1:31" x14ac:dyDescent="0.3">
      <c r="A53" t="s">
        <v>173</v>
      </c>
      <c r="C53" s="127">
        <v>532680</v>
      </c>
      <c r="D53" s="90">
        <v>0</v>
      </c>
      <c r="E53" s="90">
        <v>0</v>
      </c>
      <c r="F53" s="128">
        <v>532680</v>
      </c>
      <c r="H53" s="127">
        <v>50720</v>
      </c>
      <c r="I53" s="90">
        <v>0</v>
      </c>
      <c r="J53" s="90">
        <v>0</v>
      </c>
      <c r="K53" s="128">
        <v>50720</v>
      </c>
      <c r="M53" s="127">
        <f>+'[1]Ex Africa 2021'!B78+'[1]Ex Africa 2021'!B177+'[1]Ex Africa 2021'!B276+'[1]Ex Africa 2021'!B375</f>
        <v>605280</v>
      </c>
      <c r="N53" s="90">
        <f>+'[1]Ex Africa 2021'!B475+'[1]Ex Africa 2021'!B574+'[1]Ex Africa 2021'!B673+'[1]Ex Africa 2021'!B772</f>
        <v>0</v>
      </c>
      <c r="O53" s="90">
        <f>+'[1]Ex Africa 2021'!B872+'[1]Ex Africa 2021'!B971+'[1]Ex Africa 2021'!B1070+'[1]Ex Africa 2021'!B1169</f>
        <v>0</v>
      </c>
      <c r="P53" s="128">
        <f t="shared" si="4"/>
        <v>605280</v>
      </c>
      <c r="R53" s="127">
        <f>+'[1]Ex Africa 2022'!B78+'[1]Ex Africa 2022'!B177+'[1]Ex Africa 2022'!B276+'[1]Ex Africa 2022'!B375</f>
        <v>0</v>
      </c>
      <c r="S53" s="90">
        <f>+'[1]Ex Africa 2022'!B475+'[1]Ex Africa 2022'!B574+'[1]Ex Africa 2022'!B673+'[1]Ex Africa 2022'!B772</f>
        <v>0</v>
      </c>
      <c r="T53" s="90">
        <f>+'[1]Ex Africa 2022'!B872+'[1]Ex Africa 2022'!B971+'[1]Ex Africa 2022'!B1070+'[1]Ex Africa 2022'!B1169</f>
        <v>0</v>
      </c>
      <c r="U53" s="128">
        <f t="shared" si="5"/>
        <v>0</v>
      </c>
      <c r="W53" s="127">
        <f>+'[1]Ex-Africa 2023'!B78+'[1]Ex-Africa 2023'!B177+'[1]Ex-Africa 2023'!B276+'[1]Ex-Africa 2023'!B375</f>
        <v>0</v>
      </c>
      <c r="X53" s="90">
        <f>+'[1]Ex-Africa 2023'!B475+'[1]Ex-Africa 2023'!B574+'[1]Ex-Africa 2023'!B673+'[1]Ex-Africa 2023'!B772</f>
        <v>0</v>
      </c>
      <c r="Y53" s="90">
        <f>+'[1]Ex-Africa 2023'!B872+'[1]Ex-Africa 2023'!B971+'[1]Ex-Africa 2023'!B1070+'[1]Ex-Africa 2023'!B1169</f>
        <v>0</v>
      </c>
      <c r="Z53" s="128">
        <f t="shared" si="6"/>
        <v>0</v>
      </c>
      <c r="AB53" s="127">
        <f>+'[1]Ex-Africa 2024'!B78+'[1]Ex-Africa 2024'!B177+'[1]Ex-Africa 2024'!B276+'[1]Ex-Africa 2024'!B375</f>
        <v>0</v>
      </c>
      <c r="AC53" s="90">
        <f>+'[1]Ex-Africa 2024'!B475+'[1]Ex-Africa 2024'!B574+'[1]Ex-Africa 2024'!B673+'[1]Ex-Africa 2024'!B772</f>
        <v>0</v>
      </c>
      <c r="AD53" s="90">
        <f>+'[1]Ex-Africa 2024'!B872+'[1]Ex-Africa 2024'!B971+'[1]Ex-Africa 2024'!B1070+'[1]Ex-Africa 2024'!B1169</f>
        <v>0</v>
      </c>
      <c r="AE53" s="128">
        <f t="shared" si="7"/>
        <v>0</v>
      </c>
    </row>
    <row r="54" spans="1:31" x14ac:dyDescent="0.3">
      <c r="A54" t="s">
        <v>174</v>
      </c>
      <c r="C54" s="127">
        <v>0</v>
      </c>
      <c r="D54" s="90">
        <v>0</v>
      </c>
      <c r="E54" s="90">
        <v>0</v>
      </c>
      <c r="F54" s="128">
        <v>0</v>
      </c>
      <c r="H54" s="127">
        <v>0</v>
      </c>
      <c r="I54" s="90">
        <v>0</v>
      </c>
      <c r="J54" s="90">
        <v>0</v>
      </c>
      <c r="K54" s="128">
        <v>0</v>
      </c>
      <c r="M54" s="127">
        <f>+'[1]Ex Africa 2021'!B79+'[1]Ex Africa 2021'!B178+'[1]Ex Africa 2021'!B277+'[1]Ex Africa 2021'!B376</f>
        <v>0</v>
      </c>
      <c r="N54" s="90">
        <f>+'[1]Ex Africa 2021'!B476+'[1]Ex Africa 2021'!B575+'[1]Ex Africa 2021'!B674+'[1]Ex Africa 2021'!B773</f>
        <v>0</v>
      </c>
      <c r="O54" s="90">
        <f>+'[1]Ex Africa 2021'!B873+'[1]Ex Africa 2021'!B972+'[1]Ex Africa 2021'!B1071+'[1]Ex Africa 2021'!B1170</f>
        <v>0</v>
      </c>
      <c r="P54" s="128">
        <f t="shared" si="4"/>
        <v>0</v>
      </c>
      <c r="R54" s="127">
        <f>+'[1]Ex Africa 2022'!B79+'[1]Ex Africa 2022'!B178+'[1]Ex Africa 2022'!B277+'[1]Ex Africa 2022'!B376</f>
        <v>8000</v>
      </c>
      <c r="S54" s="90">
        <f>+'[1]Ex Africa 2022'!B476+'[1]Ex Africa 2022'!B575+'[1]Ex Africa 2022'!B674+'[1]Ex Africa 2022'!B773</f>
        <v>0</v>
      </c>
      <c r="T54" s="90">
        <f>+'[1]Ex Africa 2022'!B873+'[1]Ex Africa 2022'!B972+'[1]Ex Africa 2022'!B1071+'[1]Ex Africa 2022'!B1170</f>
        <v>0</v>
      </c>
      <c r="U54" s="128">
        <f t="shared" si="5"/>
        <v>8000</v>
      </c>
      <c r="W54" s="127">
        <f>+'[1]Ex-Africa 2023'!B79+'[1]Ex-Africa 2023'!B178+'[1]Ex-Africa 2023'!B277+'[1]Ex-Africa 2023'!B376</f>
        <v>0</v>
      </c>
      <c r="X54" s="90">
        <f>+'[1]Ex-Africa 2023'!B476+'[1]Ex-Africa 2023'!B575+'[1]Ex-Africa 2023'!B674+'[1]Ex-Africa 2023'!B773</f>
        <v>0</v>
      </c>
      <c r="Y54" s="90">
        <f>+'[1]Ex-Africa 2023'!B873+'[1]Ex-Africa 2023'!B972+'[1]Ex-Africa 2023'!B1071+'[1]Ex-Africa 2023'!B1170</f>
        <v>0</v>
      </c>
      <c r="Z54" s="128">
        <f t="shared" si="6"/>
        <v>0</v>
      </c>
      <c r="AB54" s="127">
        <f>+'[1]Ex-Africa 2024'!B79+'[1]Ex-Africa 2024'!B178+'[1]Ex-Africa 2024'!B277+'[1]Ex-Africa 2024'!B376</f>
        <v>0</v>
      </c>
      <c r="AC54" s="90">
        <f>+'[1]Ex-Africa 2024'!B476+'[1]Ex-Africa 2024'!B575+'[1]Ex-Africa 2024'!B674+'[1]Ex-Africa 2024'!B773</f>
        <v>0</v>
      </c>
      <c r="AD54" s="90">
        <f>+'[1]Ex-Africa 2024'!B873+'[1]Ex-Africa 2024'!B972+'[1]Ex-Africa 2024'!B1071+'[1]Ex-Africa 2024'!B1170</f>
        <v>0</v>
      </c>
      <c r="AE54" s="128">
        <f t="shared" si="7"/>
        <v>0</v>
      </c>
    </row>
    <row r="55" spans="1:31" x14ac:dyDescent="0.3">
      <c r="A55" t="s">
        <v>175</v>
      </c>
      <c r="C55" s="127">
        <v>84000</v>
      </c>
      <c r="D55" s="90">
        <v>0</v>
      </c>
      <c r="E55" s="90">
        <v>0</v>
      </c>
      <c r="F55" s="128">
        <v>84000</v>
      </c>
      <c r="H55" s="127">
        <v>0</v>
      </c>
      <c r="I55" s="90">
        <v>0</v>
      </c>
      <c r="J55" s="90">
        <v>0</v>
      </c>
      <c r="K55" s="128">
        <v>0</v>
      </c>
      <c r="M55" s="127">
        <f>+'[1]Ex Africa 2021'!B80+'[1]Ex Africa 2021'!B179+'[1]Ex Africa 2021'!B278+'[1]Ex Africa 2021'!B377</f>
        <v>0</v>
      </c>
      <c r="N55" s="90">
        <f>+'[1]Ex Africa 2021'!B477+'[1]Ex Africa 2021'!B576+'[1]Ex Africa 2021'!B675+'[1]Ex Africa 2021'!B774</f>
        <v>0</v>
      </c>
      <c r="O55" s="90">
        <f>+'[1]Ex Africa 2021'!B874+'[1]Ex Africa 2021'!B973+'[1]Ex Africa 2021'!B1072+'[1]Ex Africa 2021'!B1171</f>
        <v>0</v>
      </c>
      <c r="P55" s="128">
        <f t="shared" si="4"/>
        <v>0</v>
      </c>
      <c r="R55" s="127">
        <f>+'[1]Ex Africa 2022'!B80+'[1]Ex Africa 2022'!B179+'[1]Ex Africa 2022'!B278+'[1]Ex Africa 2022'!B377</f>
        <v>0</v>
      </c>
      <c r="S55" s="90">
        <f>+'[1]Ex Africa 2022'!B477+'[1]Ex Africa 2022'!B576+'[1]Ex Africa 2022'!B675+'[1]Ex Africa 2022'!B774</f>
        <v>0</v>
      </c>
      <c r="T55" s="90">
        <f>+'[1]Ex Africa 2022'!B874+'[1]Ex Africa 2022'!B973+'[1]Ex Africa 2022'!B1072+'[1]Ex Africa 2022'!B1171</f>
        <v>0</v>
      </c>
      <c r="U55" s="128">
        <f t="shared" si="5"/>
        <v>0</v>
      </c>
      <c r="W55" s="127">
        <f>+'[1]Ex-Africa 2023'!B80+'[1]Ex-Africa 2023'!B179+'[1]Ex-Africa 2023'!B278+'[1]Ex-Africa 2023'!B377</f>
        <v>11000</v>
      </c>
      <c r="X55" s="90">
        <f>+'[1]Ex-Africa 2023'!B477+'[1]Ex-Africa 2023'!B576+'[1]Ex-Africa 2023'!B675+'[1]Ex-Africa 2023'!B774</f>
        <v>0</v>
      </c>
      <c r="Y55" s="90">
        <f>+'[1]Ex-Africa 2023'!B874+'[1]Ex-Africa 2023'!B973+'[1]Ex-Africa 2023'!B1072+'[1]Ex-Africa 2023'!B1171</f>
        <v>0</v>
      </c>
      <c r="Z55" s="128">
        <f t="shared" si="6"/>
        <v>11000</v>
      </c>
      <c r="AB55" s="127">
        <f>+'[1]Ex-Africa 2024'!B80+'[1]Ex-Africa 2024'!B179+'[1]Ex-Africa 2024'!B278+'[1]Ex-Africa 2024'!B377</f>
        <v>0</v>
      </c>
      <c r="AC55" s="90">
        <f>+'[1]Ex-Africa 2024'!B477+'[1]Ex-Africa 2024'!B576+'[1]Ex-Africa 2024'!B675+'[1]Ex-Africa 2024'!B774</f>
        <v>0</v>
      </c>
      <c r="AD55" s="90">
        <f>+'[1]Ex-Africa 2024'!B874+'[1]Ex-Africa 2024'!B973+'[1]Ex-Africa 2024'!B1072+'[1]Ex-Africa 2024'!B1171</f>
        <v>0</v>
      </c>
      <c r="AE55" s="128">
        <f t="shared" si="7"/>
        <v>0</v>
      </c>
    </row>
    <row r="56" spans="1:31" x14ac:dyDescent="0.3">
      <c r="A56" t="s">
        <v>176</v>
      </c>
      <c r="C56" s="127">
        <v>0</v>
      </c>
      <c r="D56" s="90">
        <v>0</v>
      </c>
      <c r="E56" s="90">
        <v>0</v>
      </c>
      <c r="F56" s="128">
        <v>0</v>
      </c>
      <c r="H56" s="127">
        <v>0</v>
      </c>
      <c r="I56" s="90">
        <v>0</v>
      </c>
      <c r="J56" s="90">
        <v>0</v>
      </c>
      <c r="K56" s="128">
        <v>0</v>
      </c>
      <c r="M56" s="127">
        <f>+'[1]Ex Africa 2021'!B81+'[1]Ex Africa 2021'!B180+'[1]Ex Africa 2021'!B279+'[1]Ex Africa 2021'!B378</f>
        <v>0</v>
      </c>
      <c r="N56" s="90">
        <f>+'[1]Ex Africa 2021'!B478+'[1]Ex Africa 2021'!B577+'[1]Ex Africa 2021'!B676+'[1]Ex Africa 2021'!B775</f>
        <v>0</v>
      </c>
      <c r="O56" s="90">
        <f>+'[1]Ex Africa 2021'!B875+'[1]Ex Africa 2021'!B974+'[1]Ex Africa 2021'!B1073+'[1]Ex Africa 2021'!B1172</f>
        <v>0</v>
      </c>
      <c r="P56" s="128">
        <f t="shared" si="4"/>
        <v>0</v>
      </c>
      <c r="R56" s="127">
        <f>+'[1]Ex Africa 2022'!B81+'[1]Ex Africa 2022'!B180+'[1]Ex Africa 2022'!B279+'[1]Ex Africa 2022'!B378</f>
        <v>0</v>
      </c>
      <c r="S56" s="90">
        <f>+'[1]Ex Africa 2022'!B478+'[1]Ex Africa 2022'!B577+'[1]Ex Africa 2022'!B676+'[1]Ex Africa 2022'!B775</f>
        <v>0</v>
      </c>
      <c r="T56" s="90">
        <f>+'[1]Ex Africa 2022'!B875+'[1]Ex Africa 2022'!B974+'[1]Ex Africa 2022'!B1073+'[1]Ex Africa 2022'!B1172</f>
        <v>0</v>
      </c>
      <c r="U56" s="128">
        <f t="shared" si="5"/>
        <v>0</v>
      </c>
      <c r="W56" s="127">
        <f>+'[1]Ex-Africa 2023'!B81+'[1]Ex-Africa 2023'!B180+'[1]Ex-Africa 2023'!B279+'[1]Ex-Africa 2023'!B378</f>
        <v>20000</v>
      </c>
      <c r="X56" s="90">
        <f>+'[1]Ex-Africa 2023'!B478+'[1]Ex-Africa 2023'!B577+'[1]Ex-Africa 2023'!B676+'[1]Ex-Africa 2023'!B775</f>
        <v>0</v>
      </c>
      <c r="Y56" s="90">
        <f>+'[1]Ex-Africa 2023'!B875+'[1]Ex-Africa 2023'!B974+'[1]Ex-Africa 2023'!B1073+'[1]Ex-Africa 2023'!B1172</f>
        <v>0</v>
      </c>
      <c r="Z56" s="128">
        <f t="shared" si="6"/>
        <v>20000</v>
      </c>
      <c r="AB56" s="127">
        <f>+'[1]Ex-Africa 2024'!B81+'[1]Ex-Africa 2024'!B180+'[1]Ex-Africa 2024'!B279+'[1]Ex-Africa 2024'!B378</f>
        <v>20000</v>
      </c>
      <c r="AC56" s="90">
        <f>+'[1]Ex-Africa 2024'!B478+'[1]Ex-Africa 2024'!B577+'[1]Ex-Africa 2024'!B676+'[1]Ex-Africa 2024'!B775</f>
        <v>0</v>
      </c>
      <c r="AD56" s="90">
        <f>+'[1]Ex-Africa 2024'!B875+'[1]Ex-Africa 2024'!B974+'[1]Ex-Africa 2024'!B1073+'[1]Ex-Africa 2024'!B1172</f>
        <v>0</v>
      </c>
      <c r="AE56" s="128">
        <f t="shared" si="7"/>
        <v>20000</v>
      </c>
    </row>
    <row r="57" spans="1:31" x14ac:dyDescent="0.3">
      <c r="A57" t="s">
        <v>178</v>
      </c>
      <c r="C57" s="127">
        <v>250</v>
      </c>
      <c r="D57" s="90">
        <v>80</v>
      </c>
      <c r="E57" s="90">
        <v>0</v>
      </c>
      <c r="F57" s="128">
        <v>330</v>
      </c>
      <c r="H57" s="127">
        <v>200</v>
      </c>
      <c r="I57" s="90">
        <v>0</v>
      </c>
      <c r="J57" s="90">
        <v>0</v>
      </c>
      <c r="K57" s="128">
        <v>200</v>
      </c>
      <c r="M57" s="127">
        <f>+'[1]Ex Africa 2021'!B83+'[1]Ex Africa 2021'!B182+'[1]Ex Africa 2021'!B281+'[1]Ex Africa 2021'!B380</f>
        <v>0</v>
      </c>
      <c r="N57" s="90">
        <f>+'[1]Ex Africa 2021'!B480+'[1]Ex Africa 2021'!B579+'[1]Ex Africa 2021'!B678+'[1]Ex Africa 2021'!B777</f>
        <v>0</v>
      </c>
      <c r="O57" s="90">
        <f>+'[1]Ex Africa 2021'!B877+'[1]Ex Africa 2021'!B976+'[1]Ex Africa 2021'!B1075+'[1]Ex Africa 2021'!B1174</f>
        <v>0</v>
      </c>
      <c r="P57" s="128">
        <f t="shared" si="4"/>
        <v>0</v>
      </c>
      <c r="R57" s="127">
        <f>+'[1]Ex Africa 2022'!B83+'[1]Ex Africa 2022'!B182+'[1]Ex Africa 2022'!B281+'[1]Ex Africa 2022'!B380</f>
        <v>0</v>
      </c>
      <c r="S57" s="90">
        <f>+'[1]Ex Africa 2022'!B480+'[1]Ex Africa 2022'!B579+'[1]Ex Africa 2022'!B678+'[1]Ex Africa 2022'!B777</f>
        <v>0</v>
      </c>
      <c r="T57" s="90">
        <f>+'[1]Ex Africa 2022'!B877+'[1]Ex Africa 2022'!B976+'[1]Ex Africa 2022'!B1075+'[1]Ex Africa 2022'!B1174</f>
        <v>0</v>
      </c>
      <c r="U57" s="128">
        <f t="shared" si="5"/>
        <v>0</v>
      </c>
      <c r="W57" s="127">
        <f>+'[1]Ex-Africa 2023'!B83+'[1]Ex-Africa 2023'!B182+'[1]Ex-Africa 2023'!B281+'[1]Ex-Africa 2023'!B380</f>
        <v>0</v>
      </c>
      <c r="X57" s="90">
        <f>+'[1]Ex-Africa 2023'!B480+'[1]Ex-Africa 2023'!B579+'[1]Ex-Africa 2023'!B678+'[1]Ex-Africa 2023'!B777</f>
        <v>0</v>
      </c>
      <c r="Y57" s="90">
        <f>+'[1]Ex-Africa 2023'!B877+'[1]Ex-Africa 2023'!B976+'[1]Ex-Africa 2023'!B1075+'[1]Ex-Africa 2023'!B1174</f>
        <v>0</v>
      </c>
      <c r="Z57" s="128">
        <f t="shared" si="6"/>
        <v>0</v>
      </c>
      <c r="AB57" s="127">
        <f>+'[1]Ex-Africa 2024'!B83+'[1]Ex-Africa 2024'!B182+'[1]Ex-Africa 2024'!B281+'[1]Ex-Africa 2024'!B380</f>
        <v>0</v>
      </c>
      <c r="AC57" s="90">
        <f>+'[1]Ex-Africa 2024'!B480+'[1]Ex-Africa 2024'!B579+'[1]Ex-Africa 2024'!B678+'[1]Ex-Africa 2024'!B777</f>
        <v>0</v>
      </c>
      <c r="AD57" s="90">
        <f>+'[1]Ex-Africa 2024'!B877+'[1]Ex-Africa 2024'!B976+'[1]Ex-Africa 2024'!B1075+'[1]Ex-Africa 2024'!B1174</f>
        <v>0</v>
      </c>
      <c r="AE57" s="128">
        <f t="shared" si="7"/>
        <v>0</v>
      </c>
    </row>
    <row r="58" spans="1:31" x14ac:dyDescent="0.3">
      <c r="A58" t="s">
        <v>179</v>
      </c>
      <c r="C58" s="127">
        <v>383250</v>
      </c>
      <c r="D58" s="90">
        <v>0</v>
      </c>
      <c r="E58" s="90">
        <v>0</v>
      </c>
      <c r="F58" s="128">
        <v>383250</v>
      </c>
      <c r="H58" s="127">
        <v>15790</v>
      </c>
      <c r="I58" s="90">
        <v>0</v>
      </c>
      <c r="J58" s="90">
        <v>0</v>
      </c>
      <c r="K58" s="128">
        <v>15790</v>
      </c>
      <c r="M58" s="127">
        <f>+'[1]Ex Africa 2021'!B84+'[1]Ex Africa 2021'!B183+'[1]Ex Africa 2021'!B282+'[1]Ex Africa 2021'!B381</f>
        <v>136000</v>
      </c>
      <c r="N58" s="90">
        <f>+'[1]Ex Africa 2021'!B481+'[1]Ex Africa 2021'!B580+'[1]Ex Africa 2021'!B679+'[1]Ex Africa 2021'!B778</f>
        <v>0</v>
      </c>
      <c r="O58" s="90">
        <f>+'[1]Ex Africa 2021'!B878+'[1]Ex Africa 2021'!B977+'[1]Ex Africa 2021'!B1076+'[1]Ex Africa 2021'!B1175</f>
        <v>0</v>
      </c>
      <c r="P58" s="128">
        <f t="shared" si="4"/>
        <v>136000</v>
      </c>
      <c r="R58" s="127">
        <f>+'[1]Ex Africa 2022'!B84+'[1]Ex Africa 2022'!B183+'[1]Ex Africa 2022'!B282+'[1]Ex Africa 2022'!B381</f>
        <v>318800</v>
      </c>
      <c r="S58" s="90">
        <f>+'[1]Ex Africa 2022'!B481+'[1]Ex Africa 2022'!B580+'[1]Ex Africa 2022'!B679+'[1]Ex Africa 2022'!B778</f>
        <v>0</v>
      </c>
      <c r="T58" s="90">
        <f>+'[1]Ex Africa 2022'!B878+'[1]Ex Africa 2022'!B977+'[1]Ex Africa 2022'!B1076+'[1]Ex Africa 2022'!B1175</f>
        <v>0</v>
      </c>
      <c r="U58" s="128">
        <f t="shared" si="5"/>
        <v>318800</v>
      </c>
      <c r="W58" s="127">
        <f>+'[1]Ex-Africa 2023'!B84+'[1]Ex-Africa 2023'!B183+'[1]Ex-Africa 2023'!B282+'[1]Ex-Africa 2023'!B381</f>
        <v>0</v>
      </c>
      <c r="X58" s="90">
        <f>+'[1]Ex-Africa 2023'!B481+'[1]Ex-Africa 2023'!B580+'[1]Ex-Africa 2023'!B679+'[1]Ex-Africa 2023'!B778</f>
        <v>0</v>
      </c>
      <c r="Y58" s="90">
        <f>+'[1]Ex-Africa 2023'!B878+'[1]Ex-Africa 2023'!B977+'[1]Ex-Africa 2023'!B1076+'[1]Ex-Africa 2023'!B1175</f>
        <v>0</v>
      </c>
      <c r="Z58" s="128">
        <f t="shared" si="6"/>
        <v>0</v>
      </c>
      <c r="AB58" s="127">
        <f>+'[1]Ex-Africa 2024'!B84+'[1]Ex-Africa 2024'!B183+'[1]Ex-Africa 2024'!B282+'[1]Ex-Africa 2024'!B381</f>
        <v>50000</v>
      </c>
      <c r="AC58" s="90">
        <f>+'[1]Ex-Africa 2024'!B481+'[1]Ex-Africa 2024'!B580+'[1]Ex-Africa 2024'!B679+'[1]Ex-Africa 2024'!B778</f>
        <v>0</v>
      </c>
      <c r="AD58" s="90">
        <f>+'[1]Ex-Africa 2024'!B878+'[1]Ex-Africa 2024'!B977+'[1]Ex-Africa 2024'!B1076+'[1]Ex-Africa 2024'!B1175</f>
        <v>0</v>
      </c>
      <c r="AE58" s="128">
        <f t="shared" si="7"/>
        <v>50000</v>
      </c>
    </row>
    <row r="59" spans="1:31" x14ac:dyDescent="0.3">
      <c r="A59" t="s">
        <v>181</v>
      </c>
      <c r="C59" s="127">
        <v>260250</v>
      </c>
      <c r="D59" s="90">
        <v>0</v>
      </c>
      <c r="E59" s="90">
        <v>0</v>
      </c>
      <c r="F59" s="128">
        <v>260250</v>
      </c>
      <c r="H59" s="127">
        <v>257423</v>
      </c>
      <c r="I59" s="90">
        <v>0</v>
      </c>
      <c r="J59" s="90">
        <v>0</v>
      </c>
      <c r="K59" s="128">
        <v>257423</v>
      </c>
      <c r="M59" s="127">
        <f>+'[1]Ex Africa 2021'!B86+'[1]Ex Africa 2021'!B185+'[1]Ex Africa 2021'!B284+'[1]Ex Africa 2021'!B383</f>
        <v>149850</v>
      </c>
      <c r="N59" s="90">
        <f>+'[1]Ex Africa 2021'!B483+'[1]Ex Africa 2021'!B582+'[1]Ex Africa 2021'!B681+'[1]Ex Africa 2021'!B780</f>
        <v>0</v>
      </c>
      <c r="O59" s="90">
        <f>+'[1]Ex Africa 2021'!B880+'[1]Ex Africa 2021'!B979+'[1]Ex Africa 2021'!B1078+'[1]Ex Africa 2021'!B1177</f>
        <v>0</v>
      </c>
      <c r="P59" s="128">
        <f t="shared" si="4"/>
        <v>149850</v>
      </c>
      <c r="R59" s="127">
        <f>+'[1]Ex Africa 2022'!B86+'[1]Ex Africa 2022'!B185+'[1]Ex Africa 2022'!B284+'[1]Ex Africa 2022'!B383</f>
        <v>0</v>
      </c>
      <c r="S59" s="90">
        <f>+'[1]Ex Africa 2022'!B483+'[1]Ex Africa 2022'!B582+'[1]Ex Africa 2022'!B681+'[1]Ex Africa 2022'!B780</f>
        <v>0</v>
      </c>
      <c r="T59" s="90">
        <f>+'[1]Ex Africa 2022'!B880+'[1]Ex Africa 2022'!B979+'[1]Ex Africa 2022'!B1078+'[1]Ex Africa 2022'!B1177</f>
        <v>0</v>
      </c>
      <c r="U59" s="128">
        <f t="shared" si="5"/>
        <v>0</v>
      </c>
      <c r="W59" s="127">
        <f>+'[1]Ex-Africa 2023'!B86+'[1]Ex-Africa 2023'!B185+'[1]Ex-Africa 2023'!B284+'[1]Ex-Africa 2023'!B383</f>
        <v>789450</v>
      </c>
      <c r="X59" s="90">
        <f>+'[1]Ex-Africa 2023'!B483+'[1]Ex-Africa 2023'!B582+'[1]Ex-Africa 2023'!B681+'[1]Ex-Africa 2023'!B780</f>
        <v>0</v>
      </c>
      <c r="Y59" s="90">
        <f>+'[1]Ex-Africa 2023'!B880+'[1]Ex-Africa 2023'!B979+'[1]Ex-Africa 2023'!B1078+'[1]Ex-Africa 2023'!B1177</f>
        <v>0</v>
      </c>
      <c r="Z59" s="128">
        <f t="shared" si="6"/>
        <v>789450</v>
      </c>
      <c r="AB59" s="127">
        <f>+'[1]Ex-Africa 2024'!B86+'[1]Ex-Africa 2024'!B185+'[1]Ex-Africa 2024'!B284+'[1]Ex-Africa 2024'!B383</f>
        <v>151000</v>
      </c>
      <c r="AC59" s="90">
        <f>+'[1]Ex-Africa 2024'!B483+'[1]Ex-Africa 2024'!B582+'[1]Ex-Africa 2024'!B681+'[1]Ex-Africa 2024'!B780</f>
        <v>0</v>
      </c>
      <c r="AD59" s="90">
        <f>+'[1]Ex-Africa 2024'!B880+'[1]Ex-Africa 2024'!B979+'[1]Ex-Africa 2024'!B1078+'[1]Ex-Africa 2024'!B1177</f>
        <v>0</v>
      </c>
      <c r="AE59" s="128">
        <f t="shared" si="7"/>
        <v>151000</v>
      </c>
    </row>
    <row r="60" spans="1:31" x14ac:dyDescent="0.3">
      <c r="A60" t="s">
        <v>201</v>
      </c>
      <c r="C60" s="127">
        <v>262044</v>
      </c>
      <c r="D60" s="90">
        <v>40000</v>
      </c>
      <c r="E60" s="90">
        <v>0</v>
      </c>
      <c r="F60" s="128">
        <v>302044</v>
      </c>
      <c r="H60" s="127">
        <v>49941</v>
      </c>
      <c r="I60" s="90">
        <v>0</v>
      </c>
      <c r="J60" s="90">
        <v>0</v>
      </c>
      <c r="K60" s="128">
        <v>49941</v>
      </c>
      <c r="M60" s="127">
        <f>+'[1]Ex Africa 2021'!B87+'[1]Ex Africa 2021'!B186+'[1]Ex Africa 2021'!B285+'[1]Ex Africa 2021'!B384</f>
        <v>0</v>
      </c>
      <c r="N60" s="90">
        <f>+'[1]Ex Africa 2021'!B484+'[1]Ex Africa 2021'!B583+'[1]Ex Africa 2021'!B682+'[1]Ex Africa 2021'!B781</f>
        <v>0</v>
      </c>
      <c r="O60" s="90">
        <f>+'[1]Ex Africa 2021'!B881+'[1]Ex Africa 2021'!B980+'[1]Ex Africa 2021'!B1079+'[1]Ex Africa 2021'!B1178</f>
        <v>0</v>
      </c>
      <c r="P60" s="128">
        <f t="shared" si="4"/>
        <v>0</v>
      </c>
      <c r="R60" s="127">
        <f>+'[1]Ex Africa 2022'!B87+'[1]Ex Africa 2022'!B186+'[1]Ex Africa 2022'!B285+'[1]Ex Africa 2022'!B384</f>
        <v>38379</v>
      </c>
      <c r="S60" s="90">
        <f>+'[1]Ex Africa 2022'!B484+'[1]Ex Africa 2022'!B583+'[1]Ex Africa 2022'!B682+'[1]Ex Africa 2022'!B781</f>
        <v>0</v>
      </c>
      <c r="T60" s="90">
        <f>+'[1]Ex Africa 2022'!B881+'[1]Ex Africa 2022'!B980+'[1]Ex Africa 2022'!B1079+'[1]Ex Africa 2022'!B1178</f>
        <v>0</v>
      </c>
      <c r="U60" s="128">
        <f t="shared" si="5"/>
        <v>38379</v>
      </c>
      <c r="W60" s="127">
        <f>+'[1]Ex-Africa 2023'!B87+'[1]Ex-Africa 2023'!B186+'[1]Ex-Africa 2023'!B285+'[1]Ex-Africa 2023'!B384</f>
        <v>36218</v>
      </c>
      <c r="X60" s="90">
        <f>+'[1]Ex-Africa 2023'!B484+'[1]Ex-Africa 2023'!B583+'[1]Ex-Africa 2023'!B682+'[1]Ex-Africa 2023'!B781</f>
        <v>0</v>
      </c>
      <c r="Y60" s="90">
        <f>+'[1]Ex-Africa 2023'!B881+'[1]Ex-Africa 2023'!B980+'[1]Ex-Africa 2023'!B1079+'[1]Ex-Africa 2023'!B1178</f>
        <v>0</v>
      </c>
      <c r="Z60" s="128">
        <f t="shared" si="6"/>
        <v>36218</v>
      </c>
      <c r="AB60" s="127">
        <f>+'[1]Ex-Africa 2024'!B87+'[1]Ex-Africa 2024'!B186+'[1]Ex-Africa 2024'!B285+'[1]Ex-Africa 2024'!B384</f>
        <v>0</v>
      </c>
      <c r="AC60" s="90">
        <f>+'[1]Ex-Africa 2024'!B484+'[1]Ex-Africa 2024'!B583+'[1]Ex-Africa 2024'!B682+'[1]Ex-Africa 2024'!B781</f>
        <v>0</v>
      </c>
      <c r="AD60" s="90">
        <f>+'[1]Ex-Africa 2024'!B881+'[1]Ex-Africa 2024'!B980+'[1]Ex-Africa 2024'!B1079+'[1]Ex-Africa 2024'!B1178</f>
        <v>0</v>
      </c>
      <c r="AE60" s="128">
        <f t="shared" si="7"/>
        <v>0</v>
      </c>
    </row>
    <row r="61" spans="1:31" x14ac:dyDescent="0.3">
      <c r="A61" t="s">
        <v>183</v>
      </c>
      <c r="C61" s="127">
        <v>205000</v>
      </c>
      <c r="D61" s="90">
        <v>0</v>
      </c>
      <c r="E61" s="90">
        <v>0</v>
      </c>
      <c r="F61" s="128">
        <v>205000</v>
      </c>
      <c r="H61" s="127">
        <v>0</v>
      </c>
      <c r="I61" s="90">
        <v>0</v>
      </c>
      <c r="J61" s="90">
        <v>0</v>
      </c>
      <c r="K61" s="128">
        <v>0</v>
      </c>
      <c r="M61" s="127">
        <f>+'[1]Ex Africa 2021'!B88+'[1]Ex Africa 2021'!B187+'[1]Ex Africa 2021'!B286+'[1]Ex Africa 2021'!B385</f>
        <v>0</v>
      </c>
      <c r="N61" s="90">
        <f>+'[1]Ex Africa 2021'!B485+'[1]Ex Africa 2021'!B584+'[1]Ex Africa 2021'!B683+'[1]Ex Africa 2021'!B782</f>
        <v>0</v>
      </c>
      <c r="O61" s="90">
        <f>+'[1]Ex Africa 2021'!B882+'[1]Ex Africa 2021'!B981+'[1]Ex Africa 2021'!B1080+'[1]Ex Africa 2021'!B1179</f>
        <v>0</v>
      </c>
      <c r="P61" s="128">
        <f t="shared" si="4"/>
        <v>0</v>
      </c>
      <c r="R61" s="127">
        <f>+'[1]Ex Africa 2022'!B88+'[1]Ex Africa 2022'!B187+'[1]Ex Africa 2022'!B286+'[1]Ex Africa 2022'!B385</f>
        <v>0</v>
      </c>
      <c r="S61" s="90">
        <f>+'[1]Ex Africa 2022'!B485+'[1]Ex Africa 2022'!B584+'[1]Ex Africa 2022'!B683+'[1]Ex Africa 2022'!B782</f>
        <v>0</v>
      </c>
      <c r="T61" s="90">
        <f>+'[1]Ex Africa 2022'!B882+'[1]Ex Africa 2022'!B981+'[1]Ex Africa 2022'!B1080+'[1]Ex Africa 2022'!B1179</f>
        <v>0</v>
      </c>
      <c r="U61" s="128">
        <f t="shared" si="5"/>
        <v>0</v>
      </c>
      <c r="W61" s="127">
        <f>+'[1]Ex-Africa 2023'!B88+'[1]Ex-Africa 2023'!B187+'[1]Ex-Africa 2023'!B286+'[1]Ex-Africa 2023'!B385</f>
        <v>10000</v>
      </c>
      <c r="X61" s="90">
        <f>+'[1]Ex-Africa 2023'!B485+'[1]Ex-Africa 2023'!B584+'[1]Ex-Africa 2023'!B683+'[1]Ex-Africa 2023'!B782</f>
        <v>0</v>
      </c>
      <c r="Y61" s="90">
        <f>+'[1]Ex-Africa 2023'!B882+'[1]Ex-Africa 2023'!B981+'[1]Ex-Africa 2023'!B1080+'[1]Ex-Africa 2023'!B1179</f>
        <v>0</v>
      </c>
      <c r="Z61" s="128">
        <f t="shared" si="6"/>
        <v>10000</v>
      </c>
      <c r="AB61" s="127">
        <f>+'[1]Ex-Africa 2024'!B88+'[1]Ex-Africa 2024'!B187+'[1]Ex-Africa 2024'!B286+'[1]Ex-Africa 2024'!B385</f>
        <v>0</v>
      </c>
      <c r="AC61" s="90">
        <f>+'[1]Ex-Africa 2024'!B485+'[1]Ex-Africa 2024'!B584+'[1]Ex-Africa 2024'!B683+'[1]Ex-Africa 2024'!B782</f>
        <v>0</v>
      </c>
      <c r="AD61" s="90">
        <f>+'[1]Ex-Africa 2024'!B882+'[1]Ex-Africa 2024'!B981+'[1]Ex-Africa 2024'!B1080+'[1]Ex-Africa 2024'!B1179</f>
        <v>0</v>
      </c>
      <c r="AE61" s="128">
        <f t="shared" si="7"/>
        <v>0</v>
      </c>
    </row>
    <row r="62" spans="1:31" x14ac:dyDescent="0.3">
      <c r="A62" t="s">
        <v>202</v>
      </c>
      <c r="C62" s="127">
        <v>374855</v>
      </c>
      <c r="D62" s="90">
        <v>189350</v>
      </c>
      <c r="E62" s="90">
        <v>0</v>
      </c>
      <c r="F62" s="128">
        <v>564205</v>
      </c>
      <c r="H62" s="127">
        <v>424044</v>
      </c>
      <c r="I62" s="90">
        <v>148912</v>
      </c>
      <c r="J62" s="90">
        <v>0</v>
      </c>
      <c r="K62" s="128">
        <v>572956</v>
      </c>
      <c r="M62" s="127">
        <f>+'[1]Ex Africa 2021'!B89+'[1]Ex Africa 2021'!B188+'[1]Ex Africa 2021'!B287+'[1]Ex Africa 2021'!B386</f>
        <v>256486</v>
      </c>
      <c r="N62" s="90">
        <f>+'[1]Ex Africa 2021'!B486+'[1]Ex Africa 2021'!B585+'[1]Ex Africa 2021'!B684+'[1]Ex Africa 2021'!B783</f>
        <v>109700</v>
      </c>
      <c r="O62" s="90">
        <f>+'[1]Ex Africa 2021'!B883+'[1]Ex Africa 2021'!B982+'[1]Ex Africa 2021'!B1081+'[1]Ex Africa 2021'!B1180</f>
        <v>0</v>
      </c>
      <c r="P62" s="128">
        <f t="shared" si="4"/>
        <v>366186</v>
      </c>
      <c r="R62" s="127">
        <f>+'[1]Ex Africa 2022'!B89+'[1]Ex Africa 2022'!B188+'[1]Ex Africa 2022'!B287+'[1]Ex Africa 2022'!B386</f>
        <v>261800</v>
      </c>
      <c r="S62" s="90">
        <f>+'[1]Ex Africa 2022'!B486+'[1]Ex Africa 2022'!B585+'[1]Ex Africa 2022'!B684+'[1]Ex Africa 2022'!B783</f>
        <v>263294</v>
      </c>
      <c r="T62" s="90">
        <f>+'[1]Ex Africa 2022'!B883+'[1]Ex Africa 2022'!B982+'[1]Ex Africa 2022'!B1081+'[1]Ex Africa 2022'!B1180</f>
        <v>12000</v>
      </c>
      <c r="U62" s="128">
        <f t="shared" si="5"/>
        <v>537094</v>
      </c>
      <c r="W62" s="127">
        <f>+'[1]Ex-Africa 2023'!B89+'[1]Ex-Africa 2023'!B188+'[1]Ex-Africa 2023'!B287+'[1]Ex-Africa 2023'!B386</f>
        <v>361400</v>
      </c>
      <c r="X62" s="90">
        <f>+'[1]Ex-Africa 2023'!B486+'[1]Ex-Africa 2023'!B585+'[1]Ex-Africa 2023'!B684+'[1]Ex-Africa 2023'!B783</f>
        <v>112500</v>
      </c>
      <c r="Y62" s="90">
        <f>+'[1]Ex-Africa 2023'!B883+'[1]Ex-Africa 2023'!B982+'[1]Ex-Africa 2023'!B1081+'[1]Ex-Africa 2023'!B1180</f>
        <v>96000</v>
      </c>
      <c r="Z62" s="128">
        <f t="shared" si="6"/>
        <v>569900</v>
      </c>
      <c r="AB62" s="127">
        <f>+'[1]Ex-Africa 2024'!B89+'[1]Ex-Africa 2024'!B188+'[1]Ex-Africa 2024'!B287+'[1]Ex-Africa 2024'!B386</f>
        <v>89205</v>
      </c>
      <c r="AC62" s="90">
        <f>+'[1]Ex-Africa 2024'!B486+'[1]Ex-Africa 2024'!B585+'[1]Ex-Africa 2024'!B684+'[1]Ex-Africa 2024'!B783</f>
        <v>222600</v>
      </c>
      <c r="AD62" s="90">
        <f>+'[1]Ex-Africa 2024'!B883+'[1]Ex-Africa 2024'!B982+'[1]Ex-Africa 2024'!B1081+'[1]Ex-Africa 2024'!B1180</f>
        <v>40000</v>
      </c>
      <c r="AE62" s="128">
        <f t="shared" si="7"/>
        <v>351805</v>
      </c>
    </row>
    <row r="63" spans="1:31" x14ac:dyDescent="0.3">
      <c r="A63" t="s">
        <v>203</v>
      </c>
      <c r="C63" s="127">
        <v>1200</v>
      </c>
      <c r="D63" s="90">
        <v>3000</v>
      </c>
      <c r="E63" s="90">
        <v>0</v>
      </c>
      <c r="F63" s="128">
        <v>4200</v>
      </c>
      <c r="H63" s="127">
        <v>2000</v>
      </c>
      <c r="I63" s="90">
        <v>0</v>
      </c>
      <c r="J63" s="90">
        <v>0</v>
      </c>
      <c r="K63" s="128">
        <v>2000</v>
      </c>
      <c r="M63" s="127">
        <f>+'[1]Ex Africa 2021'!B90+'[1]Ex Africa 2021'!B189+'[1]Ex Africa 2021'!B288+'[1]Ex Africa 2021'!B387</f>
        <v>0</v>
      </c>
      <c r="N63" s="90">
        <f>+'[1]Ex Africa 2021'!B487+'[1]Ex Africa 2021'!B586+'[1]Ex Africa 2021'!B685+'[1]Ex Africa 2021'!B784</f>
        <v>0</v>
      </c>
      <c r="O63" s="90">
        <f>+'[1]Ex Africa 2021'!B884+'[1]Ex Africa 2021'!B983+'[1]Ex Africa 2021'!B1082+'[1]Ex Africa 2021'!B1181</f>
        <v>0</v>
      </c>
      <c r="P63" s="128">
        <f t="shared" si="4"/>
        <v>0</v>
      </c>
      <c r="R63" s="127">
        <f>+'[1]Ex Africa 2022'!B90+'[1]Ex Africa 2022'!B189+'[1]Ex Africa 2022'!B288+'[1]Ex Africa 2022'!B387</f>
        <v>0</v>
      </c>
      <c r="S63" s="90">
        <f>+'[1]Ex Africa 2022'!B487+'[1]Ex Africa 2022'!B586+'[1]Ex Africa 2022'!B685+'[1]Ex Africa 2022'!B784</f>
        <v>0</v>
      </c>
      <c r="T63" s="90">
        <f>+'[1]Ex Africa 2022'!B884+'[1]Ex Africa 2022'!B983+'[1]Ex Africa 2022'!B1082+'[1]Ex Africa 2022'!B1181</f>
        <v>0</v>
      </c>
      <c r="U63" s="128">
        <f t="shared" si="5"/>
        <v>0</v>
      </c>
      <c r="W63" s="127">
        <f>+'[1]Ex-Africa 2023'!B90+'[1]Ex-Africa 2023'!B189+'[1]Ex-Africa 2023'!B288+'[1]Ex-Africa 2023'!B387</f>
        <v>13500</v>
      </c>
      <c r="X63" s="90">
        <f>+'[1]Ex-Africa 2023'!B487+'[1]Ex-Africa 2023'!B586+'[1]Ex-Africa 2023'!B685+'[1]Ex-Africa 2023'!B784</f>
        <v>0</v>
      </c>
      <c r="Y63" s="90">
        <f>+'[1]Ex-Africa 2023'!B884+'[1]Ex-Africa 2023'!B983+'[1]Ex-Africa 2023'!B1082+'[1]Ex-Africa 2023'!B1181</f>
        <v>0</v>
      </c>
      <c r="Z63" s="128">
        <f t="shared" si="6"/>
        <v>13500</v>
      </c>
      <c r="AB63" s="127">
        <f>+'[1]Ex-Africa 2024'!B90+'[1]Ex-Africa 2024'!B189+'[1]Ex-Africa 2024'!B288+'[1]Ex-Africa 2024'!B387</f>
        <v>0</v>
      </c>
      <c r="AC63" s="90">
        <f>+'[1]Ex-Africa 2024'!B487+'[1]Ex-Africa 2024'!B586+'[1]Ex-Africa 2024'!B685+'[1]Ex-Africa 2024'!B784</f>
        <v>15</v>
      </c>
      <c r="AD63" s="90">
        <f>+'[1]Ex-Africa 2024'!B884+'[1]Ex-Africa 2024'!B983+'[1]Ex-Africa 2024'!B1082+'[1]Ex-Africa 2024'!B1181</f>
        <v>0</v>
      </c>
      <c r="AE63" s="128">
        <f t="shared" si="7"/>
        <v>15</v>
      </c>
    </row>
    <row r="64" spans="1:31" x14ac:dyDescent="0.3">
      <c r="A64" t="s">
        <v>186</v>
      </c>
      <c r="C64" s="127">
        <v>0</v>
      </c>
      <c r="D64" s="90">
        <v>0</v>
      </c>
      <c r="E64" s="90">
        <v>0</v>
      </c>
      <c r="F64" s="128">
        <v>0</v>
      </c>
      <c r="H64" s="127">
        <v>0</v>
      </c>
      <c r="I64" s="90">
        <v>0</v>
      </c>
      <c r="J64" s="90">
        <v>0</v>
      </c>
      <c r="K64" s="128">
        <v>0</v>
      </c>
      <c r="M64" s="127">
        <f>+'[1]Ex Africa 2021'!B91+'[1]Ex Africa 2021'!B190+'[1]Ex Africa 2021'!B289+'[1]Ex Africa 2021'!B388</f>
        <v>0</v>
      </c>
      <c r="N64" s="90">
        <f>+'[1]Ex Africa 2021'!B488+'[1]Ex Africa 2021'!B587+'[1]Ex Africa 2021'!B686+'[1]Ex Africa 2021'!B785</f>
        <v>0</v>
      </c>
      <c r="O64" s="90">
        <f>+'[1]Ex Africa 2021'!B885+'[1]Ex Africa 2021'!B984+'[1]Ex Africa 2021'!B1083+'[1]Ex Africa 2021'!B1182</f>
        <v>0</v>
      </c>
      <c r="P64" s="128">
        <f t="shared" si="4"/>
        <v>0</v>
      </c>
      <c r="R64" s="127">
        <f>+'[1]Ex Africa 2022'!B91+'[1]Ex Africa 2022'!B190+'[1]Ex Africa 2022'!B289+'[1]Ex Africa 2022'!B388</f>
        <v>18500</v>
      </c>
      <c r="S64" s="90">
        <f>+'[1]Ex Africa 2022'!B488+'[1]Ex Africa 2022'!B587+'[1]Ex Africa 2022'!B686+'[1]Ex Africa 2022'!B785</f>
        <v>0</v>
      </c>
      <c r="T64" s="90">
        <f>+'[1]Ex Africa 2022'!B885+'[1]Ex Africa 2022'!B984+'[1]Ex Africa 2022'!B1083+'[1]Ex Africa 2022'!B1182</f>
        <v>0</v>
      </c>
      <c r="U64" s="128">
        <f t="shared" si="5"/>
        <v>18500</v>
      </c>
      <c r="W64" s="127">
        <f>+'[1]Ex-Africa 2023'!B91+'[1]Ex-Africa 2023'!B190+'[1]Ex-Africa 2023'!B289+'[1]Ex-Africa 2023'!B388</f>
        <v>204000</v>
      </c>
      <c r="X64" s="90">
        <f>+'[1]Ex-Africa 2023'!B488+'[1]Ex-Africa 2023'!B587+'[1]Ex-Africa 2023'!B686+'[1]Ex-Africa 2023'!B785</f>
        <v>0</v>
      </c>
      <c r="Y64" s="90">
        <f>+'[1]Ex-Africa 2023'!B885+'[1]Ex-Africa 2023'!B984+'[1]Ex-Africa 2023'!B1083+'[1]Ex-Africa 2023'!B1182</f>
        <v>0</v>
      </c>
      <c r="Z64" s="128">
        <f t="shared" si="6"/>
        <v>204000</v>
      </c>
      <c r="AB64" s="127">
        <f>+'[1]Ex-Africa 2024'!B91+'[1]Ex-Africa 2024'!B190+'[1]Ex-Africa 2024'!B289+'[1]Ex-Africa 2024'!B388</f>
        <v>0</v>
      </c>
      <c r="AC64" s="90">
        <f>+'[1]Ex-Africa 2024'!B488+'[1]Ex-Africa 2024'!B587+'[1]Ex-Africa 2024'!B686+'[1]Ex-Africa 2024'!B785</f>
        <v>0</v>
      </c>
      <c r="AD64" s="90">
        <f>+'[1]Ex-Africa 2024'!B885+'[1]Ex-Africa 2024'!B984+'[1]Ex-Africa 2024'!B1083+'[1]Ex-Africa 2024'!B1182</f>
        <v>0</v>
      </c>
      <c r="AE64" s="128">
        <f t="shared" si="7"/>
        <v>0</v>
      </c>
    </row>
    <row r="65" spans="1:31" x14ac:dyDescent="0.3">
      <c r="A65" t="s">
        <v>204</v>
      </c>
      <c r="C65" s="127">
        <v>2500</v>
      </c>
      <c r="D65" s="90">
        <v>0</v>
      </c>
      <c r="E65" s="90">
        <v>0</v>
      </c>
      <c r="F65" s="128">
        <v>2500</v>
      </c>
      <c r="H65" s="127">
        <v>0</v>
      </c>
      <c r="I65" s="90">
        <v>0</v>
      </c>
      <c r="J65" s="90">
        <v>0</v>
      </c>
      <c r="K65" s="128">
        <v>0</v>
      </c>
      <c r="M65" s="127">
        <f>+'[1]Ex Africa 2021'!B92+'[1]Ex Africa 2021'!B191+'[1]Ex Africa 2021'!B290+'[1]Ex Africa 2021'!B389</f>
        <v>0</v>
      </c>
      <c r="N65" s="90">
        <f>+'[1]Ex Africa 2021'!B489+'[1]Ex Africa 2021'!B588+'[1]Ex Africa 2021'!B687+'[1]Ex Africa 2021'!B786</f>
        <v>0</v>
      </c>
      <c r="O65" s="90">
        <f>+'[1]Ex Africa 2021'!B886+'[1]Ex Africa 2021'!B985+'[1]Ex Africa 2021'!B1084+'[1]Ex Africa 2021'!B1183</f>
        <v>0</v>
      </c>
      <c r="P65" s="128">
        <f t="shared" si="4"/>
        <v>0</v>
      </c>
      <c r="R65" s="127">
        <f>+'[1]Ex Africa 2022'!B92+'[1]Ex Africa 2022'!B191+'[1]Ex Africa 2022'!B290+'[1]Ex Africa 2022'!B389</f>
        <v>0</v>
      </c>
      <c r="S65" s="90">
        <f>+'[1]Ex Africa 2022'!B489+'[1]Ex Africa 2022'!B588+'[1]Ex Africa 2022'!B687+'[1]Ex Africa 2022'!B786</f>
        <v>0</v>
      </c>
      <c r="T65" s="90">
        <f>+'[1]Ex Africa 2022'!B886+'[1]Ex Africa 2022'!B985+'[1]Ex Africa 2022'!B1084+'[1]Ex Africa 2022'!B1183</f>
        <v>0</v>
      </c>
      <c r="U65" s="128">
        <f t="shared" si="5"/>
        <v>0</v>
      </c>
      <c r="W65" s="127">
        <f>+'[1]Ex-Africa 2023'!B92+'[1]Ex-Africa 2023'!B191+'[1]Ex-Africa 2023'!B290+'[1]Ex-Africa 2023'!B389</f>
        <v>0</v>
      </c>
      <c r="X65" s="90">
        <f>+'[1]Ex-Africa 2023'!B489+'[1]Ex-Africa 2023'!B588+'[1]Ex-Africa 2023'!B687+'[1]Ex-Africa 2023'!B786</f>
        <v>0</v>
      </c>
      <c r="Y65" s="90">
        <f>+'[1]Ex-Africa 2023'!B886+'[1]Ex-Africa 2023'!B985+'[1]Ex-Africa 2023'!B1084+'[1]Ex-Africa 2023'!B1183</f>
        <v>0</v>
      </c>
      <c r="Z65" s="128">
        <f t="shared" si="6"/>
        <v>0</v>
      </c>
      <c r="AB65" s="127">
        <f>+'[1]Ex-Africa 2024'!B92+'[1]Ex-Africa 2024'!B191+'[1]Ex-Africa 2024'!B290+'[1]Ex-Africa 2024'!B389</f>
        <v>0</v>
      </c>
      <c r="AC65" s="90">
        <f>+'[1]Ex-Africa 2024'!B489+'[1]Ex-Africa 2024'!B588+'[1]Ex-Africa 2024'!B687+'[1]Ex-Africa 2024'!B786</f>
        <v>0</v>
      </c>
      <c r="AD65" s="90">
        <f>+'[1]Ex-Africa 2024'!B886+'[1]Ex-Africa 2024'!B985+'[1]Ex-Africa 2024'!B1084+'[1]Ex-Africa 2024'!B1183</f>
        <v>0</v>
      </c>
      <c r="AE65" s="128">
        <f t="shared" si="7"/>
        <v>0</v>
      </c>
    </row>
    <row r="66" spans="1:31" x14ac:dyDescent="0.3">
      <c r="A66" t="s">
        <v>188</v>
      </c>
      <c r="C66" s="127">
        <v>61960</v>
      </c>
      <c r="D66" s="90">
        <v>0</v>
      </c>
      <c r="E66" s="90">
        <v>0</v>
      </c>
      <c r="F66" s="128">
        <v>61960</v>
      </c>
      <c r="H66" s="127">
        <v>37934</v>
      </c>
      <c r="I66" s="90">
        <v>0</v>
      </c>
      <c r="J66" s="90">
        <v>0</v>
      </c>
      <c r="K66" s="128">
        <v>37934</v>
      </c>
      <c r="M66" s="127">
        <f>+'[1]Ex Africa 2021'!B93+'[1]Ex Africa 2021'!B192+'[1]Ex Africa 2021'!B291+'[1]Ex Africa 2021'!B390</f>
        <v>113678</v>
      </c>
      <c r="N66" s="90">
        <f>+'[1]Ex Africa 2021'!B490+'[1]Ex Africa 2021'!B589+'[1]Ex Africa 2021'!B688+'[1]Ex Africa 2021'!B787</f>
        <v>0</v>
      </c>
      <c r="O66" s="90">
        <f>+'[1]Ex Africa 2021'!B887+'[1]Ex Africa 2021'!B986+'[1]Ex Africa 2021'!B1085+'[1]Ex Africa 2021'!B1184</f>
        <v>0</v>
      </c>
      <c r="P66" s="128">
        <f t="shared" si="4"/>
        <v>113678</v>
      </c>
      <c r="R66" s="127">
        <f>+'[1]Ex Africa 2022'!B93+'[1]Ex Africa 2022'!B192+'[1]Ex Africa 2022'!B291+'[1]Ex Africa 2022'!B390</f>
        <v>70985</v>
      </c>
      <c r="S66" s="90">
        <f>+'[1]Ex Africa 2022'!B490+'[1]Ex Africa 2022'!B589+'[1]Ex Africa 2022'!B688+'[1]Ex Africa 2022'!B787</f>
        <v>0</v>
      </c>
      <c r="T66" s="90">
        <f>+'[1]Ex Africa 2022'!B887+'[1]Ex Africa 2022'!B986+'[1]Ex Africa 2022'!B1085+'[1]Ex Africa 2022'!B1184</f>
        <v>0</v>
      </c>
      <c r="U66" s="128">
        <f t="shared" si="5"/>
        <v>70985</v>
      </c>
      <c r="W66" s="127">
        <f>+'[1]Ex-Africa 2023'!B93+'[1]Ex-Africa 2023'!B192+'[1]Ex-Africa 2023'!B291+'[1]Ex-Africa 2023'!B390</f>
        <v>8506</v>
      </c>
      <c r="X66" s="90">
        <f>+'[1]Ex-Africa 2023'!B490+'[1]Ex-Africa 2023'!B589+'[1]Ex-Africa 2023'!B688+'[1]Ex-Africa 2023'!B787</f>
        <v>0</v>
      </c>
      <c r="Y66" s="90">
        <f>+'[1]Ex-Africa 2023'!B887+'[1]Ex-Africa 2023'!B986+'[1]Ex-Africa 2023'!B1085+'[1]Ex-Africa 2023'!B1184</f>
        <v>0</v>
      </c>
      <c r="Z66" s="128">
        <f t="shared" si="6"/>
        <v>8506</v>
      </c>
      <c r="AB66" s="127">
        <f>+'[1]Ex-Africa 2024'!B93+'[1]Ex-Africa 2024'!B192+'[1]Ex-Africa 2024'!B291+'[1]Ex-Africa 2024'!B390</f>
        <v>133267</v>
      </c>
      <c r="AC66" s="90">
        <f>+'[1]Ex-Africa 2024'!B490+'[1]Ex-Africa 2024'!B589+'[1]Ex-Africa 2024'!B688+'[1]Ex-Africa 2024'!B787</f>
        <v>0</v>
      </c>
      <c r="AD66" s="90">
        <f>+'[1]Ex-Africa 2024'!B887+'[1]Ex-Africa 2024'!B986+'[1]Ex-Africa 2024'!B1085+'[1]Ex-Africa 2024'!B1184</f>
        <v>0</v>
      </c>
      <c r="AE66" s="128">
        <f t="shared" si="7"/>
        <v>133267</v>
      </c>
    </row>
    <row r="67" spans="1:31" x14ac:dyDescent="0.3">
      <c r="A67" t="s">
        <v>189</v>
      </c>
      <c r="C67" s="127">
        <v>444988</v>
      </c>
      <c r="D67" s="90">
        <v>28700</v>
      </c>
      <c r="E67" s="90">
        <v>0</v>
      </c>
      <c r="F67" s="128">
        <v>473688</v>
      </c>
      <c r="H67" s="127">
        <v>42700</v>
      </c>
      <c r="I67" s="90">
        <v>0</v>
      </c>
      <c r="J67" s="90">
        <v>0</v>
      </c>
      <c r="K67" s="128">
        <v>42700</v>
      </c>
      <c r="M67" s="127">
        <f>+'[1]Ex Africa 2021'!B94+'[1]Ex Africa 2021'!B193+'[1]Ex Africa 2021'!B292+'[1]Ex Africa 2021'!B391</f>
        <v>179035</v>
      </c>
      <c r="N67" s="90">
        <f>+'[1]Ex Africa 2021'!B491+'[1]Ex Africa 2021'!B590+'[1]Ex Africa 2021'!B689+'[1]Ex Africa 2021'!B788</f>
        <v>0</v>
      </c>
      <c r="O67" s="90">
        <f>+'[1]Ex Africa 2021'!B888+'[1]Ex Africa 2021'!B987+'[1]Ex Africa 2021'!B1086+'[1]Ex Africa 2021'!B1185</f>
        <v>0</v>
      </c>
      <c r="P67" s="128">
        <f t="shared" si="4"/>
        <v>179035</v>
      </c>
      <c r="R67" s="127">
        <f>+'[1]Ex Africa 2022'!B94+'[1]Ex Africa 2022'!B193+'[1]Ex Africa 2022'!B292+'[1]Ex Africa 2022'!B391</f>
        <v>400971</v>
      </c>
      <c r="S67" s="90">
        <f>+'[1]Ex Africa 2022'!B491+'[1]Ex Africa 2022'!B590+'[1]Ex Africa 2022'!B689+'[1]Ex Africa 2022'!B788</f>
        <v>0</v>
      </c>
      <c r="T67" s="90">
        <f>+'[1]Ex Africa 2022'!B888+'[1]Ex Africa 2022'!B987+'[1]Ex Africa 2022'!B1086+'[1]Ex Africa 2022'!B1185</f>
        <v>0</v>
      </c>
      <c r="U67" s="128">
        <f t="shared" si="5"/>
        <v>400971</v>
      </c>
      <c r="W67" s="127">
        <f>+'[1]Ex-Africa 2023'!B94+'[1]Ex-Africa 2023'!B193+'[1]Ex-Africa 2023'!B292+'[1]Ex-Africa 2023'!B391</f>
        <v>247424</v>
      </c>
      <c r="X67" s="90">
        <f>+'[1]Ex-Africa 2023'!B491+'[1]Ex-Africa 2023'!B590+'[1]Ex-Africa 2023'!B689+'[1]Ex-Africa 2023'!B788</f>
        <v>0</v>
      </c>
      <c r="Y67" s="90">
        <f>+'[1]Ex-Africa 2023'!B888+'[1]Ex-Africa 2023'!B987+'[1]Ex-Africa 2023'!B1086+'[1]Ex-Africa 2023'!B1185</f>
        <v>0</v>
      </c>
      <c r="Z67" s="128">
        <f t="shared" si="6"/>
        <v>247424</v>
      </c>
      <c r="AB67" s="127">
        <f>+'[1]Ex-Africa 2024'!B94+'[1]Ex-Africa 2024'!B193+'[1]Ex-Africa 2024'!B292+'[1]Ex-Africa 2024'!B391</f>
        <v>35346</v>
      </c>
      <c r="AC67" s="90">
        <f>+'[1]Ex-Africa 2024'!B491+'[1]Ex-Africa 2024'!B590+'[1]Ex-Africa 2024'!B689+'[1]Ex-Africa 2024'!B788</f>
        <v>0</v>
      </c>
      <c r="AD67" s="90">
        <f>+'[1]Ex-Africa 2024'!B888+'[1]Ex-Africa 2024'!B987+'[1]Ex-Africa 2024'!B1086+'[1]Ex-Africa 2024'!B1185</f>
        <v>0</v>
      </c>
      <c r="AE67" s="128">
        <f t="shared" si="7"/>
        <v>35346</v>
      </c>
    </row>
    <row r="68" spans="1:31" x14ac:dyDescent="0.3">
      <c r="A68" t="s">
        <v>205</v>
      </c>
      <c r="C68" s="127">
        <v>1340672</v>
      </c>
      <c r="D68" s="90">
        <v>0</v>
      </c>
      <c r="E68" s="90">
        <v>0</v>
      </c>
      <c r="F68" s="128">
        <v>1340672</v>
      </c>
      <c r="H68" s="127">
        <v>204573</v>
      </c>
      <c r="I68" s="90">
        <v>0</v>
      </c>
      <c r="J68" s="90">
        <v>0</v>
      </c>
      <c r="K68" s="128">
        <v>204573</v>
      </c>
      <c r="M68" s="127">
        <f>+'[1]Ex Africa 2021'!B95+'[1]Ex Africa 2021'!B194+'[1]Ex Africa 2021'!B293+'[1]Ex Africa 2021'!B392</f>
        <v>0</v>
      </c>
      <c r="N68" s="90">
        <f>+'[1]Ex Africa 2021'!B492+'[1]Ex Africa 2021'!B591+'[1]Ex Africa 2021'!B690+'[1]Ex Africa 2021'!B789</f>
        <v>0</v>
      </c>
      <c r="O68" s="90">
        <f>+'[1]Ex Africa 2021'!B889+'[1]Ex Africa 2021'!B988+'[1]Ex Africa 2021'!B1087+'[1]Ex Africa 2021'!B1186</f>
        <v>0</v>
      </c>
      <c r="P68" s="128">
        <f t="shared" si="4"/>
        <v>0</v>
      </c>
      <c r="R68" s="127">
        <f>+'[1]Ex Africa 2022'!B95+'[1]Ex Africa 2022'!B194+'[1]Ex Africa 2022'!B293+'[1]Ex Africa 2022'!B392</f>
        <v>1486700</v>
      </c>
      <c r="S68" s="90">
        <f>+'[1]Ex Africa 2022'!B492+'[1]Ex Africa 2022'!B591+'[1]Ex Africa 2022'!B690+'[1]Ex Africa 2022'!B789</f>
        <v>0</v>
      </c>
      <c r="T68" s="90">
        <f>+'[1]Ex Africa 2022'!B889+'[1]Ex Africa 2022'!B988+'[1]Ex Africa 2022'!B1087+'[1]Ex Africa 2022'!B1186</f>
        <v>0</v>
      </c>
      <c r="U68" s="128">
        <f t="shared" si="5"/>
        <v>1486700</v>
      </c>
      <c r="W68" s="127">
        <f>+'[1]Ex-Africa 2023'!B95+'[1]Ex-Africa 2023'!B194+'[1]Ex-Africa 2023'!B293+'[1]Ex-Africa 2023'!B392</f>
        <v>284100</v>
      </c>
      <c r="X68" s="90">
        <f>+'[1]Ex-Africa 2023'!B492+'[1]Ex-Africa 2023'!B591+'[1]Ex-Africa 2023'!B690+'[1]Ex-Africa 2023'!B789</f>
        <v>0</v>
      </c>
      <c r="Y68" s="90">
        <f>+'[1]Ex-Africa 2023'!B889+'[1]Ex-Africa 2023'!B988+'[1]Ex-Africa 2023'!B1087+'[1]Ex-Africa 2023'!B1186</f>
        <v>0</v>
      </c>
      <c r="Z68" s="128">
        <f t="shared" si="6"/>
        <v>284100</v>
      </c>
      <c r="AB68" s="127">
        <f>+'[1]Ex-Africa 2024'!B95+'[1]Ex-Africa 2024'!B194+'[1]Ex-Africa 2024'!B293+'[1]Ex-Africa 2024'!B392</f>
        <v>0</v>
      </c>
      <c r="AC68" s="90">
        <f>+'[1]Ex-Africa 2024'!B492+'[1]Ex-Africa 2024'!B591+'[1]Ex-Africa 2024'!B690+'[1]Ex-Africa 2024'!B789</f>
        <v>0</v>
      </c>
      <c r="AD68" s="90">
        <f>+'[1]Ex-Africa 2024'!B889+'[1]Ex-Africa 2024'!B988+'[1]Ex-Africa 2024'!B1087+'[1]Ex-Africa 2024'!B1186</f>
        <v>0</v>
      </c>
      <c r="AE68" s="128">
        <f t="shared" si="7"/>
        <v>0</v>
      </c>
    </row>
    <row r="69" spans="1:31" x14ac:dyDescent="0.3">
      <c r="A69" t="s">
        <v>206</v>
      </c>
      <c r="C69" s="127">
        <v>4578614</v>
      </c>
      <c r="D69" s="90">
        <v>0</v>
      </c>
      <c r="E69" s="90">
        <v>0</v>
      </c>
      <c r="F69" s="128">
        <v>4578614</v>
      </c>
      <c r="H69" s="127">
        <v>80000</v>
      </c>
      <c r="I69" s="90">
        <v>30000</v>
      </c>
      <c r="J69" s="90">
        <v>0</v>
      </c>
      <c r="K69" s="128">
        <v>110000</v>
      </c>
      <c r="M69" s="127">
        <f>+'[1]Ex Africa 2021'!B96+'[1]Ex Africa 2021'!B195+'[1]Ex Africa 2021'!B294+'[1]Ex Africa 2021'!B393</f>
        <v>2215760</v>
      </c>
      <c r="N69" s="90">
        <f>+'[1]Ex Africa 2021'!B493+'[1]Ex Africa 2021'!B592+'[1]Ex Africa 2021'!B691+'[1]Ex Africa 2021'!B790</f>
        <v>16250</v>
      </c>
      <c r="O69" s="90">
        <f>+'[1]Ex Africa 2021'!B890+'[1]Ex Africa 2021'!B989+'[1]Ex Africa 2021'!B1088+'[1]Ex Africa 2021'!B1187</f>
        <v>0</v>
      </c>
      <c r="P69" s="128">
        <f t="shared" si="4"/>
        <v>2232010</v>
      </c>
      <c r="R69" s="127">
        <f>+'[1]Ex Africa 2022'!B96+'[1]Ex Africa 2022'!B195+'[1]Ex Africa 2022'!B294+'[1]Ex Africa 2022'!B393</f>
        <v>2703072</v>
      </c>
      <c r="S69" s="90">
        <f>+'[1]Ex Africa 2022'!B493+'[1]Ex Africa 2022'!B592+'[1]Ex Africa 2022'!B691+'[1]Ex Africa 2022'!B790</f>
        <v>36000</v>
      </c>
      <c r="T69" s="90">
        <f>+'[1]Ex Africa 2022'!B890+'[1]Ex Africa 2022'!B989+'[1]Ex Africa 2022'!B1088+'[1]Ex Africa 2022'!B1187</f>
        <v>0</v>
      </c>
      <c r="U69" s="128">
        <f t="shared" si="5"/>
        <v>2739072</v>
      </c>
      <c r="W69" s="127">
        <f>+'[1]Ex-Africa 2023'!B96+'[1]Ex-Africa 2023'!B195+'[1]Ex-Africa 2023'!B294+'[1]Ex-Africa 2023'!B393</f>
        <v>48700</v>
      </c>
      <c r="X69" s="90">
        <f>+'[1]Ex-Africa 2023'!B493+'[1]Ex-Africa 2023'!B592+'[1]Ex-Africa 2023'!B691+'[1]Ex-Africa 2023'!B790</f>
        <v>61000</v>
      </c>
      <c r="Y69" s="90">
        <f>+'[1]Ex-Africa 2023'!B890+'[1]Ex-Africa 2023'!B989+'[1]Ex-Africa 2023'!B1088+'[1]Ex-Africa 2023'!B1187</f>
        <v>0</v>
      </c>
      <c r="Z69" s="128">
        <f t="shared" si="6"/>
        <v>109700</v>
      </c>
      <c r="AB69" s="127">
        <f>+'[1]Ex-Africa 2024'!B96+'[1]Ex-Africa 2024'!B195+'[1]Ex-Africa 2024'!B294+'[1]Ex-Africa 2024'!B393</f>
        <v>0</v>
      </c>
      <c r="AC69" s="90">
        <f>+'[1]Ex-Africa 2024'!B493+'[1]Ex-Africa 2024'!B592+'[1]Ex-Africa 2024'!B691+'[1]Ex-Africa 2024'!B790</f>
        <v>95200</v>
      </c>
      <c r="AD69" s="90">
        <f>+'[1]Ex-Africa 2024'!B890+'[1]Ex-Africa 2024'!B989+'[1]Ex-Africa 2024'!B1088+'[1]Ex-Africa 2024'!B1187</f>
        <v>2085788</v>
      </c>
      <c r="AE69" s="128">
        <f t="shared" si="7"/>
        <v>2180988</v>
      </c>
    </row>
    <row r="70" spans="1:31" s="44" customFormat="1" ht="13.2" x14ac:dyDescent="0.25">
      <c r="A70" s="155" t="s">
        <v>6</v>
      </c>
      <c r="C70" s="84">
        <v>66869273</v>
      </c>
      <c r="D70" s="129">
        <v>461845</v>
      </c>
      <c r="E70" s="129">
        <v>0</v>
      </c>
      <c r="F70" s="130">
        <v>67331118</v>
      </c>
      <c r="H70" s="84">
        <f>SUM(H6:H69)</f>
        <v>42613738</v>
      </c>
      <c r="I70" s="84">
        <f>SUM(I6:I69)</f>
        <v>1476912</v>
      </c>
      <c r="J70" s="84">
        <f>SUM(J6:J69)</f>
        <v>0</v>
      </c>
      <c r="K70" s="84">
        <f>SUM(K6:K69)</f>
        <v>44090650</v>
      </c>
      <c r="M70" s="84">
        <f>SUM(M6:M69)</f>
        <v>11382014</v>
      </c>
      <c r="N70" s="129">
        <f>SUM(N6:N69)</f>
        <v>2758910</v>
      </c>
      <c r="O70" s="129">
        <f>SUM(O6:O69)</f>
        <v>0</v>
      </c>
      <c r="P70" s="130">
        <f>SUM(P6:P69)</f>
        <v>14140924</v>
      </c>
      <c r="R70" s="84">
        <f>SUM(R6:R69)</f>
        <v>22212306</v>
      </c>
      <c r="S70" s="129">
        <f>SUM(S6:S69)</f>
        <v>1039994</v>
      </c>
      <c r="T70" s="129">
        <f>SUM(T6:T69)</f>
        <v>12000</v>
      </c>
      <c r="U70" s="130">
        <f>SUM(U6:U69)</f>
        <v>23264300</v>
      </c>
      <c r="W70" s="84">
        <f>SUM(W6:W69)</f>
        <v>30212905</v>
      </c>
      <c r="X70" s="129">
        <f>SUM(X6:X69)</f>
        <v>1135774</v>
      </c>
      <c r="Y70" s="129">
        <f>SUM(Y6:Y69)</f>
        <v>200000</v>
      </c>
      <c r="Z70" s="130">
        <f>SUM(Z6:Z69)</f>
        <v>31548679</v>
      </c>
      <c r="AB70" s="156">
        <f>SUM(AB6:AB69)</f>
        <v>12306221</v>
      </c>
      <c r="AC70" s="61">
        <f>SUM(AC6:AC69)</f>
        <v>1002032</v>
      </c>
      <c r="AD70" s="61">
        <f>SUM(AD6:AD69)</f>
        <v>2167788</v>
      </c>
      <c r="AE70" s="131">
        <f>SUM(AE6:AE69)</f>
        <v>15476041</v>
      </c>
    </row>
    <row r="71" spans="1:31" s="24" customFormat="1" ht="13.2" x14ac:dyDescent="0.25">
      <c r="A71" s="24" t="s">
        <v>86</v>
      </c>
      <c r="C71" s="132">
        <f>+C70/$F70</f>
        <v>0.99314069016349915</v>
      </c>
      <c r="D71" s="132">
        <f t="shared" ref="D71:F71" si="8">+D70/$F70</f>
        <v>6.8593098365008582E-3</v>
      </c>
      <c r="E71" s="132">
        <f t="shared" si="8"/>
        <v>0</v>
      </c>
      <c r="F71" s="132">
        <f t="shared" si="8"/>
        <v>1</v>
      </c>
      <c r="G71" s="44"/>
      <c r="H71" s="132">
        <f>+H70/$K70</f>
        <v>0.9665028299650833</v>
      </c>
      <c r="I71" s="132">
        <f>+I70/$K70</f>
        <v>3.3497170034916701E-2</v>
      </c>
      <c r="J71" s="132">
        <f>+J70/$K70</f>
        <v>0</v>
      </c>
      <c r="K71" s="132">
        <f>+K70/$K70</f>
        <v>1</v>
      </c>
      <c r="L71" s="44"/>
      <c r="M71" s="132">
        <f>+M70/$P70</f>
        <v>0.80489888779545105</v>
      </c>
      <c r="N71" s="132">
        <f>+N70/$P70</f>
        <v>0.19510111220454901</v>
      </c>
      <c r="O71" s="132">
        <f>+O70/$P70</f>
        <v>0</v>
      </c>
      <c r="P71" s="132">
        <f>+P70/$P70</f>
        <v>1</v>
      </c>
      <c r="R71" s="132">
        <f>+R70/$U70</f>
        <v>0.9547807585012229</v>
      </c>
      <c r="S71" s="132">
        <f>+S70/$U70</f>
        <v>4.4703429718495724E-2</v>
      </c>
      <c r="T71" s="132">
        <f>+T70/$U70</f>
        <v>5.1581178028137535E-4</v>
      </c>
      <c r="U71" s="132">
        <f>+U70/$U70</f>
        <v>1</v>
      </c>
      <c r="W71" s="132">
        <f>+W70/$Z70</f>
        <v>0.95765990709151405</v>
      </c>
      <c r="X71" s="132">
        <f t="shared" ref="X71:Y71" si="9">+X70/$Z70</f>
        <v>3.6000683261571742E-2</v>
      </c>
      <c r="Y71" s="132">
        <f t="shared" si="9"/>
        <v>6.3394096469142182E-3</v>
      </c>
      <c r="Z71" s="132">
        <f>SUM(W71:Y71)</f>
        <v>1</v>
      </c>
      <c r="AB71" s="132">
        <f>+AB70/AE70</f>
        <v>0.79517888328158348</v>
      </c>
      <c r="AC71" s="132">
        <f>+AC70/AE70</f>
        <v>6.4747308436311324E-2</v>
      </c>
      <c r="AD71" s="132">
        <f>+AD70/AE70</f>
        <v>0.14007380828210522</v>
      </c>
      <c r="AE71" s="132">
        <f>SUM(AB71:AD71)</f>
        <v>1</v>
      </c>
    </row>
    <row r="72" spans="1:31" s="24" customFormat="1" ht="13.2" x14ac:dyDescent="0.25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R72" s="44"/>
      <c r="S72" s="44"/>
      <c r="T72" s="44"/>
      <c r="U72" s="44"/>
      <c r="W72" s="44"/>
      <c r="X72" s="44"/>
      <c r="Y72" s="44"/>
      <c r="Z72" s="44"/>
      <c r="AB72" s="44"/>
      <c r="AC72" s="44"/>
      <c r="AD72" s="44"/>
      <c r="AE72" s="44"/>
    </row>
  </sheetData>
  <mergeCells count="6">
    <mergeCell ref="AB2:AE2"/>
    <mergeCell ref="C2:F2"/>
    <mergeCell ref="H2:K2"/>
    <mergeCell ref="M2:P2"/>
    <mergeCell ref="R2:U2"/>
    <mergeCell ref="W2:Z2"/>
  </mergeCells>
  <pageMargins left="0.7" right="0.7" top="0.75" bottom="0.75" header="0.3" footer="0.3"/>
  <pageSetup scale="4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Logo</vt:lpstr>
      <vt:lpstr>Global</vt:lpstr>
      <vt:lpstr>Global by type</vt:lpstr>
      <vt:lpstr>SSA</vt:lpstr>
      <vt:lpstr>SSA by Qtr</vt:lpstr>
      <vt:lpstr>SSA by type</vt:lpstr>
      <vt:lpstr>SSA by region</vt:lpstr>
      <vt:lpstr>ROW</vt:lpstr>
      <vt:lpstr>ROW by type</vt:lpstr>
      <vt:lpstr>Donors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John Milliner</cp:lastModifiedBy>
  <cp:lastPrinted>2024-10-16T17:00:49Z</cp:lastPrinted>
  <dcterms:created xsi:type="dcterms:W3CDTF">2023-07-17T14:19:26Z</dcterms:created>
  <dcterms:modified xsi:type="dcterms:W3CDTF">2024-10-16T17:03:10Z</dcterms:modified>
</cp:coreProperties>
</file>